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G:\1. ODR\Quote forms\"/>
    </mc:Choice>
  </mc:AlternateContent>
  <xr:revisionPtr revIDLastSave="0" documentId="13_ncr:1_{3139A4FC-6BE2-4231-B790-643A1FA043F5}" xr6:coauthVersionLast="45" xr6:coauthVersionMax="45" xr10:uidLastSave="{00000000-0000-0000-0000-000000000000}"/>
  <workbookProtection workbookAlgorithmName="SHA-512" workbookHashValue="absVWoh7OCoB0+FaBCrs9obLtavDLtzGKnLthKTrpLirAuC30Cbb/fKUavIH3idkZpH1FA4USu7Nd7Drry9edQ==" workbookSaltValue="2xi7yeifeOEVla+WDB0iEQ==" workbookSpinCount="100000" lockStructure="1"/>
  <bookViews>
    <workbookView xWindow="-120" yWindow="-120" windowWidth="29040" windowHeight="15840" xr2:uid="{00000000-000D-0000-FFFF-FFFF00000000}"/>
  </bookViews>
  <sheets>
    <sheet name="Quote &amp; Cost Form" sheetId="1" r:id="rId1"/>
    <sheet name="Sheet2" sheetId="2" state="hidden" r:id="rId2"/>
    <sheet name="dropdown" sheetId="3" state="hidden" r:id="rId3"/>
    <sheet name="Daily Avail 26Feb20 1000" sheetId="5" r:id="rId4"/>
  </sheets>
  <definedNames>
    <definedName name="_xlnm._FilterDatabase" localSheetId="0" hidden="1">'Quote &amp; Cost Form'!$B$5:$N$379</definedName>
    <definedName name="_xlnm._FilterDatabase" localSheetId="1" hidden="1">Sheet2!$G$2:$L$2253</definedName>
    <definedName name="ExternalData_1" localSheetId="3" hidden="1">'Daily Avail 26Feb20 1000'!$B$1:$I$1597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5" l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F21" i="1" l="1"/>
  <c r="AG21" i="1" s="1"/>
  <c r="AN21" i="1" s="1"/>
  <c r="AF18" i="1" l="1"/>
  <c r="AG18" i="1" s="1"/>
  <c r="AN18" i="1" s="1"/>
  <c r="J2253" i="2"/>
  <c r="J2252" i="2"/>
  <c r="J2251" i="2"/>
  <c r="J2250" i="2"/>
  <c r="J2249" i="2"/>
  <c r="J2248" i="2"/>
  <c r="J2247" i="2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J2206" i="2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J2019" i="2"/>
  <c r="J2018" i="2"/>
  <c r="J2017" i="2"/>
  <c r="J2016" i="2"/>
  <c r="J2015" i="2"/>
  <c r="J2014" i="2"/>
  <c r="J2013" i="2"/>
  <c r="J2012" i="2"/>
  <c r="J2011" i="2"/>
  <c r="J2010" i="2"/>
  <c r="J2009" i="2"/>
  <c r="J2008" i="2"/>
  <c r="J2007" i="2"/>
  <c r="J2006" i="2"/>
  <c r="J2005" i="2"/>
  <c r="J2004" i="2"/>
  <c r="J2003" i="2"/>
  <c r="J2002" i="2"/>
  <c r="J2001" i="2"/>
  <c r="J2000" i="2"/>
  <c r="J1999" i="2"/>
  <c r="J1998" i="2"/>
  <c r="J1997" i="2"/>
  <c r="J1996" i="2"/>
  <c r="J1995" i="2"/>
  <c r="J1994" i="2"/>
  <c r="J1993" i="2"/>
  <c r="J1992" i="2"/>
  <c r="J1991" i="2"/>
  <c r="J1990" i="2"/>
  <c r="J1989" i="2"/>
  <c r="J1988" i="2"/>
  <c r="J1987" i="2"/>
  <c r="J1986" i="2"/>
  <c r="J1985" i="2"/>
  <c r="J1984" i="2"/>
  <c r="J1983" i="2"/>
  <c r="J1982" i="2"/>
  <c r="J1981" i="2"/>
  <c r="J1980" i="2"/>
  <c r="J1979" i="2"/>
  <c r="J1978" i="2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AP10" i="1" l="1"/>
  <c r="AP11" i="1"/>
  <c r="AP12" i="1"/>
  <c r="AP13" i="1"/>
  <c r="AP14" i="1"/>
  <c r="AP15" i="1"/>
  <c r="AF7" i="1" l="1"/>
  <c r="AG7" i="1" s="1"/>
  <c r="AP7" i="1" s="1"/>
  <c r="AF8" i="1"/>
  <c r="AG8" i="1" s="1"/>
  <c r="AP8" i="1" s="1"/>
  <c r="AF9" i="1"/>
  <c r="AG9" i="1" s="1"/>
  <c r="AP9" i="1" s="1"/>
  <c r="AF10" i="1"/>
  <c r="AG10" i="1" s="1"/>
  <c r="AF11" i="1"/>
  <c r="AG11" i="1" s="1"/>
  <c r="AF12" i="1"/>
  <c r="AG12" i="1" s="1"/>
  <c r="AF13" i="1"/>
  <c r="AG13" i="1" s="1"/>
  <c r="AF14" i="1"/>
  <c r="AG14" i="1" s="1"/>
  <c r="AF15" i="1"/>
  <c r="AG15" i="1" s="1"/>
  <c r="W7" i="1" l="1"/>
  <c r="W6" i="1"/>
  <c r="W4" i="1"/>
  <c r="W3" i="1"/>
  <c r="AA22" i="1" s="1"/>
  <c r="X36" i="1" s="1"/>
  <c r="AM21" i="1" l="1"/>
  <c r="AH21" i="1" s="1"/>
  <c r="AM18" i="1"/>
  <c r="AH18" i="1" s="1"/>
  <c r="X7" i="1"/>
  <c r="AA25" i="1"/>
  <c r="X39" i="1" s="1"/>
  <c r="AA24" i="1"/>
  <c r="X38" i="1" s="1"/>
  <c r="AA23" i="1"/>
  <c r="X37" i="1" s="1"/>
  <c r="AF6" i="1"/>
  <c r="AG6" i="1" s="1"/>
  <c r="AP6" i="1" s="1"/>
  <c r="X29" i="1"/>
  <c r="X31" i="1" s="1"/>
  <c r="Y29" i="1"/>
  <c r="Y32" i="1" s="1"/>
  <c r="W18" i="1"/>
  <c r="X16" i="1"/>
  <c r="X6" i="1"/>
  <c r="W15" i="1"/>
  <c r="W19" i="1"/>
  <c r="X19" i="1" s="1"/>
  <c r="AH23" i="1" l="1"/>
  <c r="X18" i="1"/>
  <c r="X32" i="1"/>
  <c r="X30" i="1"/>
  <c r="W10" i="1"/>
  <c r="W23" i="1" s="1"/>
  <c r="X22" i="1"/>
  <c r="Y31" i="1"/>
  <c r="Y30" i="1"/>
  <c r="AA26" i="1"/>
  <c r="W12" i="1"/>
  <c r="W9" i="1"/>
  <c r="W11" i="1"/>
  <c r="R14" i="1"/>
  <c r="Y22" i="1" s="1"/>
  <c r="Y24" i="1" s="1"/>
  <c r="X24" i="1" l="1"/>
  <c r="W38" i="1" s="1"/>
  <c r="W36" i="1"/>
  <c r="X23" i="1"/>
  <c r="AO25" i="1"/>
  <c r="W30" i="1"/>
  <c r="AB30" i="1" s="1"/>
  <c r="Z22" i="1"/>
  <c r="Y23" i="1"/>
  <c r="Z24" i="1"/>
  <c r="W24" i="1"/>
  <c r="W31" i="1"/>
  <c r="AB31" i="1" s="1"/>
  <c r="AO26" i="1"/>
  <c r="W29" i="1"/>
  <c r="AB29" i="1" s="1"/>
  <c r="AO24" i="1"/>
  <c r="W22" i="1"/>
  <c r="AB22" i="1" s="1"/>
  <c r="AO27" i="1"/>
  <c r="W25" i="1"/>
  <c r="W32" i="1"/>
  <c r="AB32" i="1" s="1"/>
  <c r="AB24" i="1" l="1"/>
  <c r="X25" i="1"/>
  <c r="W37" i="1"/>
  <c r="AN25" i="1" s="1"/>
  <c r="AN24" i="1"/>
  <c r="AP24" i="1" s="1"/>
  <c r="AN26" i="1"/>
  <c r="AP26" i="1" s="1"/>
  <c r="Y38" i="1"/>
  <c r="Y25" i="1"/>
  <c r="Z23" i="1"/>
  <c r="W39" i="1" l="1"/>
  <c r="AN27" i="1" s="1"/>
  <c r="Y36" i="1"/>
  <c r="AP25" i="1"/>
  <c r="AB23" i="1"/>
  <c r="Y37" i="1"/>
  <c r="Z25" i="1"/>
  <c r="Z26" i="1" s="1"/>
  <c r="AP27" i="1" l="1"/>
  <c r="AP28" i="1" s="1"/>
  <c r="Y39" i="1"/>
  <c r="AB25" i="1"/>
  <c r="AB26" i="1" s="1"/>
  <c r="AB3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B3A59E-8E62-4EDE-A1E4-A5AD8BA061CC}" keepAlive="1" name="QryTlinkData" type="5" refreshedVersion="6" savePassword="1" background="1" saveData="1">
    <dbPr connection="Provider=SQLOLEDB.1;Password=554cpM8mh86wVwH;Persist Security Info=True;User ID=aviate_readonly;Data Source=10.253.42.2;Use Procedure for Prepare=1;Auto Translate=True;Packet Size=4096;Workstation ID=LIME-157D-W8;Use Encryption for Data=False;Tag with column collation when possible=False" command="select_x000d__x000a__x000d__x000a_cast(cast([FL].[Departure Date] as date) as datetime) as 'Departure Date',_x000d__x000a_convert(varchar(5),[FL].[Departure Time],108) as 'Departure Time',_x000d__x000a_[FL].[Departure Airport],_x000d__x000a_[FL].[Arrival Airport],_x000d__x000a__x0009_ _x0009_--OB/IB--_x000d__x000a_     'OB/IB Status' = CASE _x000d__x000a__x0009_         WHEN [Arrival Airport]='MCO' THEN 'OB'_x000d__x000a__x0009_         ELSE 'IB'_x000d__x000a_     END,_x000d__x000a_[FL].[Airline],_x000d__x000a_[FL].[FlightNumber],_x000d__x000a_[FC].[SeatsAvailable] as 'Available'_x000d__x000a__x000d__x000a_ from view_EUR_Flights FL_x000d__x000a_ _x000d__x000a__x0009_INNER JOIN (_x000d__x000a__x0009__x0009_SELECT _x000d__x000a__x0009__x0009_[fcode],_x000d__x000a__x0009__x0009_[ContractType],_x000d__x000a__x0009__x0009_[SeatsAvailable]_x000d__x000a__x0009__x0009_FROM_x000d__x000a__x0009__x0009_View_EUR_FlightContracts_x000d__x000a__x0009__x0009_)  [FC]_x000d__x000a__x0009_on [FL].[fcode] = [FC].[fcode]_x000d__x000a__x000d__x000a_where _x000d__x000a_[departure date] &gt;=dateadd(day,331,GETDATE())_x000d__x000a_and  [FC].[contractType] like '%ODR%'_x000d__x000a_and ([FL].[Departure Airport]='MCO' or [FL].[Arrival Airport]='MCO')_x000d__x000a_and right([FL].[FlightNumber],1)='Y'_x000d__x000a__x000d__x000a__x000d__x000a__x000d__x000a_order  by [departure date]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<sst xmlns="http://schemas.openxmlformats.org/spreadsheetml/2006/main" count="16493" uniqueCount="133">
  <si>
    <t>MW</t>
  </si>
  <si>
    <t>WE</t>
  </si>
  <si>
    <t>LGW</t>
  </si>
  <si>
    <t>MAN</t>
  </si>
  <si>
    <t>from</t>
  </si>
  <si>
    <t>to</t>
  </si>
  <si>
    <t>O</t>
  </si>
  <si>
    <t>N</t>
  </si>
  <si>
    <t>X</t>
  </si>
  <si>
    <t>Q</t>
  </si>
  <si>
    <t>E</t>
  </si>
  <si>
    <t>GLA</t>
  </si>
  <si>
    <t>Adult</t>
  </si>
  <si>
    <t>Outbound date</t>
  </si>
  <si>
    <t>Inbound date</t>
  </si>
  <si>
    <t>Number of adults (16-99)</t>
  </si>
  <si>
    <t>Number of teens (12-15)</t>
  </si>
  <si>
    <t>Number of children (2-11)</t>
  </si>
  <si>
    <t>Number of infants (0-1)</t>
  </si>
  <si>
    <t>Outbound route</t>
  </si>
  <si>
    <t>Inbound route</t>
  </si>
  <si>
    <t>MCO</t>
  </si>
  <si>
    <t>class</t>
  </si>
  <si>
    <t>teens pay adult fare</t>
  </si>
  <si>
    <t>Outbound</t>
  </si>
  <si>
    <t>Inbound</t>
  </si>
  <si>
    <t>Teen</t>
  </si>
  <si>
    <t>Child</t>
  </si>
  <si>
    <t>Infant</t>
  </si>
  <si>
    <t>Taxes</t>
  </si>
  <si>
    <t>Taxes/pax</t>
  </si>
  <si>
    <t>Costing calculator</t>
  </si>
  <si>
    <t>Results</t>
  </si>
  <si>
    <t xml:space="preserve">OB cost </t>
  </si>
  <si>
    <t>IB cost</t>
  </si>
  <si>
    <t>Return cost/pax</t>
  </si>
  <si>
    <t>Booking Cost Total</t>
  </si>
  <si>
    <t>pax breakdown</t>
  </si>
  <si>
    <t>Enter Passengers travelling in these 4 boxes</t>
  </si>
  <si>
    <t>No Pax</t>
  </si>
  <si>
    <t>Total Margin</t>
  </si>
  <si>
    <t>OB Margin</t>
  </si>
  <si>
    <t>IB Margin</t>
  </si>
  <si>
    <t>YOUR TOTAL COST</t>
  </si>
  <si>
    <t>YOUR TOTAL PRICE</t>
  </si>
  <si>
    <t>INC. TAXES</t>
  </si>
  <si>
    <t>Conc</t>
  </si>
  <si>
    <t>Adult Sell Price (16-99)</t>
  </si>
  <si>
    <t>Teen Sell Price (12-15)</t>
  </si>
  <si>
    <t>Child Sell Price (2-11)</t>
  </si>
  <si>
    <t>Infant Sell Price 0-1)</t>
  </si>
  <si>
    <t>Fare</t>
  </si>
  <si>
    <t>Tax</t>
  </si>
  <si>
    <t>Sell Price PP</t>
  </si>
  <si>
    <t>INVALID DATE!!</t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</si>
  <si>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departure point in this box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</si>
  <si>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arrival point in this box</t>
    </r>
  </si>
  <si>
    <t>Orlando Out Of Date Range Booking Form</t>
  </si>
  <si>
    <t>Surname</t>
  </si>
  <si>
    <t>First Name</t>
  </si>
  <si>
    <t>Middle Name</t>
  </si>
  <si>
    <t>Title</t>
  </si>
  <si>
    <t>DOB</t>
  </si>
  <si>
    <t>Passenger Type</t>
  </si>
  <si>
    <t>OB Date</t>
  </si>
  <si>
    <t>No of Seats</t>
  </si>
  <si>
    <t>IB Date</t>
  </si>
  <si>
    <t xml:space="preserve"> </t>
  </si>
  <si>
    <t xml:space="preserve">Total </t>
  </si>
  <si>
    <t># of Type</t>
  </si>
  <si>
    <t>Totals</t>
  </si>
  <si>
    <t>Total</t>
  </si>
  <si>
    <t>M</t>
  </si>
  <si>
    <t>BFS</t>
  </si>
  <si>
    <t>Wednesday</t>
  </si>
  <si>
    <t>Thursday</t>
  </si>
  <si>
    <t>Friday</t>
  </si>
  <si>
    <t>Saturday</t>
  </si>
  <si>
    <t>Sunday</t>
  </si>
  <si>
    <t>Monday</t>
  </si>
  <si>
    <t>Tuesday</t>
  </si>
  <si>
    <r>
      <t xml:space="preserve">Enter UK departure date in this box. </t>
    </r>
    <r>
      <rPr>
        <b/>
        <sz val="11"/>
        <color theme="1"/>
        <rFont val="Calibri"/>
        <family val="2"/>
        <scheme val="minor"/>
      </rPr>
      <t xml:space="preserve">If Outbound </t>
    </r>
    <r>
      <rPr>
        <b/>
        <sz val="11"/>
        <color rgb="FFFF0000"/>
        <rFont val="Calibri"/>
        <family val="2"/>
        <scheme val="minor"/>
      </rPr>
      <t>GLA</t>
    </r>
    <r>
      <rPr>
        <b/>
        <sz val="11"/>
        <color theme="1"/>
        <rFont val="Calibri"/>
        <family val="2"/>
        <scheme val="minor"/>
      </rPr>
      <t xml:space="preserve"> must be Fri/Sat - If Outbound </t>
    </r>
    <r>
      <rPr>
        <b/>
        <sz val="11"/>
        <color rgb="FFFF0000"/>
        <rFont val="Calibri"/>
        <family val="2"/>
        <scheme val="minor"/>
      </rPr>
      <t>BFS</t>
    </r>
    <r>
      <rPr>
        <b/>
        <sz val="11"/>
        <color theme="1"/>
        <rFont val="Calibri"/>
        <family val="2"/>
        <scheme val="minor"/>
      </rPr>
      <t xml:space="preserve"> must be Sun</t>
    </r>
  </si>
  <si>
    <r>
      <t>Enter US departure date in this box.</t>
    </r>
    <r>
      <rPr>
        <b/>
        <sz val="11"/>
        <color theme="1"/>
        <rFont val="Calibri"/>
        <family val="2"/>
        <scheme val="minor"/>
      </rPr>
      <t xml:space="preserve"> IF Inbound</t>
    </r>
    <r>
      <rPr>
        <b/>
        <sz val="11"/>
        <color rgb="FFFF0000"/>
        <rFont val="Calibri"/>
        <family val="2"/>
        <scheme val="minor"/>
      </rPr>
      <t xml:space="preserve"> GLA</t>
    </r>
    <r>
      <rPr>
        <b/>
        <sz val="11"/>
        <color theme="1"/>
        <rFont val="Calibri"/>
        <family val="2"/>
        <scheme val="minor"/>
      </rPr>
      <t xml:space="preserve"> must be Fri/Sat - If Intbound </t>
    </r>
    <r>
      <rPr>
        <b/>
        <sz val="11"/>
        <color rgb="FFFF0000"/>
        <rFont val="Calibri"/>
        <family val="2"/>
        <scheme val="minor"/>
      </rPr>
      <t xml:space="preserve">BFS </t>
    </r>
    <r>
      <rPr>
        <b/>
        <sz val="11"/>
        <color theme="1"/>
        <rFont val="Calibri"/>
        <family val="2"/>
        <scheme val="minor"/>
      </rPr>
      <t>must be Sun</t>
    </r>
  </si>
  <si>
    <t>Low Season 2</t>
  </si>
  <si>
    <t>Low Season 1</t>
  </si>
  <si>
    <t>Shoulder Season 1</t>
  </si>
  <si>
    <t>Shoulder Season 2</t>
  </si>
  <si>
    <t>Easter</t>
  </si>
  <si>
    <t>High Season</t>
  </si>
  <si>
    <t>age days</t>
  </si>
  <si>
    <t>age years</t>
  </si>
  <si>
    <t>Seats Available</t>
  </si>
  <si>
    <t>Teen (12-15yrs)</t>
  </si>
  <si>
    <t>Child (02-11yrs)</t>
  </si>
  <si>
    <t>Infant with no seat (0-1yrs)</t>
  </si>
  <si>
    <t>Departure Date</t>
  </si>
  <si>
    <t>Departure Time</t>
  </si>
  <si>
    <t>OB/IB Status</t>
  </si>
  <si>
    <t>Airline</t>
  </si>
  <si>
    <t>OB</t>
  </si>
  <si>
    <t>Virgin Atlantic</t>
  </si>
  <si>
    <t>IB</t>
  </si>
  <si>
    <t>Travel Counsellor' Reference:</t>
  </si>
  <si>
    <t>Available</t>
  </si>
  <si>
    <t>VS76y</t>
  </si>
  <si>
    <t>VS72y</t>
  </si>
  <si>
    <t>VS75y</t>
  </si>
  <si>
    <t>VS27y</t>
  </si>
  <si>
    <t>VS71y</t>
  </si>
  <si>
    <t>VS28y</t>
  </si>
  <si>
    <t>VS161y</t>
  </si>
  <si>
    <t>VS162y</t>
  </si>
  <si>
    <t>Lookup</t>
  </si>
  <si>
    <t>Seasons …</t>
  </si>
  <si>
    <t>Low Season</t>
  </si>
  <si>
    <t>Shoulder Season</t>
  </si>
  <si>
    <t>Peak Season</t>
  </si>
  <si>
    <t>10:05</t>
  </si>
  <si>
    <t>10:00</t>
  </si>
  <si>
    <t>17:00</t>
  </si>
  <si>
    <t>17:35</t>
  </si>
  <si>
    <t>19:00</t>
  </si>
  <si>
    <t>13:00</t>
  </si>
  <si>
    <t>09:50</t>
  </si>
  <si>
    <t>18:20</t>
  </si>
  <si>
    <t>Departure Airport</t>
  </si>
  <si>
    <t>Arrival Airport</t>
  </si>
  <si>
    <t>FlightNumber</t>
  </si>
  <si>
    <t>11:35</t>
  </si>
  <si>
    <t>12:35</t>
  </si>
  <si>
    <t>10:10</t>
  </si>
  <si>
    <t>09:55</t>
  </si>
  <si>
    <t>10:55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</si>
</sst>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ddd\ dd\-mmm\-yy"/>
    <numFmt numFmtId="166" formatCode="0.00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rgb="FFFFFFFF"/>
      <name val="Calibri"/>
      <family val="2"/>
    </font>
    <font>
      <b/>
      <sz val="10"/>
      <color rgb="FFFFFFFF"/>
      <name val="Century Gothic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173B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173B"/>
      </right>
      <top/>
      <bottom/>
      <diagonal/>
    </border>
    <border>
      <left style="thin">
        <color rgb="FFFF173B"/>
      </left>
      <right style="thin">
        <color rgb="FFFF173B"/>
      </right>
      <top/>
      <bottom/>
      <diagonal/>
    </border>
    <border>
      <left style="thin">
        <color rgb="FFFF173B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31" applyNumberFormat="0" applyAlignment="0" applyProtection="0"/>
    <xf numFmtId="0" fontId="27" fillId="19" borderId="32" applyNumberFormat="0" applyAlignment="0" applyProtection="0"/>
    <xf numFmtId="0" fontId="28" fillId="19" borderId="31" applyNumberFormat="0" applyAlignment="0" applyProtection="0"/>
    <xf numFmtId="0" fontId="29" fillId="0" borderId="33" applyNumberFormat="0" applyFill="0" applyAlignment="0" applyProtection="0"/>
    <xf numFmtId="0" fontId="3" fillId="20" borderId="34" applyNumberFormat="0" applyAlignment="0" applyProtection="0"/>
    <xf numFmtId="0" fontId="30" fillId="0" borderId="0" applyNumberFormat="0" applyFill="0" applyBorder="0" applyAlignment="0" applyProtection="0"/>
    <xf numFmtId="0" fontId="18" fillId="21" borderId="35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36" applyNumberFormat="0" applyFill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4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4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3" fillId="5" borderId="2" xfId="0" applyFont="1" applyFill="1" applyBorder="1"/>
    <xf numFmtId="0" fontId="3" fillId="5" borderId="1" xfId="0" applyFont="1" applyFill="1" applyBorder="1"/>
    <xf numFmtId="0" fontId="3" fillId="5" borderId="6" xfId="0" applyFont="1" applyFill="1" applyBorder="1"/>
    <xf numFmtId="0" fontId="1" fillId="0" borderId="4" xfId="0" applyFont="1" applyBorder="1" applyAlignment="1">
      <alignment horizontal="center"/>
    </xf>
    <xf numFmtId="0" fontId="6" fillId="0" borderId="0" xfId="0" applyFont="1"/>
    <xf numFmtId="0" fontId="3" fillId="2" borderId="7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5" fontId="0" fillId="0" borderId="6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4" xfId="0" applyBorder="1"/>
    <xf numFmtId="0" fontId="3" fillId="0" borderId="0" xfId="0" applyFont="1"/>
    <xf numFmtId="1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2" borderId="1" xfId="0" applyFont="1" applyFill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2" borderId="5" xfId="0" applyFont="1" applyFill="1" applyBorder="1"/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2" borderId="3" xfId="0" applyFont="1" applyFill="1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0" xfId="0" applyFont="1"/>
    <xf numFmtId="9" fontId="0" fillId="0" borderId="0" xfId="0" applyNumberFormat="1"/>
    <xf numFmtId="2" fontId="8" fillId="3" borderId="11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5" fontId="1" fillId="0" borderId="6" xfId="0" applyNumberFormat="1" applyFont="1" applyBorder="1" applyAlignment="1" applyProtection="1">
      <alignment horizontal="center"/>
      <protection locked="0"/>
    </xf>
    <xf numFmtId="15" fontId="1" fillId="0" borderId="9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2" fontId="10" fillId="0" borderId="1" xfId="0" applyNumberFormat="1" applyFont="1" applyBorder="1" applyAlignment="1">
      <alignment horizontal="center" wrapText="1"/>
    </xf>
    <xf numFmtId="15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6" borderId="6" xfId="0" applyFill="1" applyBorder="1"/>
    <xf numFmtId="0" fontId="0" fillId="0" borderId="0" xfId="0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" fontId="9" fillId="0" borderId="1" xfId="0" applyNumberFormat="1" applyFont="1" applyBorder="1"/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13" fillId="12" borderId="16" xfId="0" applyFont="1" applyFill="1" applyBorder="1"/>
    <xf numFmtId="0" fontId="13" fillId="12" borderId="17" xfId="0" applyFont="1" applyFill="1" applyBorder="1"/>
    <xf numFmtId="0" fontId="14" fillId="12" borderId="17" xfId="0" applyFont="1" applyFill="1" applyBorder="1"/>
    <xf numFmtId="0" fontId="13" fillId="12" borderId="18" xfId="0" applyFont="1" applyFill="1" applyBorder="1"/>
    <xf numFmtId="0" fontId="13" fillId="12" borderId="19" xfId="0" applyFont="1" applyFill="1" applyBorder="1"/>
    <xf numFmtId="0" fontId="13" fillId="12" borderId="0" xfId="0" applyFont="1" applyFill="1"/>
    <xf numFmtId="0" fontId="13" fillId="12" borderId="0" xfId="0" applyFont="1" applyFill="1" applyProtection="1">
      <protection locked="0"/>
    </xf>
    <xf numFmtId="0" fontId="13" fillId="12" borderId="20" xfId="0" applyFont="1" applyFill="1" applyBorder="1"/>
    <xf numFmtId="0" fontId="15" fillId="13" borderId="12" xfId="0" applyFont="1" applyFill="1" applyBorder="1"/>
    <xf numFmtId="0" fontId="16" fillId="14" borderId="13" xfId="0" applyFont="1" applyFill="1" applyBorder="1"/>
    <xf numFmtId="0" fontId="16" fillId="14" borderId="14" xfId="0" applyFont="1" applyFill="1" applyBorder="1"/>
    <xf numFmtId="0" fontId="16" fillId="14" borderId="15" xfId="0" applyFont="1" applyFill="1" applyBorder="1"/>
    <xf numFmtId="1" fontId="12" fillId="0" borderId="12" xfId="0" applyNumberFormat="1" applyFont="1" applyBorder="1"/>
    <xf numFmtId="0" fontId="12" fillId="0" borderId="12" xfId="0" applyFont="1" applyBorder="1"/>
    <xf numFmtId="0" fontId="13" fillId="0" borderId="12" xfId="0" applyFont="1" applyBorder="1" applyProtection="1">
      <protection locked="0"/>
    </xf>
    <xf numFmtId="0" fontId="13" fillId="12" borderId="12" xfId="0" applyFont="1" applyFill="1" applyBorder="1" applyProtection="1">
      <protection locked="0"/>
    </xf>
    <xf numFmtId="14" fontId="13" fillId="12" borderId="12" xfId="0" applyNumberFormat="1" applyFont="1" applyFill="1" applyBorder="1" applyProtection="1">
      <protection locked="0"/>
    </xf>
    <xf numFmtId="0" fontId="13" fillId="12" borderId="12" xfId="0" applyFont="1" applyFill="1" applyBorder="1"/>
    <xf numFmtId="0" fontId="12" fillId="13" borderId="12" xfId="0" applyFont="1" applyFill="1" applyBorder="1"/>
    <xf numFmtId="0" fontId="12" fillId="12" borderId="12" xfId="0" applyFont="1" applyFill="1" applyBorder="1"/>
    <xf numFmtId="0" fontId="16" fillId="14" borderId="12" xfId="0" applyFont="1" applyFill="1" applyBorder="1"/>
    <xf numFmtId="0" fontId="12" fillId="0" borderId="20" xfId="0" applyFont="1" applyBorder="1"/>
    <xf numFmtId="0" fontId="17" fillId="0" borderId="12" xfId="0" applyFont="1" applyBorder="1" applyAlignment="1" applyProtection="1">
      <alignment horizontal="center"/>
      <protection locked="0"/>
    </xf>
    <xf numFmtId="0" fontId="16" fillId="14" borderId="0" xfId="0" applyFont="1" applyFill="1"/>
    <xf numFmtId="0" fontId="13" fillId="12" borderId="25" xfId="0" applyFont="1" applyFill="1" applyBorder="1"/>
    <xf numFmtId="0" fontId="13" fillId="12" borderId="26" xfId="0" applyFont="1" applyFill="1" applyBorder="1" applyAlignment="1">
      <alignment horizontal="center"/>
    </xf>
    <xf numFmtId="0" fontId="13" fillId="12" borderId="24" xfId="0" applyFont="1" applyFill="1" applyBorder="1"/>
    <xf numFmtId="164" fontId="13" fillId="12" borderId="12" xfId="0" applyNumberFormat="1" applyFont="1" applyFill="1" applyBorder="1"/>
    <xf numFmtId="0" fontId="13" fillId="12" borderId="26" xfId="0" applyFont="1" applyFill="1" applyBorder="1"/>
    <xf numFmtId="164" fontId="13" fillId="12" borderId="27" xfId="0" applyNumberFormat="1" applyFont="1" applyFill="1" applyBorder="1"/>
    <xf numFmtId="0" fontId="12" fillId="0" borderId="19" xfId="0" applyFont="1" applyBorder="1"/>
    <xf numFmtId="0" fontId="12" fillId="0" borderId="21" xfId="0" applyFont="1" applyBorder="1"/>
    <xf numFmtId="0" fontId="12" fillId="0" borderId="23" xfId="0" applyFont="1" applyBorder="1"/>
    <xf numFmtId="0" fontId="12" fillId="0" borderId="22" xfId="0" applyFont="1" applyBorder="1"/>
    <xf numFmtId="166" fontId="12" fillId="0" borderId="12" xfId="0" applyNumberFormat="1" applyFont="1" applyBorder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5" fontId="32" fillId="0" borderId="0" xfId="0" applyNumberFormat="1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left" vertical="center"/>
    </xf>
    <xf numFmtId="15" fontId="0" fillId="0" borderId="0" xfId="0" applyNumberFormat="1" applyFont="1" applyFill="1" applyAlignment="1" applyProtection="1">
      <alignment horizontal="center" vertical="center"/>
    </xf>
    <xf numFmtId="1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46" borderId="0" xfId="0" applyNumberFormat="1" applyFill="1" applyAlignment="1" applyProtection="1">
      <alignment horizontal="left" vertical="center"/>
    </xf>
    <xf numFmtId="15" fontId="0" fillId="46" borderId="0" xfId="0" applyNumberFormat="1" applyFont="1" applyFill="1" applyAlignment="1" applyProtection="1">
      <alignment horizontal="center" vertical="center"/>
    </xf>
    <xf numFmtId="15" fontId="0" fillId="46" borderId="0" xfId="0" applyNumberFormat="1" applyFill="1" applyAlignment="1" applyProtection="1">
      <alignment vertical="center"/>
    </xf>
    <xf numFmtId="0" fontId="0" fillId="46" borderId="0" xfId="0" applyFill="1" applyAlignment="1" applyProtection="1">
      <alignment vertical="center"/>
    </xf>
    <xf numFmtId="0" fontId="0" fillId="46" borderId="0" xfId="0" applyFont="1" applyFill="1" applyAlignment="1">
      <alignment vertical="center"/>
    </xf>
    <xf numFmtId="15" fontId="0" fillId="46" borderId="0" xfId="0" applyNumberFormat="1" applyFill="1" applyAlignment="1" applyProtection="1">
      <alignment horizontal="center" vertical="center"/>
    </xf>
    <xf numFmtId="15" fontId="0" fillId="0" borderId="0" xfId="0" applyNumberFormat="1" applyFill="1" applyAlignment="1" applyProtection="1">
      <alignment horizontal="center" vertical="center"/>
    </xf>
    <xf numFmtId="165" fontId="0" fillId="47" borderId="0" xfId="0" applyNumberFormat="1" applyFill="1" applyAlignment="1" applyProtection="1">
      <alignment horizontal="left" vertical="center"/>
    </xf>
    <xf numFmtId="15" fontId="0" fillId="47" borderId="0" xfId="0" applyNumberFormat="1" applyFill="1" applyAlignment="1" applyProtection="1">
      <alignment horizontal="center" vertical="center"/>
    </xf>
    <xf numFmtId="15" fontId="0" fillId="47" borderId="0" xfId="0" applyNumberFormat="1" applyFill="1" applyAlignment="1" applyProtection="1">
      <alignment vertical="center"/>
    </xf>
    <xf numFmtId="0" fontId="0" fillId="47" borderId="0" xfId="0" applyFill="1" applyAlignment="1" applyProtection="1">
      <alignment vertical="center"/>
    </xf>
    <xf numFmtId="0" fontId="0" fillId="47" borderId="0" xfId="0" applyFont="1" applyFill="1" applyAlignment="1">
      <alignment vertical="center"/>
    </xf>
    <xf numFmtId="165" fontId="0" fillId="48" borderId="0" xfId="0" applyNumberFormat="1" applyFill="1" applyAlignment="1" applyProtection="1">
      <alignment horizontal="left" vertical="center"/>
    </xf>
    <xf numFmtId="15" fontId="0" fillId="48" borderId="0" xfId="0" applyNumberFormat="1" applyFill="1" applyAlignment="1" applyProtection="1">
      <alignment horizontal="center" vertical="center"/>
    </xf>
    <xf numFmtId="15" fontId="0" fillId="48" borderId="0" xfId="0" applyNumberFormat="1" applyFill="1" applyAlignment="1" applyProtection="1">
      <alignment vertical="center"/>
    </xf>
    <xf numFmtId="0" fontId="0" fillId="48" borderId="0" xfId="0" applyFill="1" applyAlignment="1" applyProtection="1">
      <alignment vertical="center"/>
    </xf>
    <xf numFmtId="0" fontId="0" fillId="48" borderId="0" xfId="0" applyFont="1" applyFill="1" applyAlignment="1">
      <alignment vertical="center"/>
    </xf>
    <xf numFmtId="165" fontId="0" fillId="3" borderId="0" xfId="0" applyNumberFormat="1" applyFill="1" applyAlignment="1" applyProtection="1">
      <alignment horizontal="left" vertical="center"/>
    </xf>
    <xf numFmtId="15" fontId="0" fillId="3" borderId="0" xfId="0" applyNumberFormat="1" applyFill="1" applyAlignment="1" applyProtection="1">
      <alignment horizontal="center" vertical="center"/>
    </xf>
    <xf numFmtId="15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5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15" fontId="5" fillId="0" borderId="0" xfId="0" applyNumberFormat="1" applyFont="1" applyFill="1" applyBorder="1" applyAlignment="1" applyProtection="1">
      <alignment vertical="center"/>
    </xf>
    <xf numFmtId="15" fontId="5" fillId="48" borderId="0" xfId="0" applyNumberFormat="1" applyFont="1" applyFill="1" applyBorder="1" applyAlignment="1" applyProtection="1">
      <alignment horizontal="center" vertical="center"/>
    </xf>
    <xf numFmtId="0" fontId="0" fillId="48" borderId="0" xfId="0" applyFill="1" applyBorder="1" applyAlignment="1">
      <alignment vertical="center"/>
    </xf>
    <xf numFmtId="0" fontId="5" fillId="48" borderId="0" xfId="0" applyFont="1" applyFill="1" applyBorder="1" applyAlignment="1" applyProtection="1">
      <alignment vertical="center"/>
    </xf>
    <xf numFmtId="0" fontId="0" fillId="48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48" borderId="0" xfId="0" applyFont="1" applyFill="1" applyBorder="1" applyAlignment="1"/>
    <xf numFmtId="15" fontId="5" fillId="47" borderId="0" xfId="0" applyNumberFormat="1" applyFont="1" applyFill="1" applyBorder="1" applyAlignment="1" applyProtection="1">
      <alignment horizontal="center" vertical="center"/>
    </xf>
    <xf numFmtId="0" fontId="0" fillId="47" borderId="0" xfId="0" applyFill="1" applyBorder="1" applyAlignment="1">
      <alignment vertical="center"/>
    </xf>
    <xf numFmtId="0" fontId="5" fillId="47" borderId="0" xfId="0" applyFont="1" applyFill="1" applyBorder="1" applyAlignment="1" applyProtection="1">
      <alignment vertical="center"/>
    </xf>
    <xf numFmtId="0" fontId="0" fillId="47" borderId="0" xfId="0" applyFont="1" applyFill="1" applyBorder="1" applyAlignment="1">
      <alignment vertical="center"/>
    </xf>
    <xf numFmtId="0" fontId="10" fillId="47" borderId="0" xfId="0" applyFont="1" applyFill="1" applyBorder="1" applyAlignment="1"/>
    <xf numFmtId="15" fontId="5" fillId="46" borderId="0" xfId="0" applyNumberFormat="1" applyFont="1" applyFill="1" applyBorder="1" applyAlignment="1" applyProtection="1">
      <alignment horizontal="center" vertical="center"/>
    </xf>
    <xf numFmtId="0" fontId="0" fillId="46" borderId="0" xfId="0" applyFill="1" applyBorder="1" applyAlignment="1">
      <alignment vertical="center"/>
    </xf>
    <xf numFmtId="0" fontId="5" fillId="46" borderId="0" xfId="0" applyFont="1" applyFill="1" applyBorder="1" applyAlignment="1" applyProtection="1">
      <alignment vertical="center"/>
    </xf>
    <xf numFmtId="0" fontId="0" fillId="46" borderId="0" xfId="0" applyFont="1" applyFill="1" applyBorder="1" applyAlignment="1">
      <alignment vertical="center"/>
    </xf>
    <xf numFmtId="0" fontId="10" fillId="46" borderId="0" xfId="0" applyFont="1" applyFill="1" applyBorder="1" applyAlignment="1"/>
    <xf numFmtId="165" fontId="0" fillId="0" borderId="0" xfId="0" applyNumberFormat="1" applyFont="1" applyFill="1" applyAlignment="1" applyProtection="1">
      <alignment horizontal="left" vertical="center"/>
    </xf>
    <xf numFmtId="0" fontId="0" fillId="46" borderId="0" xfId="0" applyFont="1" applyFill="1" applyBorder="1" applyAlignment="1"/>
    <xf numFmtId="0" fontId="0" fillId="0" borderId="0" xfId="0" applyFont="1" applyFill="1" applyBorder="1" applyAlignment="1"/>
    <xf numFmtId="15" fontId="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15" fontId="0" fillId="48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horizontal="center" vertical="center"/>
    </xf>
    <xf numFmtId="15" fontId="0" fillId="47" borderId="0" xfId="0" applyNumberFormat="1" applyFill="1" applyBorder="1" applyAlignment="1" applyProtection="1">
      <alignment horizontal="center" vertical="center"/>
    </xf>
    <xf numFmtId="15" fontId="0" fillId="46" borderId="0" xfId="0" applyNumberFormat="1" applyFill="1" applyBorder="1" applyAlignment="1" applyProtection="1">
      <alignment horizontal="center" vertical="center"/>
    </xf>
    <xf numFmtId="15" fontId="0" fillId="3" borderId="0" xfId="0" applyNumberForma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</xf>
    <xf numFmtId="17" fontId="33" fillId="0" borderId="0" xfId="0" applyNumberFormat="1" applyFont="1" applyFill="1"/>
    <xf numFmtId="15" fontId="33" fillId="0" borderId="0" xfId="0" applyNumberFormat="1" applyFont="1" applyFill="1"/>
    <xf numFmtId="0" fontId="33" fillId="0" borderId="0" xfId="0" applyFont="1" applyFill="1"/>
    <xf numFmtId="0" fontId="0" fillId="0" borderId="0" xfId="0" applyFill="1" applyAlignment="1">
      <alignment horizontal="center" wrapText="1"/>
    </xf>
    <xf numFmtId="20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2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32" fillId="0" borderId="0" xfId="0" applyNumberFormat="1" applyFont="1" applyFill="1" applyAlignment="1">
      <alignment horizontal="center"/>
    </xf>
    <xf numFmtId="15" fontId="0" fillId="0" borderId="0" xfId="0" applyNumberFormat="1" applyFill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48" borderId="0" xfId="0" applyFill="1" applyAlignment="1" applyProtection="1">
      <alignment horizontal="center"/>
    </xf>
    <xf numFmtId="0" fontId="0" fillId="47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297518</xdr:colOff>
      <xdr:row>2</xdr:row>
      <xdr:rowOff>103094</xdr:rowOff>
    </xdr:from>
    <xdr:to>
      <xdr:col>23</xdr:col>
      <xdr:colOff>764242</xdr:colOff>
      <xdr:row>2</xdr:row>
      <xdr:rowOff>103094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1996459" y="640976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286310</xdr:colOff>
      <xdr:row>3</xdr:row>
      <xdr:rowOff>85725</xdr:rowOff>
    </xdr:from>
    <xdr:to>
      <xdr:col>23</xdr:col>
      <xdr:colOff>753034</xdr:colOff>
      <xdr:row>3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1985251" y="825313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6</xdr:row>
      <xdr:rowOff>85725</xdr:rowOff>
    </xdr:from>
    <xdr:to>
      <xdr:col>24</xdr:col>
      <xdr:colOff>714375</xdr:colOff>
      <xdr:row>6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2049125" y="1419225"/>
          <a:ext cx="628650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5</xdr:row>
      <xdr:rowOff>104775</xdr:rowOff>
    </xdr:from>
    <xdr:to>
      <xdr:col>24</xdr:col>
      <xdr:colOff>695325</xdr:colOff>
      <xdr:row>5</xdr:row>
      <xdr:rowOff>104775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10982325" y="1285875"/>
          <a:ext cx="609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28575</xdr:colOff>
      <xdr:row>8</xdr:row>
      <xdr:rowOff>95250</xdr:rowOff>
    </xdr:from>
    <xdr:to>
      <xdr:col>23</xdr:col>
      <xdr:colOff>495299</xdr:colOff>
      <xdr:row>8</xdr:row>
      <xdr:rowOff>95250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0420350" y="1876425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38101</xdr:colOff>
      <xdr:row>8</xdr:row>
      <xdr:rowOff>180975</xdr:rowOff>
    </xdr:from>
    <xdr:to>
      <xdr:col>23</xdr:col>
      <xdr:colOff>514350</xdr:colOff>
      <xdr:row>9</xdr:row>
      <xdr:rowOff>95250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515601" y="2295525"/>
          <a:ext cx="476249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9</xdr:row>
      <xdr:rowOff>66675</xdr:rowOff>
    </xdr:from>
    <xdr:to>
      <xdr:col>23</xdr:col>
      <xdr:colOff>504825</xdr:colOff>
      <xdr:row>10</xdr:row>
      <xdr:rowOff>85725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0515600" y="2381250"/>
          <a:ext cx="466725" cy="219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47625</xdr:colOff>
      <xdr:row>9</xdr:row>
      <xdr:rowOff>190500</xdr:rowOff>
    </xdr:from>
    <xdr:to>
      <xdr:col>23</xdr:col>
      <xdr:colOff>504825</xdr:colOff>
      <xdr:row>11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0525125" y="2505075"/>
          <a:ext cx="457200" cy="2952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25</xdr:row>
      <xdr:rowOff>38100</xdr:rowOff>
    </xdr:from>
    <xdr:to>
      <xdr:col>28</xdr:col>
      <xdr:colOff>533400</xdr:colOff>
      <xdr:row>26</xdr:row>
      <xdr:rowOff>19050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0800000">
          <a:off x="15316200" y="5457825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104775</xdr:colOff>
      <xdr:row>32</xdr:row>
      <xdr:rowOff>47625</xdr:rowOff>
    </xdr:from>
    <xdr:to>
      <xdr:col>28</xdr:col>
      <xdr:colOff>514350</xdr:colOff>
      <xdr:row>33</xdr:row>
      <xdr:rowOff>28575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800000">
          <a:off x="15297150" y="7143750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352426</xdr:colOff>
      <xdr:row>0</xdr:row>
      <xdr:rowOff>95250</xdr:rowOff>
    </xdr:from>
    <xdr:to>
      <xdr:col>25</xdr:col>
      <xdr:colOff>800100</xdr:colOff>
      <xdr:row>2</xdr:row>
      <xdr:rowOff>57150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430001" y="95250"/>
          <a:ext cx="178117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START HERE</a:t>
          </a:r>
        </a:p>
      </xdr:txBody>
    </xdr:sp>
    <xdr:clientData/>
  </xdr:twoCellAnchor>
  <xdr:twoCellAnchor>
    <xdr:from>
      <xdr:col>27</xdr:col>
      <xdr:colOff>466725</xdr:colOff>
      <xdr:row>14</xdr:row>
      <xdr:rowOff>66675</xdr:rowOff>
    </xdr:from>
    <xdr:to>
      <xdr:col>31</xdr:col>
      <xdr:colOff>133350</xdr:colOff>
      <xdr:row>16</xdr:row>
      <xdr:rowOff>161925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762750" y="3095625"/>
          <a:ext cx="2324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RESULTS BELOW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7F85C5B-47E2-4329-A783-7F1744D705FF}" autoFormatId="16" applyNumberFormats="0" applyBorderFormats="0" applyFontFormats="0" applyPatternFormats="0" applyAlignmentFormats="0" applyWidthHeightFormats="0">
  <queryTableRefresh nextId="99" unboundColumnsLeft="1">
    <queryTableFields count="9">
      <queryTableField id="92" dataBound="0" tableColumnId="8"/>
      <queryTableField id="6" name="Departure Date" tableColumnId="6"/>
      <queryTableField id="78" name="Departure Time" tableColumnId="1"/>
      <queryTableField id="79" name="Departure Airport" tableColumnId="2"/>
      <queryTableField id="80" name="Arrival Airport" tableColumnId="3"/>
      <queryTableField id="81" name="OB/IB Status" tableColumnId="4"/>
      <queryTableField id="82" name="Airline" tableColumnId="5"/>
      <queryTableField id="72" name="FlightNumber" tableColumnId="16"/>
      <queryTableField id="98" name="Availabl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D86F0B-610A-4CEB-B7C7-69A3AA024B89}" name="DataTable3" displayName="DataTable3" ref="A1:I1597" tableType="queryTable" totalsRowShown="0" headerRowDxfId="10" dataDxfId="9">
  <autoFilter ref="A1:I1597" xr:uid="{22E3D0E6-6C9A-41A7-9110-97DF2CA41875}"/>
  <tableColumns count="9">
    <tableColumn id="8" xr3:uid="{CF0C0DDC-AD06-4983-85B7-C5D912C760E6}" uniqueName="8" name="Lookup" queryTableFieldId="92" dataDxfId="8">
      <calculatedColumnFormula>DataTable3[[#This Row],[FlightNumber]]&amp;" "&amp;DataTable3[[#This Row],[Departure Date]]</calculatedColumnFormula>
    </tableColumn>
    <tableColumn id="6" xr3:uid="{6980CA34-14B6-401B-9DA5-5846E3D6385B}" uniqueName="6" name="Departure Date" queryTableFieldId="6" dataDxfId="7"/>
    <tableColumn id="1" xr3:uid="{00B7C473-8988-4600-AD00-AE68325BDD0B}" uniqueName="1" name="Departure Time" queryTableFieldId="78" dataDxfId="6"/>
    <tableColumn id="2" xr3:uid="{B4683AB1-3DAA-4788-83A9-70A26B07F1D4}" uniqueName="2" name="Departure Airport" queryTableFieldId="79" dataDxfId="5"/>
    <tableColumn id="3" xr3:uid="{8AEA041A-F436-441F-8A3E-C3D44151D7E7}" uniqueName="3" name="Arrival Airport" queryTableFieldId="80" dataDxfId="4"/>
    <tableColumn id="4" xr3:uid="{E55EACD8-5D69-454B-8C7B-8EA403A94E62}" uniqueName="4" name="OB/IB Status" queryTableFieldId="81" dataDxfId="3"/>
    <tableColumn id="5" xr3:uid="{5C1CC52A-399C-46C7-A902-4F64191C4B83}" uniqueName="5" name="Airline" queryTableFieldId="82" dataDxfId="2"/>
    <tableColumn id="16" xr3:uid="{6E5C2E0F-F124-4CAB-8A0D-14ED41644407}" uniqueName="16" name="FlightNumber" queryTableFieldId="72" dataDxfId="1"/>
    <tableColumn id="7" xr3:uid="{C219DEA4-DAB9-49FB-A660-EE9384582E9F}" uniqueName="7" name="Available" queryTableFieldId="9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49"/>
  <sheetViews>
    <sheetView showGridLines="0" tabSelected="1" topLeftCell="AI1" zoomScale="85" zoomScaleNormal="85" workbookViewId="0">
      <selection activeCell="AK6" sqref="AK6"/>
    </sheetView>
  </sheetViews>
  <sheetFormatPr defaultRowHeight="15" x14ac:dyDescent="0.25"/>
  <cols>
    <col min="1" max="1" width="3.85546875" hidden="1" customWidth="1"/>
    <col min="2" max="2" width="17.42578125" style="51" hidden="1" customWidth="1"/>
    <col min="3" max="3" width="10.7109375" style="51" hidden="1" customWidth="1"/>
    <col min="4" max="4" width="5.5703125" style="51" hidden="1" customWidth="1"/>
    <col min="5" max="7" width="5" style="51" hidden="1" customWidth="1"/>
    <col min="8" max="8" width="4" style="48" hidden="1" customWidth="1"/>
    <col min="9" max="9" width="15.140625" style="48" hidden="1" customWidth="1"/>
    <col min="10" max="10" width="10.7109375" style="48" hidden="1" customWidth="1"/>
    <col min="11" max="11" width="4" style="51" hidden="1" customWidth="1"/>
    <col min="12" max="12" width="4.5703125" style="48" hidden="1" customWidth="1"/>
    <col min="13" max="13" width="4" style="48" hidden="1" customWidth="1"/>
    <col min="14" max="14" width="4" style="99" hidden="1" customWidth="1"/>
    <col min="15" max="15" width="6.7109375" hidden="1" customWidth="1"/>
    <col min="16" max="16" width="8" hidden="1" customWidth="1"/>
    <col min="17" max="17" width="10.28515625" hidden="1" customWidth="1"/>
    <col min="18" max="18" width="8.42578125" hidden="1" customWidth="1"/>
    <col min="19" max="19" width="7.85546875" hidden="1" customWidth="1"/>
    <col min="20" max="20" width="6.7109375" hidden="1" customWidth="1"/>
    <col min="21" max="21" width="10.28515625" hidden="1" customWidth="1"/>
    <col min="22" max="22" width="24.28515625" hidden="1" customWidth="1"/>
    <col min="23" max="23" width="11.7109375" style="1" hidden="1" customWidth="1"/>
    <col min="24" max="24" width="15" hidden="1" customWidth="1"/>
    <col min="25" max="25" width="28.7109375" hidden="1" customWidth="1"/>
    <col min="26" max="26" width="23.5703125" hidden="1" customWidth="1"/>
    <col min="27" max="27" width="16" hidden="1" customWidth="1"/>
    <col min="28" max="28" width="12.42578125" hidden="1" customWidth="1"/>
    <col min="29" max="31" width="9.140625" hidden="1" customWidth="1"/>
    <col min="32" max="32" width="10.85546875" style="58" hidden="1" customWidth="1"/>
    <col min="33" max="33" width="11" style="58" hidden="1" customWidth="1"/>
    <col min="34" max="34" width="9.140625" style="58" hidden="1" customWidth="1"/>
    <col min="35" max="36" width="2.5703125" style="58" customWidth="1"/>
    <col min="37" max="37" width="25.28515625" style="58" customWidth="1"/>
    <col min="38" max="38" width="18.7109375" style="58" customWidth="1"/>
    <col min="39" max="39" width="18.42578125" style="58" customWidth="1"/>
    <col min="40" max="40" width="15.85546875" style="58" customWidth="1"/>
    <col min="41" max="41" width="10.85546875" style="58" bestFit="1" customWidth="1"/>
    <col min="42" max="42" width="15.28515625" style="58" bestFit="1" customWidth="1"/>
    <col min="43" max="44" width="9.140625" style="58"/>
  </cols>
  <sheetData>
    <row r="1" spans="1:43" ht="27" thickBot="1" x14ac:dyDescent="0.45">
      <c r="A1" t="s">
        <v>67</v>
      </c>
      <c r="V1" s="6" t="s">
        <v>31</v>
      </c>
    </row>
    <row r="2" spans="1:43" ht="15.75" thickBot="1" x14ac:dyDescent="0.3">
      <c r="A2" t="s">
        <v>3</v>
      </c>
      <c r="B2" s="193" t="s">
        <v>24</v>
      </c>
      <c r="C2" s="193"/>
      <c r="D2" s="193"/>
      <c r="E2" s="193"/>
      <c r="F2" s="193"/>
      <c r="G2" s="49"/>
      <c r="H2" s="49"/>
      <c r="I2" s="193" t="s">
        <v>25</v>
      </c>
      <c r="J2" s="193"/>
      <c r="K2" s="193"/>
      <c r="L2" s="193"/>
      <c r="M2" s="193"/>
      <c r="N2" s="193"/>
      <c r="P2" s="195" t="s">
        <v>29</v>
      </c>
      <c r="Q2" s="195"/>
      <c r="R2" s="195"/>
      <c r="S2" s="195"/>
      <c r="T2" s="195"/>
      <c r="AJ2" s="59"/>
      <c r="AK2" s="60"/>
      <c r="AL2" s="60"/>
      <c r="AM2" s="61" t="s">
        <v>57</v>
      </c>
      <c r="AN2" s="60"/>
      <c r="AO2" s="60"/>
      <c r="AP2" s="60"/>
      <c r="AQ2" s="62"/>
    </row>
    <row r="3" spans="1:43" ht="15.75" thickBot="1" x14ac:dyDescent="0.3">
      <c r="A3" t="s">
        <v>2</v>
      </c>
      <c r="B3" s="189" t="s">
        <v>2</v>
      </c>
      <c r="C3" s="189"/>
      <c r="D3" s="189"/>
      <c r="E3" s="189"/>
      <c r="F3" s="189"/>
      <c r="G3" s="50"/>
      <c r="H3" s="50"/>
      <c r="I3" s="189" t="s">
        <v>2</v>
      </c>
      <c r="J3" s="189"/>
      <c r="K3" s="189"/>
      <c r="L3" s="189"/>
      <c r="M3" s="189"/>
      <c r="N3" s="189"/>
      <c r="Q3" s="1" t="s">
        <v>12</v>
      </c>
      <c r="R3" s="1" t="s">
        <v>26</v>
      </c>
      <c r="S3" s="1" t="s">
        <v>27</v>
      </c>
      <c r="T3" s="1" t="s">
        <v>28</v>
      </c>
      <c r="V3" s="2" t="s">
        <v>19</v>
      </c>
      <c r="W3" s="36">
        <f>AK18</f>
        <v>0</v>
      </c>
      <c r="Y3" t="s">
        <v>55</v>
      </c>
      <c r="AJ3" s="63"/>
      <c r="AK3" s="64"/>
      <c r="AL3" s="64"/>
      <c r="AM3" s="188" t="s">
        <v>102</v>
      </c>
      <c r="AN3" s="188"/>
      <c r="AO3" s="65"/>
      <c r="AP3" s="64"/>
      <c r="AQ3" s="66"/>
    </row>
    <row r="4" spans="1:43" ht="15.75" thickBot="1" x14ac:dyDescent="0.3">
      <c r="A4" t="s">
        <v>73</v>
      </c>
      <c r="I4" s="51"/>
      <c r="J4" s="51"/>
      <c r="P4" t="s">
        <v>2</v>
      </c>
      <c r="Q4" s="175">
        <v>275</v>
      </c>
      <c r="R4" s="175">
        <v>195</v>
      </c>
      <c r="S4" s="175">
        <v>195</v>
      </c>
      <c r="T4" s="106">
        <v>73</v>
      </c>
      <c r="V4" s="3" t="s">
        <v>20</v>
      </c>
      <c r="W4" s="37">
        <f>AK21</f>
        <v>0</v>
      </c>
      <c r="Y4" t="s">
        <v>56</v>
      </c>
      <c r="AJ4" s="63"/>
      <c r="AK4" s="64"/>
      <c r="AL4" s="64"/>
      <c r="AM4" s="64"/>
      <c r="AN4" s="64"/>
      <c r="AO4" s="64"/>
      <c r="AP4" s="64"/>
      <c r="AQ4" s="66"/>
    </row>
    <row r="5" spans="1:43" ht="15.75" thickBot="1" x14ac:dyDescent="0.3">
      <c r="A5" t="s">
        <v>11</v>
      </c>
      <c r="B5" s="51" t="s">
        <v>4</v>
      </c>
      <c r="C5" s="51" t="s">
        <v>5</v>
      </c>
      <c r="E5" s="51" t="s">
        <v>0</v>
      </c>
      <c r="F5" s="51" t="s">
        <v>1</v>
      </c>
      <c r="H5" s="51"/>
      <c r="I5" s="51" t="s">
        <v>4</v>
      </c>
      <c r="J5" s="51" t="s">
        <v>5</v>
      </c>
      <c r="L5" s="51" t="s">
        <v>0</v>
      </c>
      <c r="M5" s="51" t="s">
        <v>1</v>
      </c>
      <c r="P5" t="s">
        <v>3</v>
      </c>
      <c r="Q5" s="106">
        <v>355</v>
      </c>
      <c r="R5" s="106">
        <v>275</v>
      </c>
      <c r="S5" s="106">
        <v>275</v>
      </c>
      <c r="T5" s="106">
        <v>60</v>
      </c>
      <c r="W5" s="17"/>
      <c r="AF5" s="67" t="s">
        <v>89</v>
      </c>
      <c r="AG5" s="67" t="s">
        <v>90</v>
      </c>
      <c r="AJ5" s="63"/>
      <c r="AK5" s="68" t="s">
        <v>58</v>
      </c>
      <c r="AL5" s="69" t="s">
        <v>59</v>
      </c>
      <c r="AM5" s="69" t="s">
        <v>60</v>
      </c>
      <c r="AN5" s="69" t="s">
        <v>61</v>
      </c>
      <c r="AO5" s="69" t="s">
        <v>62</v>
      </c>
      <c r="AP5" s="70" t="s">
        <v>63</v>
      </c>
      <c r="AQ5" s="66"/>
    </row>
    <row r="6" spans="1:43" ht="15.75" customHeight="1" thickBot="1" x14ac:dyDescent="0.3">
      <c r="B6" s="108">
        <v>44202</v>
      </c>
      <c r="C6" s="109"/>
      <c r="D6" s="110"/>
      <c r="E6" s="111"/>
      <c r="F6" s="111"/>
      <c r="G6" s="112"/>
      <c r="H6" s="99"/>
      <c r="I6" s="113">
        <v>43836</v>
      </c>
      <c r="J6" s="113"/>
      <c r="K6" s="114" t="s">
        <v>9</v>
      </c>
      <c r="L6" s="99"/>
      <c r="M6" s="99"/>
      <c r="N6" s="114">
        <v>0</v>
      </c>
      <c r="P6" s="31" t="s">
        <v>11</v>
      </c>
      <c r="Q6" s="107">
        <v>353</v>
      </c>
      <c r="R6" s="107">
        <v>274</v>
      </c>
      <c r="S6" s="107">
        <v>274</v>
      </c>
      <c r="T6" s="107">
        <v>74</v>
      </c>
      <c r="V6" s="4" t="s">
        <v>13</v>
      </c>
      <c r="W6" s="38">
        <f>AL18</f>
        <v>0</v>
      </c>
      <c r="X6" s="5" t="str">
        <f>TEXT(W6,"ddd")</f>
        <v>Sat</v>
      </c>
      <c r="Z6" t="s">
        <v>81</v>
      </c>
      <c r="AF6" s="71">
        <f>$AL$21-AO6</f>
        <v>0</v>
      </c>
      <c r="AG6" s="93">
        <f>AF6/365</f>
        <v>0</v>
      </c>
      <c r="AJ6" s="63"/>
      <c r="AK6" s="73"/>
      <c r="AL6" s="73"/>
      <c r="AM6" s="74"/>
      <c r="AN6" s="74"/>
      <c r="AO6" s="75"/>
      <c r="AP6" s="76" t="str">
        <f t="shared" ref="AP6:AP15" si="0">IF(AO6=0, " ", IF(AG6&lt;1.99, "infant", IF(AG6&lt;11.99, "child", IF(AG6&lt;15.99, "teen", IF(AG6&gt;16, "adult")))))</f>
        <v xml:space="preserve"> </v>
      </c>
      <c r="AQ6" s="66"/>
    </row>
    <row r="7" spans="1:43" ht="15.75" thickBot="1" x14ac:dyDescent="0.3">
      <c r="B7" s="108">
        <v>44203</v>
      </c>
      <c r="C7" s="109"/>
      <c r="D7" s="110"/>
      <c r="E7" s="111"/>
      <c r="F7" s="111"/>
      <c r="G7" s="112"/>
      <c r="H7" s="99"/>
      <c r="I7" s="113">
        <v>43837</v>
      </c>
      <c r="J7" s="113"/>
      <c r="K7" s="114" t="s">
        <v>9</v>
      </c>
      <c r="L7" s="99"/>
      <c r="M7" s="99"/>
      <c r="N7" s="114">
        <v>0</v>
      </c>
      <c r="P7" t="s">
        <v>73</v>
      </c>
      <c r="Q7" s="106">
        <v>278</v>
      </c>
      <c r="R7" s="106">
        <v>278</v>
      </c>
      <c r="S7" s="106">
        <v>278</v>
      </c>
      <c r="T7" s="106">
        <v>60</v>
      </c>
      <c r="V7" s="4" t="s">
        <v>14</v>
      </c>
      <c r="W7" s="39">
        <f>AL21</f>
        <v>0</v>
      </c>
      <c r="X7" s="5" t="str">
        <f>TEXT(W7,"ddd")</f>
        <v>Sat</v>
      </c>
      <c r="Z7" t="s">
        <v>82</v>
      </c>
      <c r="AF7" s="71">
        <f t="shared" ref="AF7:AF15" si="1">$AL$21-AO7</f>
        <v>0</v>
      </c>
      <c r="AG7" s="72">
        <f t="shared" ref="AG7:AG15" si="2">AF7/365</f>
        <v>0</v>
      </c>
      <c r="AJ7" s="63"/>
      <c r="AK7" s="73"/>
      <c r="AL7" s="74"/>
      <c r="AM7" s="74"/>
      <c r="AN7" s="74"/>
      <c r="AO7" s="75"/>
      <c r="AP7" s="76" t="str">
        <f t="shared" si="0"/>
        <v xml:space="preserve"> </v>
      </c>
      <c r="AQ7" s="66"/>
    </row>
    <row r="8" spans="1:43" ht="15.75" thickBot="1" x14ac:dyDescent="0.3">
      <c r="B8" s="108">
        <v>44204</v>
      </c>
      <c r="C8" s="109"/>
      <c r="D8" s="110"/>
      <c r="E8" s="111"/>
      <c r="F8" s="111"/>
      <c r="G8" s="112"/>
      <c r="H8" s="99"/>
      <c r="I8" s="113">
        <v>43838</v>
      </c>
      <c r="J8" s="113"/>
      <c r="K8" s="114" t="s">
        <v>9</v>
      </c>
      <c r="L8" s="99"/>
      <c r="M8" s="99"/>
      <c r="N8" s="114">
        <v>0</v>
      </c>
      <c r="AF8" s="71">
        <f t="shared" si="1"/>
        <v>0</v>
      </c>
      <c r="AG8" s="72">
        <f t="shared" si="2"/>
        <v>0</v>
      </c>
      <c r="AJ8" s="63"/>
      <c r="AK8" s="73"/>
      <c r="AL8" s="73"/>
      <c r="AM8" s="74"/>
      <c r="AN8" s="74"/>
      <c r="AO8" s="75"/>
      <c r="AP8" s="76" t="str">
        <f t="shared" si="0"/>
        <v xml:space="preserve"> </v>
      </c>
      <c r="AQ8" s="66"/>
    </row>
    <row r="9" spans="1:43" ht="15.75" thickBot="1" x14ac:dyDescent="0.3">
      <c r="B9" s="108">
        <v>44205</v>
      </c>
      <c r="C9" s="109"/>
      <c r="D9" s="110"/>
      <c r="E9" s="111"/>
      <c r="F9" s="111"/>
      <c r="G9" s="112"/>
      <c r="H9" s="99"/>
      <c r="I9" s="113">
        <v>43839</v>
      </c>
      <c r="J9" s="113"/>
      <c r="K9" s="114" t="s">
        <v>6</v>
      </c>
      <c r="L9" s="99"/>
      <c r="M9" s="99"/>
      <c r="N9" s="114">
        <v>0</v>
      </c>
      <c r="V9" s="4" t="s">
        <v>15</v>
      </c>
      <c r="W9" s="37">
        <f>COUNTIF(AP6:AP15,"adult")</f>
        <v>0</v>
      </c>
      <c r="Y9" t="s">
        <v>38</v>
      </c>
      <c r="AF9" s="71">
        <f t="shared" si="1"/>
        <v>0</v>
      </c>
      <c r="AG9" s="72">
        <f t="shared" si="2"/>
        <v>0</v>
      </c>
      <c r="AJ9" s="63"/>
      <c r="AK9" s="73"/>
      <c r="AL9" s="65"/>
      <c r="AM9" s="74"/>
      <c r="AN9" s="74"/>
      <c r="AO9" s="75"/>
      <c r="AP9" s="76" t="str">
        <f t="shared" si="0"/>
        <v xml:space="preserve"> </v>
      </c>
      <c r="AQ9" s="66"/>
    </row>
    <row r="10" spans="1:43" ht="15.75" thickBot="1" x14ac:dyDescent="0.3">
      <c r="B10" s="108">
        <v>44206</v>
      </c>
      <c r="C10" s="109"/>
      <c r="D10" s="110"/>
      <c r="E10" s="111"/>
      <c r="F10" s="111"/>
      <c r="G10" s="112"/>
      <c r="H10" s="99"/>
      <c r="I10" s="113">
        <v>43840</v>
      </c>
      <c r="J10" s="113"/>
      <c r="K10" s="114" t="s">
        <v>6</v>
      </c>
      <c r="L10" s="99"/>
      <c r="M10" s="99"/>
      <c r="N10" s="114">
        <v>0</v>
      </c>
      <c r="V10" s="4" t="s">
        <v>16</v>
      </c>
      <c r="W10" s="37">
        <f>COUNTIF(AP7:AP17,"teen")</f>
        <v>0</v>
      </c>
      <c r="AF10" s="71">
        <f t="shared" si="1"/>
        <v>0</v>
      </c>
      <c r="AG10" s="72">
        <f t="shared" si="2"/>
        <v>0</v>
      </c>
      <c r="AJ10" s="63"/>
      <c r="AK10" s="73"/>
      <c r="AL10" s="73"/>
      <c r="AM10" s="74"/>
      <c r="AN10" s="74"/>
      <c r="AO10" s="75"/>
      <c r="AP10" s="76" t="str">
        <f t="shared" si="0"/>
        <v xml:space="preserve"> </v>
      </c>
      <c r="AQ10" s="66"/>
    </row>
    <row r="11" spans="1:43" ht="15.75" thickBot="1" x14ac:dyDescent="0.3">
      <c r="B11" s="108">
        <v>44207</v>
      </c>
      <c r="C11" s="109"/>
      <c r="D11" s="110"/>
      <c r="E11" s="111"/>
      <c r="F11" s="111"/>
      <c r="G11" s="112"/>
      <c r="H11" s="99"/>
      <c r="I11" s="113">
        <v>43841</v>
      </c>
      <c r="J11" s="113"/>
      <c r="K11" s="114" t="s">
        <v>6</v>
      </c>
      <c r="L11" s="99"/>
      <c r="M11" s="99"/>
      <c r="N11" s="114">
        <v>0</v>
      </c>
      <c r="V11" s="4" t="s">
        <v>17</v>
      </c>
      <c r="W11" s="37">
        <f>COUNTIF(AP6:AP15,"child")</f>
        <v>0</v>
      </c>
      <c r="AF11" s="71">
        <f t="shared" si="1"/>
        <v>0</v>
      </c>
      <c r="AG11" s="72">
        <f t="shared" si="2"/>
        <v>0</v>
      </c>
      <c r="AJ11" s="63"/>
      <c r="AK11" s="73"/>
      <c r="AL11" s="74"/>
      <c r="AM11" s="74"/>
      <c r="AN11" s="74"/>
      <c r="AO11" s="75"/>
      <c r="AP11" s="76" t="str">
        <f t="shared" si="0"/>
        <v xml:space="preserve"> </v>
      </c>
      <c r="AQ11" s="66"/>
    </row>
    <row r="12" spans="1:43" ht="15.75" thickBot="1" x14ac:dyDescent="0.3">
      <c r="B12" s="108">
        <v>44208</v>
      </c>
      <c r="C12" s="109"/>
      <c r="D12" s="110"/>
      <c r="E12" s="111"/>
      <c r="F12" s="111"/>
      <c r="G12" s="112"/>
      <c r="H12" s="99"/>
      <c r="I12" s="113">
        <v>43842</v>
      </c>
      <c r="J12" s="113"/>
      <c r="K12" s="114" t="s">
        <v>6</v>
      </c>
      <c r="L12" s="99"/>
      <c r="M12" s="99"/>
      <c r="N12" s="114">
        <v>0</v>
      </c>
      <c r="V12" s="3" t="s">
        <v>18</v>
      </c>
      <c r="W12" s="37">
        <f>COUNTIF(AP6:AP15,"infant")</f>
        <v>0</v>
      </c>
      <c r="AF12" s="71">
        <f t="shared" si="1"/>
        <v>0</v>
      </c>
      <c r="AG12" s="72">
        <f t="shared" si="2"/>
        <v>0</v>
      </c>
      <c r="AJ12" s="63"/>
      <c r="AK12" s="73"/>
      <c r="AL12" s="74"/>
      <c r="AM12" s="74"/>
      <c r="AN12" s="74"/>
      <c r="AO12" s="75"/>
      <c r="AP12" s="76" t="str">
        <f t="shared" si="0"/>
        <v xml:space="preserve"> </v>
      </c>
      <c r="AQ12" s="66"/>
    </row>
    <row r="13" spans="1:43" ht="15.75" thickBot="1" x14ac:dyDescent="0.3">
      <c r="B13" s="108">
        <v>44209</v>
      </c>
      <c r="C13" s="109"/>
      <c r="D13" s="110"/>
      <c r="E13" s="111"/>
      <c r="F13" s="111"/>
      <c r="G13" s="112"/>
      <c r="H13" s="99"/>
      <c r="I13" s="113">
        <v>43843</v>
      </c>
      <c r="J13" s="113"/>
      <c r="K13" s="114" t="s">
        <v>6</v>
      </c>
      <c r="L13" s="99"/>
      <c r="M13" s="99"/>
      <c r="N13" s="114">
        <v>0</v>
      </c>
      <c r="AF13" s="71">
        <f t="shared" si="1"/>
        <v>0</v>
      </c>
      <c r="AG13" s="72">
        <f t="shared" si="2"/>
        <v>0</v>
      </c>
      <c r="AJ13" s="63"/>
      <c r="AK13" s="73"/>
      <c r="AL13" s="74"/>
      <c r="AM13" s="74"/>
      <c r="AN13" s="74"/>
      <c r="AO13" s="75"/>
      <c r="AP13" s="76" t="str">
        <f t="shared" si="0"/>
        <v xml:space="preserve"> </v>
      </c>
      <c r="AQ13" s="66"/>
    </row>
    <row r="14" spans="1:43" ht="17.25" customHeight="1" thickBot="1" x14ac:dyDescent="0.4">
      <c r="B14" s="108">
        <v>44210</v>
      </c>
      <c r="C14" s="109"/>
      <c r="D14" s="110"/>
      <c r="E14" s="111"/>
      <c r="F14" s="111"/>
      <c r="G14" s="112"/>
      <c r="H14" s="99"/>
      <c r="I14" s="113">
        <v>43844</v>
      </c>
      <c r="J14" s="113"/>
      <c r="K14" s="114" t="s">
        <v>6</v>
      </c>
      <c r="L14" s="99"/>
      <c r="M14" s="99"/>
      <c r="N14" s="114">
        <v>0</v>
      </c>
      <c r="Q14" s="3" t="s">
        <v>46</v>
      </c>
      <c r="R14" s="42" t="str">
        <f>W18&amp;X19</f>
        <v>0FALSE</v>
      </c>
      <c r="V14" s="33" t="s">
        <v>32</v>
      </c>
      <c r="AF14" s="71">
        <f t="shared" si="1"/>
        <v>0</v>
      </c>
      <c r="AG14" s="72">
        <f t="shared" si="2"/>
        <v>0</v>
      </c>
      <c r="AJ14" s="63"/>
      <c r="AK14" s="73"/>
      <c r="AL14" s="74"/>
      <c r="AM14" s="74"/>
      <c r="AN14" s="74"/>
      <c r="AO14" s="75"/>
      <c r="AP14" s="76" t="str">
        <f t="shared" si="0"/>
        <v xml:space="preserve"> </v>
      </c>
      <c r="AQ14" s="66"/>
    </row>
    <row r="15" spans="1:43" ht="15.75" thickBot="1" x14ac:dyDescent="0.3">
      <c r="B15" s="115">
        <v>44211</v>
      </c>
      <c r="C15" s="116"/>
      <c r="D15" s="117" t="s">
        <v>6</v>
      </c>
      <c r="E15" s="118">
        <v>146</v>
      </c>
      <c r="F15" s="118">
        <v>176</v>
      </c>
      <c r="G15" s="119">
        <v>30</v>
      </c>
      <c r="H15" s="99"/>
      <c r="I15" s="108">
        <v>44211</v>
      </c>
      <c r="J15" s="109"/>
      <c r="K15" s="114" t="s">
        <v>6</v>
      </c>
      <c r="L15" s="99"/>
      <c r="M15" s="99"/>
      <c r="N15" s="114">
        <v>0</v>
      </c>
      <c r="Q15" s="1"/>
      <c r="V15" s="7" t="s">
        <v>19</v>
      </c>
      <c r="W15" s="8">
        <f>+W3</f>
        <v>0</v>
      </c>
      <c r="X15" s="9" t="s">
        <v>21</v>
      </c>
      <c r="AF15" s="71">
        <f t="shared" si="1"/>
        <v>0</v>
      </c>
      <c r="AG15" s="72">
        <f t="shared" si="2"/>
        <v>0</v>
      </c>
      <c r="AJ15" s="63"/>
      <c r="AK15" s="74"/>
      <c r="AL15" s="74"/>
      <c r="AM15" s="74"/>
      <c r="AN15" s="74"/>
      <c r="AO15" s="75"/>
      <c r="AP15" s="76" t="str">
        <f t="shared" si="0"/>
        <v xml:space="preserve"> </v>
      </c>
      <c r="AQ15" s="66"/>
    </row>
    <row r="16" spans="1:43" ht="15.75" thickBot="1" x14ac:dyDescent="0.3">
      <c r="B16" s="115">
        <v>44212</v>
      </c>
      <c r="C16" s="116"/>
      <c r="D16" s="117" t="s">
        <v>6</v>
      </c>
      <c r="E16" s="118">
        <v>146</v>
      </c>
      <c r="F16" s="118">
        <v>176</v>
      </c>
      <c r="G16" s="119">
        <v>30</v>
      </c>
      <c r="H16" s="99"/>
      <c r="I16" s="108">
        <v>44212</v>
      </c>
      <c r="J16" s="109"/>
      <c r="K16" s="114" t="s">
        <v>6</v>
      </c>
      <c r="L16" s="99"/>
      <c r="M16" s="99"/>
      <c r="N16" s="114">
        <v>0</v>
      </c>
      <c r="Q16" s="1"/>
      <c r="V16" s="10" t="s">
        <v>20</v>
      </c>
      <c r="W16" s="11" t="s">
        <v>21</v>
      </c>
      <c r="X16" s="12">
        <f>+W4</f>
        <v>0</v>
      </c>
      <c r="AJ16" s="63"/>
      <c r="AK16" s="64"/>
      <c r="AM16" s="64"/>
      <c r="AN16" s="64"/>
      <c r="AO16" s="64"/>
      <c r="AP16" s="64"/>
      <c r="AQ16" s="66"/>
    </row>
    <row r="17" spans="2:43" ht="15.75" thickBot="1" x14ac:dyDescent="0.3">
      <c r="B17" s="115">
        <v>44213</v>
      </c>
      <c r="C17" s="116"/>
      <c r="D17" s="117" t="s">
        <v>6</v>
      </c>
      <c r="E17" s="118">
        <v>146</v>
      </c>
      <c r="F17" s="118">
        <v>176</v>
      </c>
      <c r="G17" s="119">
        <v>30</v>
      </c>
      <c r="H17" s="99"/>
      <c r="I17" s="108">
        <v>44213</v>
      </c>
      <c r="J17" s="109"/>
      <c r="K17" s="114" t="s">
        <v>6</v>
      </c>
      <c r="L17" s="99"/>
      <c r="M17" s="99"/>
      <c r="N17" s="114">
        <v>0</v>
      </c>
      <c r="Q17" s="1"/>
      <c r="AF17" s="77"/>
      <c r="AG17" s="78"/>
      <c r="AJ17" s="63"/>
      <c r="AK17" s="79" t="s">
        <v>19</v>
      </c>
      <c r="AL17" s="79" t="s">
        <v>64</v>
      </c>
      <c r="AM17" s="79" t="s">
        <v>65</v>
      </c>
      <c r="AN17" s="79" t="s">
        <v>91</v>
      </c>
      <c r="AO17" s="64"/>
      <c r="AQ17" s="80"/>
    </row>
    <row r="18" spans="2:43" ht="15.75" thickBot="1" x14ac:dyDescent="0.3">
      <c r="B18" s="115">
        <v>44214</v>
      </c>
      <c r="C18" s="116"/>
      <c r="D18" s="117" t="s">
        <v>6</v>
      </c>
      <c r="E18" s="118">
        <v>146</v>
      </c>
      <c r="F18" s="118">
        <v>176</v>
      </c>
      <c r="G18" s="119">
        <v>30</v>
      </c>
      <c r="H18" s="99"/>
      <c r="I18" s="108">
        <v>44214</v>
      </c>
      <c r="J18" s="109"/>
      <c r="K18" s="114" t="s">
        <v>6</v>
      </c>
      <c r="L18" s="99"/>
      <c r="M18" s="99"/>
      <c r="N18" s="114">
        <v>0</v>
      </c>
      <c r="V18" s="10" t="s">
        <v>13</v>
      </c>
      <c r="W18" s="13">
        <f>+W6</f>
        <v>0</v>
      </c>
      <c r="X18" s="14" t="b">
        <f>IF($W$3=$B$3,VLOOKUP(W18,$B$2:$F$379,3,FALSE),IF($W$3=$B$382,VLOOKUP(W18,$B$382:$F$759,3,FALSE),IF($W$3=$B$761,VLOOKUP(W18,$B$761:$F$996,3,FALSE),IF(W15=$B$999,VLOOKUP(W18,$B$1002:$F$1149,3,FALSE)))))</f>
        <v>0</v>
      </c>
      <c r="Y18" s="15" t="s">
        <v>22</v>
      </c>
      <c r="AF18" s="72">
        <f>IF(AK18="MAN","vs75y",IF(AK18="lgw","vs27y",IF(AK18="bfs","vs161y",IF(AK18="gla","vs71y",0))))</f>
        <v>0</v>
      </c>
      <c r="AG18" s="78" t="str">
        <f>CONCATENATE(AF18, " ", AL18)</f>
        <v xml:space="preserve">0 </v>
      </c>
      <c r="AH18" s="58" t="e">
        <f>AN18-AM18</f>
        <v>#N/A</v>
      </c>
      <c r="AJ18" s="63"/>
      <c r="AK18" s="81"/>
      <c r="AL18" s="75"/>
      <c r="AM18" s="76">
        <f>COUNT(AO6:AO15)</f>
        <v>0</v>
      </c>
      <c r="AN18" s="76" t="e">
        <f>VLOOKUP(AG18,'Daily Avail 26Feb20 1000'!A:I,9,0)</f>
        <v>#N/A</v>
      </c>
      <c r="AO18" s="64"/>
      <c r="AQ18" s="80"/>
    </row>
    <row r="19" spans="2:43" ht="15.75" thickBot="1" x14ac:dyDescent="0.3">
      <c r="B19" s="115">
        <v>44215</v>
      </c>
      <c r="C19" s="116"/>
      <c r="D19" s="117" t="s">
        <v>6</v>
      </c>
      <c r="E19" s="118">
        <v>146</v>
      </c>
      <c r="F19" s="118">
        <v>176</v>
      </c>
      <c r="G19" s="119">
        <v>30</v>
      </c>
      <c r="H19" s="99"/>
      <c r="I19" s="108">
        <v>44215</v>
      </c>
      <c r="J19" s="109"/>
      <c r="K19" s="114" t="s">
        <v>6</v>
      </c>
      <c r="L19" s="99"/>
      <c r="M19" s="99"/>
      <c r="N19" s="114">
        <v>0</v>
      </c>
      <c r="P19" s="186" t="s">
        <v>113</v>
      </c>
      <c r="Q19" s="186"/>
      <c r="V19" s="10" t="s">
        <v>14</v>
      </c>
      <c r="W19" s="13">
        <f>+W7</f>
        <v>0</v>
      </c>
      <c r="X19" s="14" t="b">
        <f>IF($W$4=$I$3,VLOOKUP(W19,$I$2:$K$379,3,FALSE),IF($W$4=$I$382,VLOOKUP(W19,$I$382:$K$759,3,FALSE),IF($W$4=$I$761,VLOOKUP(W19,$I$761:$K$996,3,FALSE),IF($W$4=I999,VLOOKUP(W19,$I$999:$N$1149,3,FALSE)))))</f>
        <v>0</v>
      </c>
      <c r="Y19" s="15" t="s">
        <v>22</v>
      </c>
      <c r="AJ19" s="63"/>
      <c r="AK19" s="64"/>
      <c r="AL19" s="64"/>
      <c r="AM19" s="64"/>
      <c r="AN19" s="64"/>
      <c r="AO19" s="64"/>
      <c r="AQ19" s="80"/>
    </row>
    <row r="20" spans="2:43" ht="15.75" thickBot="1" x14ac:dyDescent="0.3">
      <c r="B20" s="115">
        <v>44216</v>
      </c>
      <c r="C20" s="116"/>
      <c r="D20" s="117" t="s">
        <v>6</v>
      </c>
      <c r="E20" s="118">
        <v>146</v>
      </c>
      <c r="F20" s="118">
        <v>176</v>
      </c>
      <c r="G20" s="119">
        <v>30</v>
      </c>
      <c r="H20" s="99"/>
      <c r="I20" s="108">
        <v>44216</v>
      </c>
      <c r="J20" s="109"/>
      <c r="K20" s="114" t="s">
        <v>6</v>
      </c>
      <c r="L20" s="99"/>
      <c r="M20" s="99"/>
      <c r="N20" s="114">
        <v>0</v>
      </c>
      <c r="P20" s="187" t="s">
        <v>114</v>
      </c>
      <c r="Q20" s="187"/>
      <c r="R20" s="98"/>
      <c r="V20" s="16"/>
      <c r="W20" s="17"/>
      <c r="X20" s="17"/>
      <c r="AF20" s="72"/>
      <c r="AG20" s="72"/>
      <c r="AJ20" s="63"/>
      <c r="AK20" s="79" t="s">
        <v>20</v>
      </c>
      <c r="AL20" s="79" t="s">
        <v>66</v>
      </c>
      <c r="AM20" s="79" t="s">
        <v>65</v>
      </c>
      <c r="AN20" s="79" t="s">
        <v>91</v>
      </c>
      <c r="AO20" s="64"/>
      <c r="AQ20" s="80"/>
    </row>
    <row r="21" spans="2:43" ht="15.75" customHeight="1" thickBot="1" x14ac:dyDescent="0.3">
      <c r="B21" s="115">
        <v>44217</v>
      </c>
      <c r="C21" s="116"/>
      <c r="D21" s="117" t="s">
        <v>6</v>
      </c>
      <c r="E21" s="118">
        <v>146</v>
      </c>
      <c r="F21" s="118">
        <v>176</v>
      </c>
      <c r="G21" s="119">
        <v>30</v>
      </c>
      <c r="H21" s="99"/>
      <c r="I21" s="108">
        <v>44217</v>
      </c>
      <c r="J21" s="109"/>
      <c r="K21" s="114" t="s">
        <v>6</v>
      </c>
      <c r="L21" s="99"/>
      <c r="M21" s="99"/>
      <c r="N21" s="114">
        <v>0</v>
      </c>
      <c r="P21" s="191" t="s">
        <v>115</v>
      </c>
      <c r="Q21" s="191"/>
      <c r="R21" s="98"/>
      <c r="W21" s="18" t="s">
        <v>37</v>
      </c>
      <c r="X21" s="19" t="s">
        <v>33</v>
      </c>
      <c r="Y21" s="19" t="s">
        <v>34</v>
      </c>
      <c r="Z21" s="18" t="s">
        <v>35</v>
      </c>
      <c r="AA21" s="19" t="s">
        <v>30</v>
      </c>
      <c r="AB21" s="20" t="s">
        <v>36</v>
      </c>
      <c r="AF21" s="72">
        <f>IF(AK21="MAN","vs76y",IF(AK21="lgw","vs28y",IF(AK21="gla","vs72y",IF(AK21="bfs","vs162y",0))))</f>
        <v>0</v>
      </c>
      <c r="AG21" s="78" t="str">
        <f>CONCATENATE(AF21, " ", AL21)</f>
        <v xml:space="preserve">0 </v>
      </c>
      <c r="AH21" s="58" t="e">
        <f>AN21-AM21</f>
        <v>#N/A</v>
      </c>
      <c r="AJ21" s="63"/>
      <c r="AK21" s="81"/>
      <c r="AL21" s="75"/>
      <c r="AM21" s="76">
        <f>COUNT(AO6:AO15)</f>
        <v>0</v>
      </c>
      <c r="AN21" s="76" t="e">
        <f>VLOOKUP(AG21,'Daily Avail 26Feb20 1000'!A:I,9,0)</f>
        <v>#N/A</v>
      </c>
      <c r="AO21" s="64"/>
      <c r="AQ21" s="80"/>
    </row>
    <row r="22" spans="2:43" ht="15.75" thickBot="1" x14ac:dyDescent="0.3">
      <c r="B22" s="115">
        <v>44218</v>
      </c>
      <c r="C22" s="116"/>
      <c r="D22" s="117" t="s">
        <v>6</v>
      </c>
      <c r="E22" s="118">
        <v>146</v>
      </c>
      <c r="F22" s="118">
        <v>176</v>
      </c>
      <c r="G22" s="119">
        <v>30</v>
      </c>
      <c r="H22" s="99"/>
      <c r="I22" s="108">
        <v>44218</v>
      </c>
      <c r="J22" s="109"/>
      <c r="K22" s="114" t="s">
        <v>6</v>
      </c>
      <c r="L22" s="99"/>
      <c r="M22" s="99"/>
      <c r="N22" s="114">
        <v>0</v>
      </c>
      <c r="P22" s="190" t="s">
        <v>88</v>
      </c>
      <c r="Q22" s="190"/>
      <c r="R22" s="98"/>
      <c r="V22" s="21" t="s">
        <v>15</v>
      </c>
      <c r="W22" s="22">
        <f>VLOOKUP(V22,V:W,2,FALSE)</f>
        <v>0</v>
      </c>
      <c r="X22" s="22">
        <f>IF(X6="SAT",IF($W$3=$B$3,VLOOKUP(W18,$B$2:$F$379,5,FALSE),IF($W$3=$B$382,VLOOKUP(W18,$B$382:$F$759,5,FALSE),IF($W$3=$B$761,VLOOKUP(W18,$B$761:$F$996,5,FALSE),IF($W$3=$B$999,VLOOKUP(W18,$B$999:$G$1149,5,FALSE))))),IF(X6="SUN",IF($W$3=$B$3,VLOOKUP(W18,$B$2:$F$379,5,FALSE),IF($W$3=$B$382,VLOOKUP(W18,$B$382:$F$759,5,FALSE),IF($W$3=$B$761,VLOOKUP(W18,$B$761:$F$996,5,FALSE),IF($W$3=B999,VLOOKUP(W18,B999:G1149,5,FALSE))))),IF(X6="FRI",IF($W$3=$B$3,VLOOKUP(W18,$B$2:$F$379,5,FALSE),IF($W$3=$B$382,VLOOKUP(W18,$B$382:$F$759,5,FALSE),IF($W$3=$B$761,VLOOKUP(W18,$B$761:$F$996,5,FALSE),IF($W$3=B999,VLOOKUP(W18,B999:G1149,5,FALSE))))),IF($W$3=$B$3,VLOOKUP(W18,$B$2:$F$379,4,FALSE),IF($W$3=$B$382,VLOOKUP(W18,$B$382:$F$759,4,FALSE),IF($W$3=$B$761,VLOOKUP(W18,$B$761:$F$996,4,FALSE),IF($W$3=$B$999,VLOOKUP(W18,$B$999:$G$1149,5,FALSE))))))))/2</f>
        <v>0</v>
      </c>
      <c r="Y22" s="22">
        <f>IF(X7="SAT",IF($W$4=Sheet2!$K$2,VLOOKUP(R14,Sheet2!J:L,3,FALSE),IF($W$4=Sheet2!$N$2,VLOOKUP(R14,Sheet2!J:O,6,FALSE),IF($W$4=Sheet2!$Q$2,VLOOKUP(R14,Sheet2!J:R,9,FALSE),IF($W$4=Sheet2!T2,VLOOKUP(R14,Sheet2!J:U,12,FALSE))))),IF(X7="SUN",IF($W$4=Sheet2!$K$2,VLOOKUP(R14,Sheet2!J:L,3,FALSE),IF($W$4=Sheet2!$N$2,VLOOKUP(R14,Sheet2!J:O,6,FALSE),IF($W$4=Sheet2!$Q$2,VLOOKUP(R14,Sheet2!J:R,9,FALSE),IF($W$4=Sheet2!T2,VLOOKUP(R14,Sheet2!J:U,12,FALSE))))),IF(X7="FRI",IF($W$4=Sheet2!$K$2,VLOOKUP(R14,Sheet2!J:L,3,FALSE),IF($W$4=Sheet2!$N$2,VLOOKUP(R14,Sheet2!J:O,6,FALSE),IF($W$4=Sheet2!$Q$2,VLOOKUP(R14,Sheet2!J:R,9,FALSE),IF($W$4=Sheet2!T2,VLOOKUP(R14,Sheet2!J:U,12,FALSE))))),IF($W$4=Sheet2!$K$2,VLOOKUP(R14,Sheet2!J:K,2,FALSE),IF($W$4=Sheet2!$N$2,VLOOKUP(R14,Sheet2!J:N,5,FALSE),IF($W$4=Sheet2!$Q$2,VLOOKUP(R14,Sheet2!J:Q,8,FALSE),IF($W$4=Sheet2!T2,VLOOKUP(R14,Sheet2!J:U,11,FALSE))))))))/2</f>
        <v>0</v>
      </c>
      <c r="Z22" s="22" t="str">
        <f>IF(Y22=0,"No Fare Available",SUM(X22:Y22))</f>
        <v>No Fare Available</v>
      </c>
      <c r="AA22" s="23" t="e">
        <f>VLOOKUP($W$3,$P$3:$T$7,2,FALSE)</f>
        <v>#N/A</v>
      </c>
      <c r="AB22" s="47" t="str">
        <f>IF(Y22=0,"N/A",W22*(Z22+AA22))</f>
        <v>N/A</v>
      </c>
      <c r="AJ22" s="63"/>
      <c r="AK22" s="64"/>
      <c r="AL22" s="64"/>
      <c r="AM22" s="64"/>
      <c r="AN22" s="64"/>
      <c r="AO22" s="64"/>
      <c r="AP22" s="64"/>
      <c r="AQ22" s="66"/>
    </row>
    <row r="23" spans="2:43" ht="15.75" thickBot="1" x14ac:dyDescent="0.3">
      <c r="B23" s="115">
        <v>44219</v>
      </c>
      <c r="C23" s="116"/>
      <c r="D23" s="117" t="s">
        <v>6</v>
      </c>
      <c r="E23" s="118">
        <v>146</v>
      </c>
      <c r="F23" s="118">
        <v>176</v>
      </c>
      <c r="G23" s="119">
        <v>30</v>
      </c>
      <c r="H23" s="99"/>
      <c r="I23" s="108">
        <v>44219</v>
      </c>
      <c r="J23" s="109"/>
      <c r="K23" s="114" t="s">
        <v>6</v>
      </c>
      <c r="L23" s="99"/>
      <c r="M23" s="99"/>
      <c r="N23" s="114">
        <v>0</v>
      </c>
      <c r="P23" s="194" t="s">
        <v>116</v>
      </c>
      <c r="Q23" s="194"/>
      <c r="R23" s="98"/>
      <c r="V23" s="24" t="s">
        <v>16</v>
      </c>
      <c r="W23" s="25">
        <f>VLOOKUP(V23,V:W,2,FALSE)</f>
        <v>0</v>
      </c>
      <c r="X23" s="25">
        <f>X22</f>
        <v>0</v>
      </c>
      <c r="Y23" s="25">
        <f>Y22</f>
        <v>0</v>
      </c>
      <c r="Z23" s="22" t="str">
        <f t="shared" ref="Z23:Z25" si="3">IF(Y23=0,"No Fare Available",SUM(X23:Y23))</f>
        <v>No Fare Available</v>
      </c>
      <c r="AA23" s="26" t="e">
        <f>VLOOKUP($W$3,$P$3:$T$7,3,FALSE)</f>
        <v>#N/A</v>
      </c>
      <c r="AB23" s="47" t="str">
        <f t="shared" ref="AB23:AB25" si="4">IF(Y23=0,"N/A",W23*(Z23+AA23))</f>
        <v>N/A</v>
      </c>
      <c r="AC23" t="s">
        <v>23</v>
      </c>
      <c r="AH23" s="58" t="e">
        <f>MIN(AH18:AH21)</f>
        <v>#N/A</v>
      </c>
      <c r="AJ23" s="63"/>
      <c r="AK23" s="82" t="s">
        <v>67</v>
      </c>
      <c r="AL23" s="82"/>
      <c r="AM23" s="82"/>
      <c r="AN23" s="82" t="s">
        <v>68</v>
      </c>
      <c r="AO23" s="82" t="s">
        <v>69</v>
      </c>
      <c r="AP23" s="82" t="s">
        <v>70</v>
      </c>
      <c r="AQ23" s="66"/>
    </row>
    <row r="24" spans="2:43" ht="15.75" thickBot="1" x14ac:dyDescent="0.3">
      <c r="B24" s="115">
        <v>44220</v>
      </c>
      <c r="C24" s="116"/>
      <c r="D24" s="117" t="s">
        <v>6</v>
      </c>
      <c r="E24" s="118">
        <v>146</v>
      </c>
      <c r="F24" s="118">
        <v>176</v>
      </c>
      <c r="G24" s="119">
        <v>30</v>
      </c>
      <c r="H24" s="99"/>
      <c r="I24" s="108">
        <v>44220</v>
      </c>
      <c r="J24" s="109"/>
      <c r="K24" s="114" t="s">
        <v>6</v>
      </c>
      <c r="L24" s="99"/>
      <c r="M24" s="99"/>
      <c r="N24" s="114">
        <v>0</v>
      </c>
      <c r="P24" s="192"/>
      <c r="Q24" s="192"/>
      <c r="R24" s="98"/>
      <c r="V24" s="21" t="s">
        <v>17</v>
      </c>
      <c r="W24" s="22">
        <f>VLOOKUP(V24,V:W,2,FALSE)</f>
        <v>0</v>
      </c>
      <c r="X24" s="22">
        <f>ROUNDUP(X22*75%,0)</f>
        <v>0</v>
      </c>
      <c r="Y24" s="22">
        <f>ROUNDUP(Y22*75%,0)</f>
        <v>0</v>
      </c>
      <c r="Z24" s="22" t="str">
        <f t="shared" si="3"/>
        <v>No Fare Available</v>
      </c>
      <c r="AA24" s="23" t="e">
        <f>VLOOKUP($W$3,$P$3:$T$7,4,FALSE)</f>
        <v>#N/A</v>
      </c>
      <c r="AB24" s="47" t="str">
        <f t="shared" si="4"/>
        <v>N/A</v>
      </c>
      <c r="AC24" s="34">
        <v>0.75</v>
      </c>
      <c r="AJ24" s="63"/>
      <c r="AK24" s="83"/>
      <c r="AL24" s="84" t="s">
        <v>12</v>
      </c>
      <c r="AM24" s="85"/>
      <c r="AN24" s="86" t="str">
        <f>IFERROR(ROUNDUP(IF(AH23&lt;0," ", IF(AH23&gt;=0,W36))+IF(AH23&lt;0," ",IF(AH23&gt;=0,X36)),0)+35,"")</f>
        <v/>
      </c>
      <c r="AO24" s="87">
        <f>W9</f>
        <v>0</v>
      </c>
      <c r="AP24" s="86" t="str">
        <f>IFERROR(AN24*AO24,"")</f>
        <v/>
      </c>
      <c r="AQ24" s="66"/>
    </row>
    <row r="25" spans="2:43" ht="15.75" thickBot="1" x14ac:dyDescent="0.3">
      <c r="B25" s="115">
        <v>44221</v>
      </c>
      <c r="C25" s="116"/>
      <c r="D25" s="117" t="s">
        <v>6</v>
      </c>
      <c r="E25" s="118">
        <v>146</v>
      </c>
      <c r="F25" s="118">
        <v>176</v>
      </c>
      <c r="G25" s="119">
        <v>30</v>
      </c>
      <c r="H25" s="99"/>
      <c r="I25" s="108">
        <v>44221</v>
      </c>
      <c r="J25" s="109"/>
      <c r="K25" s="114" t="s">
        <v>6</v>
      </c>
      <c r="L25" s="99"/>
      <c r="M25" s="99"/>
      <c r="N25" s="114">
        <v>0</v>
      </c>
      <c r="P25" s="192"/>
      <c r="Q25" s="192"/>
      <c r="R25" s="98"/>
      <c r="V25" s="27" t="s">
        <v>18</v>
      </c>
      <c r="W25" s="28">
        <f>VLOOKUP(V25,V:W,2,FALSE)</f>
        <v>0</v>
      </c>
      <c r="X25" s="28">
        <f>ROUNDUP(X23*10%,0)</f>
        <v>0</v>
      </c>
      <c r="Y25" s="28">
        <f>ROUNDUP(Y23*10%,0)</f>
        <v>0</v>
      </c>
      <c r="Z25" s="22" t="str">
        <f t="shared" si="3"/>
        <v>No Fare Available</v>
      </c>
      <c r="AA25" s="29" t="e">
        <f>VLOOKUP($W$3,$P$3:$T$7,5,FALSE)</f>
        <v>#N/A</v>
      </c>
      <c r="AB25" s="47" t="str">
        <f t="shared" si="4"/>
        <v>N/A</v>
      </c>
      <c r="AC25" s="34">
        <v>0.1</v>
      </c>
      <c r="AJ25" s="63"/>
      <c r="AK25" s="83"/>
      <c r="AL25" s="84" t="s">
        <v>92</v>
      </c>
      <c r="AM25" s="85"/>
      <c r="AN25" s="86" t="str">
        <f>IFERROR(ROUNDUP(IF(AH23&lt;0," ", IF(AH23&gt;=0,W37))+IF(AH23&lt;0," ",IF(AH23&gt;=0,X37)),0)+35,"")</f>
        <v/>
      </c>
      <c r="AO25" s="87">
        <f>W10</f>
        <v>0</v>
      </c>
      <c r="AP25" s="86" t="str">
        <f>IFERROR(AN25*AO25,"")</f>
        <v/>
      </c>
      <c r="AQ25" s="66"/>
    </row>
    <row r="26" spans="2:43" ht="15.75" customHeight="1" thickBot="1" x14ac:dyDescent="0.4">
      <c r="B26" s="115">
        <v>44222</v>
      </c>
      <c r="C26" s="116"/>
      <c r="D26" s="117" t="s">
        <v>6</v>
      </c>
      <c r="E26" s="118">
        <v>146</v>
      </c>
      <c r="F26" s="118">
        <v>176</v>
      </c>
      <c r="G26" s="119">
        <v>30</v>
      </c>
      <c r="H26" s="99"/>
      <c r="I26" s="108">
        <v>44222</v>
      </c>
      <c r="J26" s="109"/>
      <c r="K26" s="114" t="s">
        <v>6</v>
      </c>
      <c r="L26" s="99"/>
      <c r="M26" s="99"/>
      <c r="N26" s="114">
        <v>0</v>
      </c>
      <c r="P26" s="192"/>
      <c r="Q26" s="192"/>
      <c r="R26" s="98"/>
      <c r="Z26" s="35">
        <f>SUM(Z22:Z25)</f>
        <v>0</v>
      </c>
      <c r="AA26" s="35" t="e">
        <f>SUM(AA22:AA25)</f>
        <v>#N/A</v>
      </c>
      <c r="AB26" s="35">
        <f>SUM(AB22:AB25)</f>
        <v>0</v>
      </c>
      <c r="AD26" s="40" t="s">
        <v>43</v>
      </c>
      <c r="AE26" s="40"/>
      <c r="AJ26" s="63"/>
      <c r="AK26" s="83"/>
      <c r="AL26" s="84" t="s">
        <v>93</v>
      </c>
      <c r="AM26" s="85"/>
      <c r="AN26" s="86" t="str">
        <f>IFERROR(ROUNDUP(IF(AH23&lt;0," ", IF(AH23&gt;=0,W38))+IF(AH23&lt;0," ",IF(AH23&gt;=0,X38)),0)+35,"")</f>
        <v/>
      </c>
      <c r="AO26" s="87">
        <f>W11</f>
        <v>0</v>
      </c>
      <c r="AP26" s="86" t="str">
        <f>IFERROR(AN26*AO26,"")</f>
        <v/>
      </c>
      <c r="AQ26" s="66"/>
    </row>
    <row r="27" spans="2:43" ht="15.75" customHeight="1" thickTop="1" thickBot="1" x14ac:dyDescent="0.4">
      <c r="B27" s="115">
        <v>44223</v>
      </c>
      <c r="C27" s="116"/>
      <c r="D27" s="117" t="s">
        <v>6</v>
      </c>
      <c r="E27" s="118">
        <v>146</v>
      </c>
      <c r="F27" s="118">
        <v>176</v>
      </c>
      <c r="G27" s="119">
        <v>30</v>
      </c>
      <c r="H27" s="99"/>
      <c r="I27" s="108">
        <v>44223</v>
      </c>
      <c r="J27" s="109"/>
      <c r="K27" s="114" t="s">
        <v>6</v>
      </c>
      <c r="L27" s="99"/>
      <c r="M27" s="99"/>
      <c r="N27" s="114">
        <v>0</v>
      </c>
      <c r="P27" s="192"/>
      <c r="Q27" s="192"/>
      <c r="R27" s="98"/>
      <c r="AD27" s="40" t="s">
        <v>45</v>
      </c>
      <c r="AJ27" s="63"/>
      <c r="AK27" s="83"/>
      <c r="AL27" s="84" t="s">
        <v>94</v>
      </c>
      <c r="AM27" s="85"/>
      <c r="AN27" s="86" t="str">
        <f>IFERROR(ROUNDUP(IF(AH24&lt;0," ", IF(AH24&gt;=0,W39))+IF(AH24&lt;0," ",IF(AH24&gt;=0,X39)),0)+15,"")</f>
        <v/>
      </c>
      <c r="AO27" s="87">
        <f>W12</f>
        <v>0</v>
      </c>
      <c r="AP27" s="86" t="str">
        <f>IFERROR(AN27*AO27,"")</f>
        <v/>
      </c>
      <c r="AQ27" s="66"/>
    </row>
    <row r="28" spans="2:43" ht="15.75" thickBot="1" x14ac:dyDescent="0.3">
      <c r="B28" s="115">
        <v>44224</v>
      </c>
      <c r="C28" s="116"/>
      <c r="D28" s="117" t="s">
        <v>6</v>
      </c>
      <c r="E28" s="118">
        <v>146</v>
      </c>
      <c r="F28" s="118">
        <v>176</v>
      </c>
      <c r="G28" s="119">
        <v>30</v>
      </c>
      <c r="H28" s="99"/>
      <c r="I28" s="108">
        <v>44224</v>
      </c>
      <c r="J28" s="109"/>
      <c r="K28" s="114" t="s">
        <v>6</v>
      </c>
      <c r="L28" s="99"/>
      <c r="M28" s="99"/>
      <c r="N28" s="114">
        <v>0</v>
      </c>
      <c r="P28" s="192"/>
      <c r="Q28" s="192"/>
      <c r="R28" s="98"/>
      <c r="W28" s="23" t="s">
        <v>39</v>
      </c>
      <c r="X28" s="41" t="s">
        <v>41</v>
      </c>
      <c r="Y28" s="23" t="s">
        <v>42</v>
      </c>
      <c r="AB28" s="23" t="s">
        <v>40</v>
      </c>
      <c r="AJ28" s="63"/>
      <c r="AK28" s="64" t="s">
        <v>71</v>
      </c>
      <c r="AL28" s="64"/>
      <c r="AM28" s="64"/>
      <c r="AN28" s="64"/>
      <c r="AO28" s="64"/>
      <c r="AP28" s="88">
        <f>SUM(AP24:AP27)</f>
        <v>0</v>
      </c>
      <c r="AQ28" s="66"/>
    </row>
    <row r="29" spans="2:43" ht="15.75" thickBot="1" x14ac:dyDescent="0.3">
      <c r="B29" s="115">
        <v>44225</v>
      </c>
      <c r="C29" s="116"/>
      <c r="D29" s="117" t="s">
        <v>6</v>
      </c>
      <c r="E29" s="118">
        <v>146</v>
      </c>
      <c r="F29" s="118">
        <v>176</v>
      </c>
      <c r="G29" s="119">
        <v>30</v>
      </c>
      <c r="H29" s="99"/>
      <c r="I29" s="108">
        <v>44225</v>
      </c>
      <c r="J29" s="109"/>
      <c r="K29" s="114" t="s">
        <v>6</v>
      </c>
      <c r="L29" s="99"/>
      <c r="M29" s="99"/>
      <c r="N29" s="114">
        <v>0</v>
      </c>
      <c r="P29" s="98"/>
      <c r="Q29" s="98"/>
      <c r="R29" s="98"/>
      <c r="V29" s="21" t="s">
        <v>15</v>
      </c>
      <c r="W29" s="28">
        <f>VLOOKUP(V29,V:W,2,FALSE)</f>
        <v>0</v>
      </c>
      <c r="X29" s="23" t="b">
        <f>IF($W$3=$B$3,VLOOKUP(W6,$B$2:$G$379,6,FALSE),IF($W$3=$B$382,VLOOKUP(W6,$B$382:$G$759,6,FALSE),IF($W$3=$B$761,VLOOKUP(W6,$B$761:$G$996,6,FALSE),IF($W$3=$B$999,VLOOKUP(W6,$B$999:$G$1149,6,FALSE)))))</f>
        <v>0</v>
      </c>
      <c r="Y29" s="23" t="b">
        <f>IF($W$4=$I$3,VLOOKUP(W7,$I$2:$N$379,6,FALSE),IF($W$4=$I$382,VLOOKUP(W7,$I$382:$N$759,6,FALSE),IF($W$4=$I$761,VLOOKUP(W7,$I$761:$N$996,6,FALSE),IF($W$4=$I$999,VLOOKUP(W7,$I$999:$N$1149,6,FALSE)))))</f>
        <v>0</v>
      </c>
      <c r="AB29" s="23">
        <f>W29*SUM(X29:Y29)</f>
        <v>0</v>
      </c>
      <c r="AJ29" s="89"/>
      <c r="AQ29" s="80"/>
    </row>
    <row r="30" spans="2:43" ht="15" customHeight="1" thickBot="1" x14ac:dyDescent="0.3">
      <c r="B30" s="115">
        <v>44226</v>
      </c>
      <c r="C30" s="120"/>
      <c r="D30" s="117" t="s">
        <v>6</v>
      </c>
      <c r="E30" s="118">
        <v>146</v>
      </c>
      <c r="F30" s="118">
        <v>176</v>
      </c>
      <c r="G30" s="119">
        <v>30</v>
      </c>
      <c r="H30" s="99"/>
      <c r="I30" s="108">
        <v>44226</v>
      </c>
      <c r="J30" s="121"/>
      <c r="K30" s="114" t="s">
        <v>6</v>
      </c>
      <c r="L30" s="99"/>
      <c r="M30" s="99"/>
      <c r="N30" s="114">
        <v>0</v>
      </c>
      <c r="P30" s="98"/>
      <c r="Q30" s="98"/>
      <c r="R30" s="98"/>
      <c r="V30" s="24" t="s">
        <v>16</v>
      </c>
      <c r="W30" s="28">
        <f>VLOOKUP(V30,V:W,2,FALSE)</f>
        <v>0</v>
      </c>
      <c r="X30" s="23" t="b">
        <f>+X29</f>
        <v>0</v>
      </c>
      <c r="Y30" s="23" t="b">
        <f>+Y29</f>
        <v>0</v>
      </c>
      <c r="AB30" s="23">
        <f>W30*SUM(X30:Y30)</f>
        <v>0</v>
      </c>
      <c r="AJ30" s="90"/>
      <c r="AK30" s="91"/>
      <c r="AL30" s="91"/>
      <c r="AM30" s="91"/>
      <c r="AN30" s="91"/>
      <c r="AO30" s="91"/>
      <c r="AP30" s="91"/>
      <c r="AQ30" s="92"/>
    </row>
    <row r="31" spans="2:43" ht="15.75" thickBot="1" x14ac:dyDescent="0.3">
      <c r="B31" s="115">
        <v>44227</v>
      </c>
      <c r="C31" s="120"/>
      <c r="D31" s="117" t="s">
        <v>6</v>
      </c>
      <c r="E31" s="118">
        <v>146</v>
      </c>
      <c r="F31" s="118">
        <v>176</v>
      </c>
      <c r="G31" s="119">
        <v>30</v>
      </c>
      <c r="H31" s="99"/>
      <c r="I31" s="108">
        <v>44227</v>
      </c>
      <c r="J31" s="121"/>
      <c r="K31" s="114" t="s">
        <v>6</v>
      </c>
      <c r="L31" s="99"/>
      <c r="M31" s="99"/>
      <c r="N31" s="114">
        <v>0</v>
      </c>
      <c r="P31" s="192"/>
      <c r="Q31" s="192"/>
      <c r="R31" s="98"/>
      <c r="V31" s="21" t="s">
        <v>17</v>
      </c>
      <c r="W31" s="28">
        <f>VLOOKUP(V31,V:W,2,FALSE)</f>
        <v>0</v>
      </c>
      <c r="X31" s="23">
        <f>ROUNDUP(X29*75%,0)</f>
        <v>0</v>
      </c>
      <c r="Y31" s="23">
        <f>ROUNDUP(Y29*75%,0)</f>
        <v>0</v>
      </c>
      <c r="AB31" s="23">
        <f t="shared" ref="AB31:AB32" si="5">W31*SUM(X31:Y31)</f>
        <v>0</v>
      </c>
    </row>
    <row r="32" spans="2:43" ht="21.75" thickBot="1" x14ac:dyDescent="0.4">
      <c r="B32" s="115">
        <v>44228</v>
      </c>
      <c r="C32" s="120"/>
      <c r="D32" s="117" t="s">
        <v>6</v>
      </c>
      <c r="E32" s="118">
        <v>146</v>
      </c>
      <c r="F32" s="118">
        <v>176</v>
      </c>
      <c r="G32" s="119">
        <v>30</v>
      </c>
      <c r="H32" s="99"/>
      <c r="I32" s="108">
        <v>44228</v>
      </c>
      <c r="J32" s="121"/>
      <c r="K32" s="114" t="s">
        <v>6</v>
      </c>
      <c r="L32" s="99"/>
      <c r="M32" s="99"/>
      <c r="N32" s="114">
        <v>0</v>
      </c>
      <c r="P32" s="192"/>
      <c r="Q32" s="192"/>
      <c r="R32" s="98"/>
      <c r="V32" s="27" t="s">
        <v>18</v>
      </c>
      <c r="W32" s="28">
        <f>VLOOKUP(V32,V:W,2,FALSE)</f>
        <v>0</v>
      </c>
      <c r="X32" s="23">
        <f>ROUNDUP(X29*10%,0)</f>
        <v>0</v>
      </c>
      <c r="Y32" s="23">
        <f>ROUNDUP(Y29*10%,0)</f>
        <v>0</v>
      </c>
      <c r="AB32" s="23">
        <f t="shared" si="5"/>
        <v>0</v>
      </c>
      <c r="AD32" s="40" t="s">
        <v>44</v>
      </c>
    </row>
    <row r="33" spans="2:30" ht="21" customHeight="1" thickBot="1" x14ac:dyDescent="0.4">
      <c r="B33" s="115">
        <v>44229</v>
      </c>
      <c r="C33" s="120"/>
      <c r="D33" s="117" t="s">
        <v>6</v>
      </c>
      <c r="E33" s="118">
        <v>146</v>
      </c>
      <c r="F33" s="118">
        <v>176</v>
      </c>
      <c r="G33" s="119">
        <v>30</v>
      </c>
      <c r="H33" s="99"/>
      <c r="I33" s="108">
        <v>44229</v>
      </c>
      <c r="J33" s="121"/>
      <c r="K33" s="114" t="s">
        <v>6</v>
      </c>
      <c r="L33" s="99"/>
      <c r="M33" s="99"/>
      <c r="N33" s="114">
        <v>0</v>
      </c>
      <c r="P33" s="192"/>
      <c r="Q33" s="192"/>
      <c r="R33" s="98"/>
      <c r="AB33" s="35">
        <f>SUM(AB26:AB32)</f>
        <v>0</v>
      </c>
      <c r="AD33" s="40" t="s">
        <v>45</v>
      </c>
    </row>
    <row r="34" spans="2:30" ht="16.5" thickTop="1" thickBot="1" x14ac:dyDescent="0.3">
      <c r="B34" s="115">
        <v>44230</v>
      </c>
      <c r="C34" s="120"/>
      <c r="D34" s="117" t="s">
        <v>6</v>
      </c>
      <c r="E34" s="118">
        <v>146</v>
      </c>
      <c r="F34" s="118">
        <v>176</v>
      </c>
      <c r="G34" s="119">
        <v>30</v>
      </c>
      <c r="H34" s="99"/>
      <c r="I34" s="108">
        <v>44230</v>
      </c>
      <c r="J34" s="121"/>
      <c r="K34" s="114" t="s">
        <v>6</v>
      </c>
      <c r="L34" s="99"/>
      <c r="M34" s="99"/>
      <c r="N34" s="114">
        <v>0</v>
      </c>
      <c r="P34" s="192"/>
      <c r="Q34" s="192"/>
      <c r="R34" s="98"/>
    </row>
    <row r="35" spans="2:30" ht="15.75" thickBot="1" x14ac:dyDescent="0.3">
      <c r="B35" s="115">
        <v>44231</v>
      </c>
      <c r="C35" s="120"/>
      <c r="D35" s="117" t="s">
        <v>6</v>
      </c>
      <c r="E35" s="118">
        <v>146</v>
      </c>
      <c r="F35" s="118">
        <v>176</v>
      </c>
      <c r="G35" s="119">
        <v>30</v>
      </c>
      <c r="H35" s="99"/>
      <c r="I35" s="108">
        <v>44231</v>
      </c>
      <c r="J35" s="121"/>
      <c r="K35" s="114" t="s">
        <v>6</v>
      </c>
      <c r="L35" s="99"/>
      <c r="M35" s="99"/>
      <c r="N35" s="114">
        <v>0</v>
      </c>
      <c r="P35" s="192"/>
      <c r="Q35" s="192"/>
      <c r="R35" s="98"/>
      <c r="W35" s="43" t="s">
        <v>51</v>
      </c>
      <c r="X35" s="43" t="s">
        <v>52</v>
      </c>
      <c r="Y35" s="44" t="s">
        <v>53</v>
      </c>
    </row>
    <row r="36" spans="2:30" ht="21.75" thickBot="1" x14ac:dyDescent="0.4">
      <c r="B36" s="115">
        <v>44232</v>
      </c>
      <c r="C36" s="120"/>
      <c r="D36" s="117" t="s">
        <v>6</v>
      </c>
      <c r="E36" s="118">
        <v>146</v>
      </c>
      <c r="F36" s="118">
        <v>176</v>
      </c>
      <c r="G36" s="119">
        <v>30</v>
      </c>
      <c r="H36" s="99"/>
      <c r="I36" s="108">
        <v>44232</v>
      </c>
      <c r="J36" s="121"/>
      <c r="K36" s="114" t="s">
        <v>6</v>
      </c>
      <c r="L36" s="99"/>
      <c r="M36" s="99"/>
      <c r="N36" s="114">
        <v>0</v>
      </c>
      <c r="P36" s="192"/>
      <c r="Q36" s="192"/>
      <c r="R36" s="98"/>
      <c r="V36" s="45" t="s">
        <v>47</v>
      </c>
      <c r="W36" s="53" t="str">
        <f>IF(Y22=0,"No Fare Avail",SUM(X22+Y22+X29))</f>
        <v>No Fare Avail</v>
      </c>
      <c r="X36" s="53" t="e">
        <f>SUM(AA22)</f>
        <v>#N/A</v>
      </c>
      <c r="Y36" s="53" t="str">
        <f>IF(Y22=0,"No Fare Avail",SUM(W36+X36))</f>
        <v>No Fare Avail</v>
      </c>
    </row>
    <row r="37" spans="2:30" ht="21.75" thickBot="1" x14ac:dyDescent="0.4">
      <c r="B37" s="115">
        <v>44233</v>
      </c>
      <c r="C37" s="120"/>
      <c r="D37" s="117" t="s">
        <v>6</v>
      </c>
      <c r="E37" s="118">
        <v>146</v>
      </c>
      <c r="F37" s="118">
        <v>176</v>
      </c>
      <c r="G37" s="119">
        <v>30</v>
      </c>
      <c r="H37" s="99"/>
      <c r="I37" s="108">
        <v>44233</v>
      </c>
      <c r="J37" s="121"/>
      <c r="K37" s="114" t="s">
        <v>6</v>
      </c>
      <c r="L37" s="99"/>
      <c r="M37" s="99"/>
      <c r="N37" s="114">
        <v>0</v>
      </c>
      <c r="P37" s="192"/>
      <c r="Q37" s="192"/>
      <c r="R37" s="98"/>
      <c r="V37" s="45" t="s">
        <v>48</v>
      </c>
      <c r="W37" s="53" t="str">
        <f>IF(Y23=0,"No Fare Avail",SUM(X23+Y23+X30))</f>
        <v>No Fare Avail</v>
      </c>
      <c r="X37" s="53" t="e">
        <f>SUM(AA23)</f>
        <v>#N/A</v>
      </c>
      <c r="Y37" s="53" t="str">
        <f t="shared" ref="Y37:Y39" si="6">IF(Y23=0,"No Fare Avail",SUM(W37+X37))</f>
        <v>No Fare Avail</v>
      </c>
    </row>
    <row r="38" spans="2:30" ht="21.75" thickBot="1" x14ac:dyDescent="0.4">
      <c r="B38" s="115">
        <v>44234</v>
      </c>
      <c r="C38" s="120"/>
      <c r="D38" s="117" t="s">
        <v>8</v>
      </c>
      <c r="E38" s="118">
        <v>236</v>
      </c>
      <c r="F38" s="118">
        <v>266</v>
      </c>
      <c r="G38" s="119">
        <v>30</v>
      </c>
      <c r="H38" s="99"/>
      <c r="I38" s="108">
        <v>44234</v>
      </c>
      <c r="J38" s="121"/>
      <c r="K38" s="114" t="s">
        <v>6</v>
      </c>
      <c r="L38" s="99"/>
      <c r="M38" s="99"/>
      <c r="N38" s="114">
        <v>0</v>
      </c>
      <c r="V38" s="45" t="s">
        <v>49</v>
      </c>
      <c r="W38" s="53" t="str">
        <f>IF(Y24=0,"No Fare Avail",SUM(X24+Y24+X31))</f>
        <v>No Fare Avail</v>
      </c>
      <c r="X38" s="53" t="e">
        <f>SUM(AA24)</f>
        <v>#N/A</v>
      </c>
      <c r="Y38" s="53" t="str">
        <f t="shared" si="6"/>
        <v>No Fare Avail</v>
      </c>
    </row>
    <row r="39" spans="2:30" ht="21.75" thickBot="1" x14ac:dyDescent="0.4">
      <c r="B39" s="115">
        <v>44235</v>
      </c>
      <c r="C39" s="120"/>
      <c r="D39" s="117" t="s">
        <v>8</v>
      </c>
      <c r="E39" s="118">
        <v>236</v>
      </c>
      <c r="F39" s="118">
        <v>266</v>
      </c>
      <c r="G39" s="119">
        <v>30</v>
      </c>
      <c r="H39" s="99"/>
      <c r="I39" s="108">
        <v>44235</v>
      </c>
      <c r="J39" s="121"/>
      <c r="K39" s="114" t="s">
        <v>6</v>
      </c>
      <c r="L39" s="99"/>
      <c r="M39" s="99"/>
      <c r="N39" s="114">
        <v>0</v>
      </c>
      <c r="Q39" s="30"/>
      <c r="R39" s="30"/>
      <c r="S39" s="30"/>
      <c r="V39" s="45" t="s">
        <v>50</v>
      </c>
      <c r="W39" s="53" t="str">
        <f>IF(Y25=0,"No Fare Avail",SUM(X25+Y25+X32))</f>
        <v>No Fare Avail</v>
      </c>
      <c r="X39" s="53" t="e">
        <f>SUM(AA25)</f>
        <v>#N/A</v>
      </c>
      <c r="Y39" s="53" t="str">
        <f t="shared" si="6"/>
        <v>No Fare Avail</v>
      </c>
    </row>
    <row r="40" spans="2:30" x14ac:dyDescent="0.25">
      <c r="B40" s="115">
        <v>44236</v>
      </c>
      <c r="C40" s="120"/>
      <c r="D40" s="117" t="s">
        <v>8</v>
      </c>
      <c r="E40" s="118">
        <v>236</v>
      </c>
      <c r="F40" s="118">
        <v>266</v>
      </c>
      <c r="G40" s="119">
        <v>30</v>
      </c>
      <c r="H40" s="99"/>
      <c r="I40" s="108">
        <v>44236</v>
      </c>
      <c r="J40" s="121"/>
      <c r="K40" s="114" t="s">
        <v>6</v>
      </c>
      <c r="L40" s="99"/>
      <c r="M40" s="99"/>
      <c r="N40" s="114">
        <v>0</v>
      </c>
      <c r="Q40" s="30"/>
      <c r="R40" s="30"/>
      <c r="S40" s="30"/>
    </row>
    <row r="41" spans="2:30" x14ac:dyDescent="0.25">
      <c r="B41" s="115">
        <v>44237</v>
      </c>
      <c r="C41" s="120"/>
      <c r="D41" s="117" t="s">
        <v>8</v>
      </c>
      <c r="E41" s="118">
        <v>236</v>
      </c>
      <c r="F41" s="118">
        <v>266</v>
      </c>
      <c r="G41" s="119">
        <v>30</v>
      </c>
      <c r="H41" s="99"/>
      <c r="I41" s="108">
        <v>44237</v>
      </c>
      <c r="J41" s="121"/>
      <c r="K41" s="114" t="s">
        <v>6</v>
      </c>
      <c r="L41" s="99"/>
      <c r="M41" s="99"/>
      <c r="N41" s="114">
        <v>0</v>
      </c>
      <c r="Q41" s="1"/>
      <c r="R41" s="1"/>
      <c r="S41" s="1"/>
    </row>
    <row r="42" spans="2:30" x14ac:dyDescent="0.25">
      <c r="B42" s="115">
        <v>44238</v>
      </c>
      <c r="C42" s="120"/>
      <c r="D42" s="117" t="s">
        <v>8</v>
      </c>
      <c r="E42" s="118">
        <v>236</v>
      </c>
      <c r="F42" s="118">
        <v>266</v>
      </c>
      <c r="G42" s="119">
        <v>30</v>
      </c>
      <c r="H42" s="99"/>
      <c r="I42" s="108">
        <v>44238</v>
      </c>
      <c r="J42" s="121"/>
      <c r="K42" s="114" t="s">
        <v>6</v>
      </c>
      <c r="L42" s="99"/>
      <c r="M42" s="99"/>
      <c r="N42" s="114">
        <v>0</v>
      </c>
      <c r="Q42" s="1"/>
      <c r="R42" s="1"/>
      <c r="S42" s="1"/>
    </row>
    <row r="43" spans="2:30" x14ac:dyDescent="0.25">
      <c r="B43" s="115">
        <v>44239</v>
      </c>
      <c r="C43" s="120"/>
      <c r="D43" s="117" t="s">
        <v>8</v>
      </c>
      <c r="E43" s="118">
        <v>236</v>
      </c>
      <c r="F43" s="118">
        <v>266</v>
      </c>
      <c r="G43" s="119">
        <v>30</v>
      </c>
      <c r="H43" s="99"/>
      <c r="I43" s="108">
        <v>44239</v>
      </c>
      <c r="J43" s="121"/>
      <c r="K43" s="114" t="s">
        <v>6</v>
      </c>
      <c r="L43" s="99"/>
      <c r="M43" s="99"/>
      <c r="N43" s="114">
        <v>0</v>
      </c>
      <c r="Q43" s="1"/>
      <c r="R43" s="1"/>
      <c r="S43" s="1"/>
    </row>
    <row r="44" spans="2:30" x14ac:dyDescent="0.25">
      <c r="B44" s="115">
        <v>44240</v>
      </c>
      <c r="C44" s="120"/>
      <c r="D44" s="117" t="s">
        <v>8</v>
      </c>
      <c r="E44" s="118">
        <v>236</v>
      </c>
      <c r="F44" s="118">
        <v>266</v>
      </c>
      <c r="G44" s="119">
        <v>30</v>
      </c>
      <c r="H44" s="99"/>
      <c r="I44" s="108">
        <v>44240</v>
      </c>
      <c r="J44" s="121"/>
      <c r="K44" s="114" t="s">
        <v>6</v>
      </c>
      <c r="L44" s="99"/>
      <c r="M44" s="99"/>
      <c r="N44" s="114">
        <v>0</v>
      </c>
      <c r="Q44" s="1"/>
      <c r="R44" s="1"/>
      <c r="S44" s="1"/>
    </row>
    <row r="45" spans="2:30" x14ac:dyDescent="0.25">
      <c r="B45" s="115">
        <v>44241</v>
      </c>
      <c r="C45" s="120"/>
      <c r="D45" s="117" t="s">
        <v>8</v>
      </c>
      <c r="E45" s="118">
        <v>236</v>
      </c>
      <c r="F45" s="118">
        <v>266</v>
      </c>
      <c r="G45" s="119">
        <v>30</v>
      </c>
      <c r="H45" s="99"/>
      <c r="I45" s="108">
        <v>44241</v>
      </c>
      <c r="J45" s="121"/>
      <c r="K45" s="114" t="s">
        <v>6</v>
      </c>
      <c r="L45" s="99"/>
      <c r="M45" s="99"/>
      <c r="N45" s="114">
        <v>0</v>
      </c>
    </row>
    <row r="46" spans="2:30" x14ac:dyDescent="0.25">
      <c r="B46" s="115">
        <v>44242</v>
      </c>
      <c r="C46" s="120"/>
      <c r="D46" s="117" t="s">
        <v>8</v>
      </c>
      <c r="E46" s="118">
        <v>236</v>
      </c>
      <c r="F46" s="118">
        <v>266</v>
      </c>
      <c r="G46" s="119">
        <v>30</v>
      </c>
      <c r="H46" s="99"/>
      <c r="I46" s="108">
        <v>44242</v>
      </c>
      <c r="J46" s="121"/>
      <c r="K46" s="114" t="s">
        <v>6</v>
      </c>
      <c r="L46" s="99"/>
      <c r="M46" s="99"/>
      <c r="N46" s="114">
        <v>0</v>
      </c>
    </row>
    <row r="47" spans="2:30" x14ac:dyDescent="0.25">
      <c r="B47" s="115">
        <v>44243</v>
      </c>
      <c r="C47" s="120"/>
      <c r="D47" s="117" t="s">
        <v>8</v>
      </c>
      <c r="E47" s="118">
        <v>236</v>
      </c>
      <c r="F47" s="118">
        <v>266</v>
      </c>
      <c r="G47" s="119">
        <v>30</v>
      </c>
      <c r="H47" s="99"/>
      <c r="I47" s="108">
        <v>44243</v>
      </c>
      <c r="J47" s="121"/>
      <c r="K47" s="114" t="s">
        <v>6</v>
      </c>
      <c r="L47" s="99"/>
      <c r="M47" s="99"/>
      <c r="N47" s="114">
        <v>0</v>
      </c>
    </row>
    <row r="48" spans="2:30" x14ac:dyDescent="0.25">
      <c r="B48" s="115">
        <v>44244</v>
      </c>
      <c r="C48" s="120"/>
      <c r="D48" s="117" t="s">
        <v>8</v>
      </c>
      <c r="E48" s="118">
        <v>236</v>
      </c>
      <c r="F48" s="118">
        <v>266</v>
      </c>
      <c r="G48" s="119">
        <v>30</v>
      </c>
      <c r="H48" s="99"/>
      <c r="I48" s="108">
        <v>44244</v>
      </c>
      <c r="J48" s="121"/>
      <c r="K48" s="114" t="s">
        <v>6</v>
      </c>
      <c r="L48" s="99"/>
      <c r="M48" s="99"/>
      <c r="N48" s="114">
        <v>0</v>
      </c>
    </row>
    <row r="49" spans="2:24" x14ac:dyDescent="0.25">
      <c r="B49" s="115">
        <v>44245</v>
      </c>
      <c r="C49" s="120"/>
      <c r="D49" s="117" t="s">
        <v>6</v>
      </c>
      <c r="E49" s="118">
        <v>146</v>
      </c>
      <c r="F49" s="118">
        <v>176</v>
      </c>
      <c r="G49" s="119">
        <v>30</v>
      </c>
      <c r="H49" s="99"/>
      <c r="I49" s="108">
        <v>44245</v>
      </c>
      <c r="J49" s="121"/>
      <c r="K49" s="114" t="s">
        <v>8</v>
      </c>
      <c r="L49" s="99"/>
      <c r="M49" s="99"/>
      <c r="N49" s="114">
        <v>0</v>
      </c>
    </row>
    <row r="50" spans="2:24" x14ac:dyDescent="0.25">
      <c r="B50" s="115">
        <v>44246</v>
      </c>
      <c r="C50" s="120"/>
      <c r="D50" s="117" t="s">
        <v>6</v>
      </c>
      <c r="E50" s="118">
        <v>146</v>
      </c>
      <c r="F50" s="118">
        <v>176</v>
      </c>
      <c r="G50" s="119">
        <v>30</v>
      </c>
      <c r="H50" s="99"/>
      <c r="I50" s="108">
        <v>44246</v>
      </c>
      <c r="J50" s="121"/>
      <c r="K50" s="114" t="s">
        <v>8</v>
      </c>
      <c r="L50" s="99"/>
      <c r="M50" s="99"/>
      <c r="N50" s="114">
        <v>0</v>
      </c>
    </row>
    <row r="51" spans="2:24" x14ac:dyDescent="0.25">
      <c r="B51" s="115">
        <v>44247</v>
      </c>
      <c r="C51" s="120"/>
      <c r="D51" s="117" t="s">
        <v>6</v>
      </c>
      <c r="E51" s="118">
        <v>146</v>
      </c>
      <c r="F51" s="118">
        <v>176</v>
      </c>
      <c r="G51" s="119">
        <v>30</v>
      </c>
      <c r="H51" s="99"/>
      <c r="I51" s="108">
        <v>44247</v>
      </c>
      <c r="J51" s="121"/>
      <c r="K51" s="114" t="s">
        <v>8</v>
      </c>
      <c r="L51" s="99"/>
      <c r="M51" s="99"/>
      <c r="N51" s="114">
        <v>0</v>
      </c>
      <c r="V51" s="1"/>
      <c r="X51" s="1"/>
    </row>
    <row r="52" spans="2:24" x14ac:dyDescent="0.25">
      <c r="B52" s="115">
        <v>44248</v>
      </c>
      <c r="C52" s="120"/>
      <c r="D52" s="117" t="s">
        <v>6</v>
      </c>
      <c r="E52" s="118">
        <v>146</v>
      </c>
      <c r="F52" s="118">
        <v>176</v>
      </c>
      <c r="G52" s="119">
        <v>30</v>
      </c>
      <c r="H52" s="99"/>
      <c r="I52" s="108">
        <v>44248</v>
      </c>
      <c r="J52" s="121"/>
      <c r="K52" s="114" t="s">
        <v>8</v>
      </c>
      <c r="L52" s="99"/>
      <c r="M52" s="99"/>
      <c r="N52" s="114">
        <v>0</v>
      </c>
    </row>
    <row r="53" spans="2:24" x14ac:dyDescent="0.25">
      <c r="B53" s="115">
        <v>44249</v>
      </c>
      <c r="C53" s="120"/>
      <c r="D53" s="117" t="s">
        <v>6</v>
      </c>
      <c r="E53" s="118">
        <v>146</v>
      </c>
      <c r="F53" s="118">
        <v>176</v>
      </c>
      <c r="G53" s="119">
        <v>30</v>
      </c>
      <c r="H53" s="99"/>
      <c r="I53" s="108">
        <v>44249</v>
      </c>
      <c r="J53" s="121"/>
      <c r="K53" s="114" t="s">
        <v>8</v>
      </c>
      <c r="L53" s="99"/>
      <c r="M53" s="99"/>
      <c r="N53" s="114">
        <v>0</v>
      </c>
    </row>
    <row r="54" spans="2:24" x14ac:dyDescent="0.25">
      <c r="B54" s="115">
        <v>44250</v>
      </c>
      <c r="C54" s="120"/>
      <c r="D54" s="117" t="s">
        <v>6</v>
      </c>
      <c r="E54" s="118">
        <v>146</v>
      </c>
      <c r="F54" s="118">
        <v>176</v>
      </c>
      <c r="G54" s="119">
        <v>30</v>
      </c>
      <c r="H54" s="99"/>
      <c r="I54" s="108">
        <v>44250</v>
      </c>
      <c r="J54" s="121"/>
      <c r="K54" s="114" t="s">
        <v>8</v>
      </c>
      <c r="L54" s="99"/>
      <c r="M54" s="99"/>
      <c r="N54" s="114">
        <v>0</v>
      </c>
    </row>
    <row r="55" spans="2:24" x14ac:dyDescent="0.25">
      <c r="B55" s="115">
        <v>44251</v>
      </c>
      <c r="C55" s="120"/>
      <c r="D55" s="117" t="s">
        <v>6</v>
      </c>
      <c r="E55" s="118">
        <v>146</v>
      </c>
      <c r="F55" s="118">
        <v>176</v>
      </c>
      <c r="G55" s="119">
        <v>30</v>
      </c>
      <c r="H55" s="99"/>
      <c r="I55" s="108">
        <v>44251</v>
      </c>
      <c r="J55" s="121"/>
      <c r="K55" s="114" t="s">
        <v>8</v>
      </c>
      <c r="L55" s="99"/>
      <c r="M55" s="99"/>
      <c r="N55" s="114">
        <v>0</v>
      </c>
    </row>
    <row r="56" spans="2:24" x14ac:dyDescent="0.25">
      <c r="B56" s="115">
        <v>44252</v>
      </c>
      <c r="C56" s="120"/>
      <c r="D56" s="117" t="s">
        <v>6</v>
      </c>
      <c r="E56" s="118">
        <v>146</v>
      </c>
      <c r="F56" s="118">
        <v>176</v>
      </c>
      <c r="G56" s="119">
        <v>30</v>
      </c>
      <c r="H56" s="99"/>
      <c r="I56" s="108">
        <v>44252</v>
      </c>
      <c r="J56" s="121"/>
      <c r="K56" s="114" t="s">
        <v>8</v>
      </c>
      <c r="L56" s="99"/>
      <c r="M56" s="99"/>
      <c r="N56" s="114">
        <v>0</v>
      </c>
    </row>
    <row r="57" spans="2:24" x14ac:dyDescent="0.25">
      <c r="B57" s="115">
        <v>44253</v>
      </c>
      <c r="C57" s="120"/>
      <c r="D57" s="117" t="s">
        <v>6</v>
      </c>
      <c r="E57" s="118">
        <v>146</v>
      </c>
      <c r="F57" s="118">
        <v>176</v>
      </c>
      <c r="G57" s="119">
        <v>30</v>
      </c>
      <c r="H57" s="99"/>
      <c r="I57" s="108">
        <v>44253</v>
      </c>
      <c r="J57" s="121"/>
      <c r="K57" s="114" t="s">
        <v>8</v>
      </c>
      <c r="L57" s="99"/>
      <c r="M57" s="99"/>
      <c r="N57" s="114">
        <v>0</v>
      </c>
    </row>
    <row r="58" spans="2:24" x14ac:dyDescent="0.25">
      <c r="B58" s="115">
        <v>44254</v>
      </c>
      <c r="C58" s="120"/>
      <c r="D58" s="117" t="s">
        <v>6</v>
      </c>
      <c r="E58" s="118">
        <v>146</v>
      </c>
      <c r="F58" s="118">
        <v>176</v>
      </c>
      <c r="G58" s="119">
        <v>30</v>
      </c>
      <c r="H58" s="99"/>
      <c r="I58" s="108">
        <v>44254</v>
      </c>
      <c r="J58" s="121"/>
      <c r="K58" s="114" t="s">
        <v>6</v>
      </c>
      <c r="L58" s="99"/>
      <c r="M58" s="99"/>
      <c r="N58" s="114">
        <v>0</v>
      </c>
    </row>
    <row r="59" spans="2:24" x14ac:dyDescent="0.25">
      <c r="B59" s="115">
        <v>44255</v>
      </c>
      <c r="C59" s="120"/>
      <c r="D59" s="117" t="s">
        <v>6</v>
      </c>
      <c r="E59" s="118">
        <v>146</v>
      </c>
      <c r="F59" s="118">
        <v>176</v>
      </c>
      <c r="G59" s="119">
        <v>30</v>
      </c>
      <c r="H59" s="99"/>
      <c r="I59" s="108">
        <v>44255</v>
      </c>
      <c r="J59" s="121"/>
      <c r="K59" s="114" t="s">
        <v>6</v>
      </c>
      <c r="L59" s="99"/>
      <c r="M59" s="99"/>
      <c r="N59" s="114">
        <v>0</v>
      </c>
    </row>
    <row r="60" spans="2:24" x14ac:dyDescent="0.25">
      <c r="B60" s="115">
        <v>44256</v>
      </c>
      <c r="C60" s="120"/>
      <c r="D60" s="117" t="s">
        <v>6</v>
      </c>
      <c r="E60" s="118">
        <v>146</v>
      </c>
      <c r="F60" s="118">
        <v>176</v>
      </c>
      <c r="G60" s="119">
        <v>30</v>
      </c>
      <c r="H60" s="99"/>
      <c r="I60" s="108">
        <v>44256</v>
      </c>
      <c r="J60" s="121"/>
      <c r="K60" s="114" t="s">
        <v>6</v>
      </c>
      <c r="L60" s="99"/>
      <c r="M60" s="99"/>
      <c r="N60" s="114">
        <v>0</v>
      </c>
    </row>
    <row r="61" spans="2:24" x14ac:dyDescent="0.25">
      <c r="B61" s="115">
        <v>44257</v>
      </c>
      <c r="C61" s="120"/>
      <c r="D61" s="117" t="s">
        <v>6</v>
      </c>
      <c r="E61" s="118">
        <v>146</v>
      </c>
      <c r="F61" s="118">
        <v>176</v>
      </c>
      <c r="G61" s="119">
        <v>30</v>
      </c>
      <c r="H61" s="99"/>
      <c r="I61" s="108">
        <v>44257</v>
      </c>
      <c r="J61" s="121"/>
      <c r="K61" s="114" t="s">
        <v>6</v>
      </c>
      <c r="L61" s="99"/>
      <c r="M61" s="99"/>
      <c r="N61" s="114">
        <v>0</v>
      </c>
    </row>
    <row r="62" spans="2:24" x14ac:dyDescent="0.25">
      <c r="B62" s="115">
        <v>44258</v>
      </c>
      <c r="C62" s="120"/>
      <c r="D62" s="117" t="s">
        <v>6</v>
      </c>
      <c r="E62" s="118">
        <v>146</v>
      </c>
      <c r="F62" s="118">
        <v>176</v>
      </c>
      <c r="G62" s="119">
        <v>30</v>
      </c>
      <c r="H62" s="99"/>
      <c r="I62" s="108">
        <v>44258</v>
      </c>
      <c r="J62" s="121"/>
      <c r="K62" s="114" t="s">
        <v>6</v>
      </c>
      <c r="L62" s="99"/>
      <c r="M62" s="99"/>
      <c r="N62" s="114">
        <v>0</v>
      </c>
    </row>
    <row r="63" spans="2:24" x14ac:dyDescent="0.25">
      <c r="B63" s="115">
        <v>44259</v>
      </c>
      <c r="C63" s="120"/>
      <c r="D63" s="117" t="s">
        <v>6</v>
      </c>
      <c r="E63" s="118">
        <v>146</v>
      </c>
      <c r="F63" s="118">
        <v>176</v>
      </c>
      <c r="G63" s="119">
        <v>30</v>
      </c>
      <c r="H63" s="99"/>
      <c r="I63" s="108">
        <v>44259</v>
      </c>
      <c r="J63" s="121"/>
      <c r="K63" s="114" t="s">
        <v>6</v>
      </c>
      <c r="L63" s="99"/>
      <c r="M63" s="99"/>
      <c r="N63" s="114">
        <v>0</v>
      </c>
    </row>
    <row r="64" spans="2:24" x14ac:dyDescent="0.25">
      <c r="B64" s="115">
        <v>44260</v>
      </c>
      <c r="C64" s="120"/>
      <c r="D64" s="117" t="s">
        <v>6</v>
      </c>
      <c r="E64" s="118">
        <v>146</v>
      </c>
      <c r="F64" s="118">
        <v>176</v>
      </c>
      <c r="G64" s="119">
        <v>30</v>
      </c>
      <c r="H64" s="99"/>
      <c r="I64" s="108">
        <v>44260</v>
      </c>
      <c r="J64" s="121"/>
      <c r="K64" s="114" t="s">
        <v>6</v>
      </c>
      <c r="L64" s="99"/>
      <c r="M64" s="99"/>
      <c r="N64" s="114">
        <v>0</v>
      </c>
    </row>
    <row r="65" spans="2:14" x14ac:dyDescent="0.25">
      <c r="B65" s="115">
        <v>44261</v>
      </c>
      <c r="C65" s="120"/>
      <c r="D65" s="117" t="s">
        <v>6</v>
      </c>
      <c r="E65" s="118">
        <v>146</v>
      </c>
      <c r="F65" s="118">
        <v>176</v>
      </c>
      <c r="G65" s="119">
        <v>30</v>
      </c>
      <c r="H65" s="99"/>
      <c r="I65" s="108">
        <v>44261</v>
      </c>
      <c r="J65" s="121"/>
      <c r="K65" s="114" t="s">
        <v>6</v>
      </c>
      <c r="L65" s="99"/>
      <c r="M65" s="99"/>
      <c r="N65" s="114">
        <v>0</v>
      </c>
    </row>
    <row r="66" spans="2:14" x14ac:dyDescent="0.25">
      <c r="B66" s="115">
        <v>44262</v>
      </c>
      <c r="C66" s="120"/>
      <c r="D66" s="117" t="s">
        <v>6</v>
      </c>
      <c r="E66" s="118">
        <v>146</v>
      </c>
      <c r="F66" s="118">
        <v>176</v>
      </c>
      <c r="G66" s="119">
        <v>30</v>
      </c>
      <c r="H66" s="99"/>
      <c r="I66" s="108">
        <v>44262</v>
      </c>
      <c r="J66" s="121"/>
      <c r="K66" s="114" t="s">
        <v>6</v>
      </c>
      <c r="L66" s="99"/>
      <c r="M66" s="99"/>
      <c r="N66" s="114">
        <v>0</v>
      </c>
    </row>
    <row r="67" spans="2:14" x14ac:dyDescent="0.25">
      <c r="B67" s="115">
        <v>44263</v>
      </c>
      <c r="C67" s="120"/>
      <c r="D67" s="117" t="s">
        <v>6</v>
      </c>
      <c r="E67" s="118">
        <v>146</v>
      </c>
      <c r="F67" s="118">
        <v>176</v>
      </c>
      <c r="G67" s="119">
        <v>30</v>
      </c>
      <c r="H67" s="99"/>
      <c r="I67" s="108">
        <v>44263</v>
      </c>
      <c r="J67" s="121"/>
      <c r="K67" s="114" t="s">
        <v>6</v>
      </c>
      <c r="L67" s="99"/>
      <c r="M67" s="99"/>
      <c r="N67" s="114">
        <v>0</v>
      </c>
    </row>
    <row r="68" spans="2:14" x14ac:dyDescent="0.25">
      <c r="B68" s="115">
        <v>44264</v>
      </c>
      <c r="C68" s="120"/>
      <c r="D68" s="117" t="s">
        <v>6</v>
      </c>
      <c r="E68" s="118">
        <v>146</v>
      </c>
      <c r="F68" s="118">
        <v>176</v>
      </c>
      <c r="G68" s="119">
        <v>30</v>
      </c>
      <c r="H68" s="99"/>
      <c r="I68" s="108">
        <v>44264</v>
      </c>
      <c r="J68" s="121"/>
      <c r="K68" s="114" t="s">
        <v>6</v>
      </c>
      <c r="L68" s="99"/>
      <c r="M68" s="99"/>
      <c r="N68" s="114">
        <v>0</v>
      </c>
    </row>
    <row r="69" spans="2:14" x14ac:dyDescent="0.25">
      <c r="B69" s="115">
        <v>44265</v>
      </c>
      <c r="C69" s="120"/>
      <c r="D69" s="117" t="s">
        <v>6</v>
      </c>
      <c r="E69" s="118">
        <v>146</v>
      </c>
      <c r="F69" s="118">
        <v>176</v>
      </c>
      <c r="G69" s="119">
        <v>30</v>
      </c>
      <c r="H69" s="99"/>
      <c r="I69" s="108">
        <v>44265</v>
      </c>
      <c r="J69" s="121"/>
      <c r="K69" s="114" t="s">
        <v>6</v>
      </c>
      <c r="L69" s="99"/>
      <c r="M69" s="99"/>
      <c r="N69" s="114">
        <v>0</v>
      </c>
    </row>
    <row r="70" spans="2:14" x14ac:dyDescent="0.25">
      <c r="B70" s="115">
        <v>44266</v>
      </c>
      <c r="C70" s="120"/>
      <c r="D70" s="117" t="s">
        <v>6</v>
      </c>
      <c r="E70" s="118">
        <v>146</v>
      </c>
      <c r="F70" s="118">
        <v>176</v>
      </c>
      <c r="G70" s="119">
        <v>30</v>
      </c>
      <c r="H70" s="99"/>
      <c r="I70" s="108">
        <v>44266</v>
      </c>
      <c r="J70" s="121"/>
      <c r="K70" s="114" t="s">
        <v>6</v>
      </c>
      <c r="L70" s="99"/>
      <c r="M70" s="99"/>
      <c r="N70" s="114">
        <v>0</v>
      </c>
    </row>
    <row r="71" spans="2:14" x14ac:dyDescent="0.25">
      <c r="B71" s="115">
        <v>44267</v>
      </c>
      <c r="C71" s="120"/>
      <c r="D71" s="117" t="s">
        <v>6</v>
      </c>
      <c r="E71" s="118">
        <v>146</v>
      </c>
      <c r="F71" s="118">
        <v>176</v>
      </c>
      <c r="G71" s="119">
        <v>30</v>
      </c>
      <c r="H71" s="99"/>
      <c r="I71" s="108">
        <v>44267</v>
      </c>
      <c r="J71" s="121"/>
      <c r="K71" s="114" t="s">
        <v>6</v>
      </c>
      <c r="L71" s="99"/>
      <c r="M71" s="99"/>
      <c r="N71" s="114">
        <v>0</v>
      </c>
    </row>
    <row r="72" spans="2:14" x14ac:dyDescent="0.25">
      <c r="B72" s="115">
        <v>44268</v>
      </c>
      <c r="C72" s="120"/>
      <c r="D72" s="117" t="s">
        <v>6</v>
      </c>
      <c r="E72" s="118">
        <v>146</v>
      </c>
      <c r="F72" s="118">
        <v>176</v>
      </c>
      <c r="G72" s="119">
        <v>30</v>
      </c>
      <c r="H72" s="99"/>
      <c r="I72" s="108">
        <v>44268</v>
      </c>
      <c r="J72" s="121"/>
      <c r="K72" s="114" t="s">
        <v>6</v>
      </c>
      <c r="L72" s="99"/>
      <c r="M72" s="99"/>
      <c r="N72" s="114">
        <v>0</v>
      </c>
    </row>
    <row r="73" spans="2:14" x14ac:dyDescent="0.25">
      <c r="B73" s="115">
        <v>44269</v>
      </c>
      <c r="C73" s="120"/>
      <c r="D73" s="117" t="s">
        <v>6</v>
      </c>
      <c r="E73" s="118">
        <v>146</v>
      </c>
      <c r="F73" s="118">
        <v>176</v>
      </c>
      <c r="G73" s="119">
        <v>30</v>
      </c>
      <c r="H73" s="99"/>
      <c r="I73" s="108">
        <v>44269</v>
      </c>
      <c r="J73" s="121"/>
      <c r="K73" s="114" t="s">
        <v>6</v>
      </c>
      <c r="L73" s="99"/>
      <c r="M73" s="99"/>
      <c r="N73" s="114">
        <v>0</v>
      </c>
    </row>
    <row r="74" spans="2:14" x14ac:dyDescent="0.25">
      <c r="B74" s="115">
        <v>44270</v>
      </c>
      <c r="C74" s="120"/>
      <c r="D74" s="117" t="s">
        <v>6</v>
      </c>
      <c r="E74" s="118">
        <v>146</v>
      </c>
      <c r="F74" s="118">
        <v>176</v>
      </c>
      <c r="G74" s="119">
        <v>30</v>
      </c>
      <c r="H74" s="99"/>
      <c r="I74" s="108">
        <v>44270</v>
      </c>
      <c r="J74" s="121"/>
      <c r="K74" s="114" t="s">
        <v>6</v>
      </c>
      <c r="L74" s="99"/>
      <c r="M74" s="99"/>
      <c r="N74" s="114">
        <v>0</v>
      </c>
    </row>
    <row r="75" spans="2:14" x14ac:dyDescent="0.25">
      <c r="B75" s="115">
        <v>44271</v>
      </c>
      <c r="C75" s="120"/>
      <c r="D75" s="117" t="s">
        <v>6</v>
      </c>
      <c r="E75" s="118">
        <v>146</v>
      </c>
      <c r="F75" s="118">
        <v>176</v>
      </c>
      <c r="G75" s="119">
        <v>30</v>
      </c>
      <c r="H75" s="99"/>
      <c r="I75" s="108">
        <v>44271</v>
      </c>
      <c r="J75" s="121"/>
      <c r="K75" s="114" t="s">
        <v>6</v>
      </c>
      <c r="L75" s="99"/>
      <c r="M75" s="99"/>
      <c r="N75" s="114">
        <v>0</v>
      </c>
    </row>
    <row r="76" spans="2:14" x14ac:dyDescent="0.25">
      <c r="B76" s="115">
        <v>44272</v>
      </c>
      <c r="C76" s="120"/>
      <c r="D76" s="117" t="s">
        <v>6</v>
      </c>
      <c r="E76" s="118">
        <v>146</v>
      </c>
      <c r="F76" s="118">
        <v>176</v>
      </c>
      <c r="G76" s="119">
        <v>30</v>
      </c>
      <c r="H76" s="99"/>
      <c r="I76" s="108">
        <v>44272</v>
      </c>
      <c r="J76" s="121"/>
      <c r="K76" s="114" t="s">
        <v>6</v>
      </c>
      <c r="L76" s="99"/>
      <c r="M76" s="99"/>
      <c r="N76" s="114">
        <v>0</v>
      </c>
    </row>
    <row r="77" spans="2:14" x14ac:dyDescent="0.25">
      <c r="B77" s="115">
        <v>44273</v>
      </c>
      <c r="C77" s="120"/>
      <c r="D77" s="117" t="s">
        <v>6</v>
      </c>
      <c r="E77" s="118">
        <v>146</v>
      </c>
      <c r="F77" s="118">
        <v>176</v>
      </c>
      <c r="G77" s="119">
        <v>30</v>
      </c>
      <c r="H77" s="99"/>
      <c r="I77" s="108">
        <v>44273</v>
      </c>
      <c r="J77" s="121"/>
      <c r="K77" s="114" t="s">
        <v>6</v>
      </c>
      <c r="L77" s="99"/>
      <c r="M77" s="99"/>
      <c r="N77" s="114">
        <v>0</v>
      </c>
    </row>
    <row r="78" spans="2:14" x14ac:dyDescent="0.25">
      <c r="B78" s="115">
        <v>44274</v>
      </c>
      <c r="C78" s="120"/>
      <c r="D78" s="117" t="s">
        <v>8</v>
      </c>
      <c r="E78" s="118">
        <v>236</v>
      </c>
      <c r="F78" s="118">
        <v>266</v>
      </c>
      <c r="G78" s="119">
        <v>30</v>
      </c>
      <c r="H78" s="99"/>
      <c r="I78" s="108">
        <v>44274</v>
      </c>
      <c r="J78" s="121"/>
      <c r="K78" s="114" t="s">
        <v>6</v>
      </c>
      <c r="L78" s="99"/>
      <c r="M78" s="99"/>
      <c r="N78" s="114">
        <v>0</v>
      </c>
    </row>
    <row r="79" spans="2:14" x14ac:dyDescent="0.25">
      <c r="B79" s="115">
        <v>44275</v>
      </c>
      <c r="C79" s="120"/>
      <c r="D79" s="117" t="s">
        <v>8</v>
      </c>
      <c r="E79" s="118">
        <v>236</v>
      </c>
      <c r="F79" s="118">
        <v>266</v>
      </c>
      <c r="G79" s="119">
        <v>30</v>
      </c>
      <c r="H79" s="99"/>
      <c r="I79" s="108">
        <v>44275</v>
      </c>
      <c r="J79" s="121"/>
      <c r="K79" s="114" t="s">
        <v>6</v>
      </c>
      <c r="L79" s="99"/>
      <c r="M79" s="99"/>
      <c r="N79" s="114">
        <v>0</v>
      </c>
    </row>
    <row r="80" spans="2:14" x14ac:dyDescent="0.25">
      <c r="B80" s="115">
        <v>44276</v>
      </c>
      <c r="C80" s="120"/>
      <c r="D80" s="117" t="s">
        <v>8</v>
      </c>
      <c r="E80" s="118">
        <v>236</v>
      </c>
      <c r="F80" s="118">
        <v>266</v>
      </c>
      <c r="G80" s="119">
        <v>30</v>
      </c>
      <c r="H80" s="99"/>
      <c r="I80" s="108">
        <v>44276</v>
      </c>
      <c r="J80" s="121"/>
      <c r="K80" s="114" t="s">
        <v>6</v>
      </c>
      <c r="L80" s="99"/>
      <c r="M80" s="99"/>
      <c r="N80" s="114">
        <v>0</v>
      </c>
    </row>
    <row r="81" spans="1:14" x14ac:dyDescent="0.25">
      <c r="B81" s="115">
        <v>44277</v>
      </c>
      <c r="C81" s="120"/>
      <c r="D81" s="117" t="s">
        <v>8</v>
      </c>
      <c r="E81" s="118">
        <v>236</v>
      </c>
      <c r="F81" s="118">
        <v>266</v>
      </c>
      <c r="G81" s="119">
        <v>30</v>
      </c>
      <c r="H81" s="99"/>
      <c r="I81" s="108">
        <v>44277</v>
      </c>
      <c r="J81" s="121"/>
      <c r="K81" s="114" t="s">
        <v>6</v>
      </c>
      <c r="L81" s="99"/>
      <c r="M81" s="99"/>
      <c r="N81" s="114">
        <v>0</v>
      </c>
    </row>
    <row r="82" spans="1:14" x14ac:dyDescent="0.25">
      <c r="B82" s="115">
        <v>44278</v>
      </c>
      <c r="C82" s="120"/>
      <c r="D82" s="117" t="s">
        <v>8</v>
      </c>
      <c r="E82" s="118">
        <v>236</v>
      </c>
      <c r="F82" s="118">
        <v>266</v>
      </c>
      <c r="G82" s="119">
        <v>30</v>
      </c>
      <c r="H82" s="99"/>
      <c r="I82" s="108">
        <v>44278</v>
      </c>
      <c r="J82" s="121"/>
      <c r="K82" s="114" t="s">
        <v>6</v>
      </c>
      <c r="L82" s="99"/>
      <c r="M82" s="99"/>
      <c r="N82" s="114">
        <v>0</v>
      </c>
    </row>
    <row r="83" spans="1:14" x14ac:dyDescent="0.25">
      <c r="B83" s="115">
        <v>44279</v>
      </c>
      <c r="C83" s="120"/>
      <c r="D83" s="117" t="s">
        <v>8</v>
      </c>
      <c r="E83" s="118">
        <v>236</v>
      </c>
      <c r="F83" s="118">
        <v>266</v>
      </c>
      <c r="G83" s="119">
        <v>30</v>
      </c>
      <c r="H83" s="99"/>
      <c r="I83" s="108">
        <v>44279</v>
      </c>
      <c r="J83" s="121"/>
      <c r="K83" s="114" t="s">
        <v>6</v>
      </c>
      <c r="L83" s="99"/>
      <c r="M83" s="99"/>
      <c r="N83" s="114">
        <v>0</v>
      </c>
    </row>
    <row r="84" spans="1:14" x14ac:dyDescent="0.25">
      <c r="B84" s="115">
        <v>44280</v>
      </c>
      <c r="C84" s="120"/>
      <c r="D84" s="117" t="s">
        <v>10</v>
      </c>
      <c r="E84" s="118">
        <v>376</v>
      </c>
      <c r="F84" s="118">
        <v>406</v>
      </c>
      <c r="G84" s="119">
        <v>30</v>
      </c>
      <c r="H84" s="99"/>
      <c r="I84" s="108">
        <v>44280</v>
      </c>
      <c r="J84" s="121"/>
      <c r="K84" s="114" t="s">
        <v>6</v>
      </c>
      <c r="L84" s="99"/>
      <c r="M84" s="99"/>
      <c r="N84" s="114">
        <v>0</v>
      </c>
    </row>
    <row r="85" spans="1:14" x14ac:dyDescent="0.25">
      <c r="B85" s="115">
        <v>44281</v>
      </c>
      <c r="C85" s="120"/>
      <c r="D85" s="117" t="s">
        <v>10</v>
      </c>
      <c r="E85" s="118">
        <v>376</v>
      </c>
      <c r="F85" s="118">
        <v>406</v>
      </c>
      <c r="G85" s="119">
        <v>30</v>
      </c>
      <c r="H85" s="99"/>
      <c r="I85" s="108">
        <v>44281</v>
      </c>
      <c r="J85" s="121"/>
      <c r="K85" s="114" t="s">
        <v>8</v>
      </c>
      <c r="L85" s="99"/>
      <c r="M85" s="99"/>
      <c r="N85" s="114">
        <v>0</v>
      </c>
    </row>
    <row r="86" spans="1:14" x14ac:dyDescent="0.25">
      <c r="B86" s="122">
        <v>44282</v>
      </c>
      <c r="C86" s="123"/>
      <c r="D86" s="124" t="s">
        <v>10</v>
      </c>
      <c r="E86" s="125">
        <v>494</v>
      </c>
      <c r="F86" s="125">
        <v>524</v>
      </c>
      <c r="G86" s="126">
        <v>35</v>
      </c>
      <c r="H86" s="99"/>
      <c r="I86" s="108">
        <v>44282</v>
      </c>
      <c r="J86" s="121"/>
      <c r="K86" s="114" t="s">
        <v>8</v>
      </c>
      <c r="L86" s="99"/>
      <c r="M86" s="99"/>
      <c r="N86" s="114">
        <v>0</v>
      </c>
    </row>
    <row r="87" spans="1:14" x14ac:dyDescent="0.25">
      <c r="B87" s="122">
        <v>44283</v>
      </c>
      <c r="C87" s="123"/>
      <c r="D87" s="124" t="s">
        <v>10</v>
      </c>
      <c r="E87" s="125">
        <v>494</v>
      </c>
      <c r="F87" s="125">
        <v>524</v>
      </c>
      <c r="G87" s="126">
        <v>35</v>
      </c>
      <c r="H87" s="99"/>
      <c r="I87" s="108">
        <v>44283</v>
      </c>
      <c r="J87" s="121"/>
      <c r="K87" s="114" t="s">
        <v>8</v>
      </c>
      <c r="L87" s="99"/>
      <c r="M87" s="99"/>
      <c r="N87" s="114">
        <v>0</v>
      </c>
    </row>
    <row r="88" spans="1:14" x14ac:dyDescent="0.25">
      <c r="B88" s="122">
        <v>44284</v>
      </c>
      <c r="C88" s="123"/>
      <c r="D88" s="124" t="s">
        <v>10</v>
      </c>
      <c r="E88" s="125">
        <v>494</v>
      </c>
      <c r="F88" s="125">
        <v>524</v>
      </c>
      <c r="G88" s="126">
        <v>35</v>
      </c>
      <c r="H88" s="99"/>
      <c r="I88" s="108">
        <v>44284</v>
      </c>
      <c r="J88" s="121"/>
      <c r="K88" s="114" t="s">
        <v>8</v>
      </c>
      <c r="L88" s="99"/>
      <c r="M88" s="99"/>
      <c r="N88" s="114">
        <v>0</v>
      </c>
    </row>
    <row r="89" spans="1:14" x14ac:dyDescent="0.25">
      <c r="B89" s="122">
        <v>44285</v>
      </c>
      <c r="C89" s="123"/>
      <c r="D89" s="124" t="s">
        <v>10</v>
      </c>
      <c r="E89" s="125">
        <v>494</v>
      </c>
      <c r="F89" s="125">
        <v>524</v>
      </c>
      <c r="G89" s="126">
        <v>35</v>
      </c>
      <c r="H89" s="99"/>
      <c r="I89" s="108">
        <v>44285</v>
      </c>
      <c r="J89" s="121"/>
      <c r="K89" s="114" t="s">
        <v>8</v>
      </c>
      <c r="L89" s="99"/>
      <c r="M89" s="99"/>
      <c r="N89" s="114">
        <v>0</v>
      </c>
    </row>
    <row r="90" spans="1:14" x14ac:dyDescent="0.25">
      <c r="B90" s="122">
        <v>44286</v>
      </c>
      <c r="C90" s="123"/>
      <c r="D90" s="124" t="s">
        <v>10</v>
      </c>
      <c r="E90" s="125">
        <v>494</v>
      </c>
      <c r="F90" s="125">
        <v>524</v>
      </c>
      <c r="G90" s="126">
        <v>35</v>
      </c>
      <c r="H90" s="99"/>
      <c r="I90" s="108">
        <v>44286</v>
      </c>
      <c r="J90" s="121"/>
      <c r="K90" s="114" t="s">
        <v>8</v>
      </c>
      <c r="L90" s="99"/>
      <c r="M90" s="99"/>
      <c r="N90" s="114">
        <v>0</v>
      </c>
    </row>
    <row r="91" spans="1:14" x14ac:dyDescent="0.25">
      <c r="B91" s="127">
        <v>44287</v>
      </c>
      <c r="C91" s="128"/>
      <c r="D91" s="129" t="s">
        <v>10</v>
      </c>
      <c r="E91" s="130">
        <v>829</v>
      </c>
      <c r="F91" s="130">
        <v>859</v>
      </c>
      <c r="G91" s="131">
        <v>40</v>
      </c>
      <c r="H91" s="99"/>
      <c r="I91" s="108">
        <v>44287</v>
      </c>
      <c r="J91" s="121"/>
      <c r="K91" s="114" t="s">
        <v>8</v>
      </c>
      <c r="L91" s="99"/>
      <c r="M91" s="99"/>
      <c r="N91" s="114">
        <v>0</v>
      </c>
    </row>
    <row r="92" spans="1:14" x14ac:dyDescent="0.25">
      <c r="A92" s="32"/>
      <c r="B92" s="127">
        <v>44288</v>
      </c>
      <c r="C92" s="128"/>
      <c r="D92" s="129" t="s">
        <v>10</v>
      </c>
      <c r="E92" s="130">
        <v>829</v>
      </c>
      <c r="F92" s="130">
        <v>859</v>
      </c>
      <c r="G92" s="131">
        <v>40</v>
      </c>
      <c r="H92" s="99"/>
      <c r="I92" s="108">
        <v>44288</v>
      </c>
      <c r="J92" s="121"/>
      <c r="K92" s="114" t="s">
        <v>8</v>
      </c>
      <c r="L92" s="99"/>
      <c r="M92" s="99"/>
      <c r="N92" s="114">
        <v>0</v>
      </c>
    </row>
    <row r="93" spans="1:14" x14ac:dyDescent="0.25">
      <c r="A93" s="32"/>
      <c r="B93" s="127">
        <v>44289</v>
      </c>
      <c r="C93" s="128"/>
      <c r="D93" s="129" t="s">
        <v>10</v>
      </c>
      <c r="E93" s="130">
        <v>829</v>
      </c>
      <c r="F93" s="130">
        <v>859</v>
      </c>
      <c r="G93" s="131">
        <v>40</v>
      </c>
      <c r="H93" s="99"/>
      <c r="I93" s="108">
        <v>44289</v>
      </c>
      <c r="J93" s="121"/>
      <c r="K93" s="114" t="s">
        <v>8</v>
      </c>
      <c r="L93" s="99"/>
      <c r="M93" s="99"/>
      <c r="N93" s="114">
        <v>0</v>
      </c>
    </row>
    <row r="94" spans="1:14" x14ac:dyDescent="0.25">
      <c r="A94" s="32"/>
      <c r="B94" s="127">
        <v>44290</v>
      </c>
      <c r="C94" s="128"/>
      <c r="D94" s="129" t="s">
        <v>10</v>
      </c>
      <c r="E94" s="130">
        <v>829</v>
      </c>
      <c r="F94" s="130">
        <v>859</v>
      </c>
      <c r="G94" s="131">
        <v>40</v>
      </c>
      <c r="H94" s="99"/>
      <c r="I94" s="108">
        <v>44290</v>
      </c>
      <c r="J94" s="121"/>
      <c r="K94" s="114" t="s">
        <v>8</v>
      </c>
      <c r="L94" s="99"/>
      <c r="M94" s="99"/>
      <c r="N94" s="114">
        <v>0</v>
      </c>
    </row>
    <row r="95" spans="1:14" x14ac:dyDescent="0.25">
      <c r="A95" s="32"/>
      <c r="B95" s="127">
        <v>44291</v>
      </c>
      <c r="C95" s="128"/>
      <c r="D95" s="129" t="s">
        <v>10</v>
      </c>
      <c r="E95" s="130">
        <v>829</v>
      </c>
      <c r="F95" s="130">
        <v>859</v>
      </c>
      <c r="G95" s="131">
        <v>40</v>
      </c>
      <c r="H95" s="99"/>
      <c r="I95" s="108">
        <v>44291</v>
      </c>
      <c r="J95" s="121"/>
      <c r="K95" s="114" t="s">
        <v>8</v>
      </c>
      <c r="L95" s="99"/>
      <c r="M95" s="99"/>
      <c r="N95" s="114">
        <v>0</v>
      </c>
    </row>
    <row r="96" spans="1:14" x14ac:dyDescent="0.25">
      <c r="A96" s="32"/>
      <c r="B96" s="127">
        <v>44292</v>
      </c>
      <c r="C96" s="128"/>
      <c r="D96" s="129" t="s">
        <v>10</v>
      </c>
      <c r="E96" s="130">
        <v>829</v>
      </c>
      <c r="F96" s="130">
        <v>859</v>
      </c>
      <c r="G96" s="131">
        <v>40</v>
      </c>
      <c r="H96" s="99"/>
      <c r="I96" s="108">
        <v>44292</v>
      </c>
      <c r="J96" s="121"/>
      <c r="K96" s="114" t="s">
        <v>10</v>
      </c>
      <c r="L96" s="99"/>
      <c r="M96" s="99"/>
      <c r="N96" s="114">
        <v>0</v>
      </c>
    </row>
    <row r="97" spans="1:14" x14ac:dyDescent="0.25">
      <c r="A97" s="32"/>
      <c r="B97" s="127">
        <v>44293</v>
      </c>
      <c r="C97" s="128"/>
      <c r="D97" s="129" t="s">
        <v>10</v>
      </c>
      <c r="E97" s="130">
        <v>829</v>
      </c>
      <c r="F97" s="130">
        <v>859</v>
      </c>
      <c r="G97" s="131">
        <v>40</v>
      </c>
      <c r="H97" s="99"/>
      <c r="I97" s="108">
        <v>44293</v>
      </c>
      <c r="J97" s="121"/>
      <c r="K97" s="114" t="s">
        <v>10</v>
      </c>
      <c r="L97" s="99"/>
      <c r="M97" s="99"/>
      <c r="N97" s="114">
        <v>0</v>
      </c>
    </row>
    <row r="98" spans="1:14" x14ac:dyDescent="0.25">
      <c r="A98" s="32"/>
      <c r="B98" s="127">
        <v>44294</v>
      </c>
      <c r="C98" s="128"/>
      <c r="D98" s="129" t="s">
        <v>8</v>
      </c>
      <c r="E98" s="130">
        <v>589</v>
      </c>
      <c r="F98" s="130">
        <v>619</v>
      </c>
      <c r="G98" s="131">
        <v>40</v>
      </c>
      <c r="H98" s="99"/>
      <c r="I98" s="108">
        <v>44294</v>
      </c>
      <c r="J98" s="121"/>
      <c r="K98" s="114" t="s">
        <v>10</v>
      </c>
      <c r="L98" s="99"/>
      <c r="M98" s="99"/>
      <c r="N98" s="114">
        <v>0</v>
      </c>
    </row>
    <row r="99" spans="1:14" x14ac:dyDescent="0.25">
      <c r="A99" s="32"/>
      <c r="B99" s="127">
        <v>44295</v>
      </c>
      <c r="C99" s="128"/>
      <c r="D99" s="129" t="s">
        <v>8</v>
      </c>
      <c r="E99" s="130">
        <v>589</v>
      </c>
      <c r="F99" s="130">
        <v>619</v>
      </c>
      <c r="G99" s="131">
        <v>40</v>
      </c>
      <c r="H99" s="99"/>
      <c r="I99" s="108">
        <v>44295</v>
      </c>
      <c r="J99" s="121"/>
      <c r="K99" s="114" t="s">
        <v>10</v>
      </c>
      <c r="L99" s="99"/>
      <c r="M99" s="99"/>
      <c r="N99" s="114">
        <v>0</v>
      </c>
    </row>
    <row r="100" spans="1:14" x14ac:dyDescent="0.25">
      <c r="A100" s="32"/>
      <c r="B100" s="127">
        <v>44296</v>
      </c>
      <c r="C100" s="128"/>
      <c r="D100" s="129" t="s">
        <v>8</v>
      </c>
      <c r="E100" s="130">
        <v>589</v>
      </c>
      <c r="F100" s="130">
        <v>619</v>
      </c>
      <c r="G100" s="131">
        <v>40</v>
      </c>
      <c r="H100" s="99"/>
      <c r="I100" s="108">
        <v>44296</v>
      </c>
      <c r="J100" s="121"/>
      <c r="K100" s="114" t="s">
        <v>10</v>
      </c>
      <c r="L100" s="99"/>
      <c r="M100" s="99"/>
      <c r="N100" s="114">
        <v>0</v>
      </c>
    </row>
    <row r="101" spans="1:14" x14ac:dyDescent="0.25">
      <c r="A101" s="32"/>
      <c r="B101" s="127">
        <v>44297</v>
      </c>
      <c r="C101" s="128"/>
      <c r="D101" s="129" t="s">
        <v>8</v>
      </c>
      <c r="E101" s="130">
        <v>589</v>
      </c>
      <c r="F101" s="130">
        <v>619</v>
      </c>
      <c r="G101" s="131">
        <v>40</v>
      </c>
      <c r="H101" s="99"/>
      <c r="I101" s="108">
        <v>44297</v>
      </c>
      <c r="J101" s="121"/>
      <c r="K101" s="114" t="s">
        <v>10</v>
      </c>
      <c r="L101" s="99"/>
      <c r="M101" s="99"/>
      <c r="N101" s="114">
        <v>0</v>
      </c>
    </row>
    <row r="102" spans="1:14" x14ac:dyDescent="0.25">
      <c r="A102" s="32"/>
      <c r="B102" s="127">
        <v>44298</v>
      </c>
      <c r="C102" s="128"/>
      <c r="D102" s="129" t="s">
        <v>8</v>
      </c>
      <c r="E102" s="130">
        <v>589</v>
      </c>
      <c r="F102" s="130">
        <v>619</v>
      </c>
      <c r="G102" s="131">
        <v>40</v>
      </c>
      <c r="H102" s="99"/>
      <c r="I102" s="108">
        <v>44298</v>
      </c>
      <c r="J102" s="121"/>
      <c r="K102" s="114" t="s">
        <v>10</v>
      </c>
      <c r="L102" s="99"/>
      <c r="M102" s="99"/>
      <c r="N102" s="114">
        <v>0</v>
      </c>
    </row>
    <row r="103" spans="1:14" x14ac:dyDescent="0.25">
      <c r="A103" s="32"/>
      <c r="B103" s="127">
        <v>44299</v>
      </c>
      <c r="C103" s="128"/>
      <c r="D103" s="129" t="s">
        <v>8</v>
      </c>
      <c r="E103" s="130">
        <v>589</v>
      </c>
      <c r="F103" s="130">
        <v>619</v>
      </c>
      <c r="G103" s="131">
        <v>40</v>
      </c>
      <c r="H103" s="99"/>
      <c r="I103" s="108">
        <v>44299</v>
      </c>
      <c r="J103" s="121"/>
      <c r="K103" s="114" t="s">
        <v>10</v>
      </c>
      <c r="L103" s="99"/>
      <c r="M103" s="99"/>
      <c r="N103" s="114">
        <v>0</v>
      </c>
    </row>
    <row r="104" spans="1:14" x14ac:dyDescent="0.25">
      <c r="A104" s="32"/>
      <c r="B104" s="127">
        <v>44300</v>
      </c>
      <c r="C104" s="128"/>
      <c r="D104" s="129" t="s">
        <v>8</v>
      </c>
      <c r="E104" s="130">
        <v>589</v>
      </c>
      <c r="F104" s="130">
        <v>619</v>
      </c>
      <c r="G104" s="131">
        <v>40</v>
      </c>
      <c r="H104" s="99"/>
      <c r="I104" s="108">
        <v>44300</v>
      </c>
      <c r="J104" s="121"/>
      <c r="K104" s="114" t="s">
        <v>10</v>
      </c>
      <c r="L104" s="99"/>
      <c r="M104" s="99"/>
      <c r="N104" s="114">
        <v>0</v>
      </c>
    </row>
    <row r="105" spans="1:14" x14ac:dyDescent="0.25">
      <c r="A105" s="32"/>
      <c r="B105" s="122">
        <v>44301</v>
      </c>
      <c r="C105" s="123"/>
      <c r="D105" s="124" t="s">
        <v>8</v>
      </c>
      <c r="E105" s="125">
        <v>339</v>
      </c>
      <c r="F105" s="125">
        <v>369</v>
      </c>
      <c r="G105" s="126">
        <v>35</v>
      </c>
      <c r="H105" s="99"/>
      <c r="I105" s="108">
        <v>44301</v>
      </c>
      <c r="J105" s="121"/>
      <c r="K105" s="114" t="s">
        <v>10</v>
      </c>
      <c r="L105" s="99"/>
      <c r="M105" s="99"/>
      <c r="N105" s="114">
        <v>0</v>
      </c>
    </row>
    <row r="106" spans="1:14" x14ac:dyDescent="0.25">
      <c r="A106" s="32"/>
      <c r="B106" s="122">
        <v>44302</v>
      </c>
      <c r="C106" s="123"/>
      <c r="D106" s="124" t="s">
        <v>8</v>
      </c>
      <c r="E106" s="125">
        <v>339</v>
      </c>
      <c r="F106" s="125">
        <v>369</v>
      </c>
      <c r="G106" s="126">
        <v>35</v>
      </c>
      <c r="H106" s="99"/>
      <c r="I106" s="108">
        <v>44302</v>
      </c>
      <c r="J106" s="121"/>
      <c r="K106" s="114" t="s">
        <v>10</v>
      </c>
      <c r="L106" s="99"/>
      <c r="M106" s="99"/>
      <c r="N106" s="114">
        <v>0</v>
      </c>
    </row>
    <row r="107" spans="1:14" x14ac:dyDescent="0.25">
      <c r="A107" s="32"/>
      <c r="B107" s="122">
        <v>44303</v>
      </c>
      <c r="C107" s="123"/>
      <c r="D107" s="124" t="s">
        <v>8</v>
      </c>
      <c r="E107" s="125">
        <v>339</v>
      </c>
      <c r="F107" s="125">
        <v>369</v>
      </c>
      <c r="G107" s="126">
        <v>35</v>
      </c>
      <c r="H107" s="99"/>
      <c r="I107" s="108">
        <v>44303</v>
      </c>
      <c r="J107" s="121"/>
      <c r="K107" s="114" t="s">
        <v>10</v>
      </c>
      <c r="L107" s="99"/>
      <c r="M107" s="99"/>
      <c r="N107" s="114">
        <v>0</v>
      </c>
    </row>
    <row r="108" spans="1:14" x14ac:dyDescent="0.25">
      <c r="A108" s="32"/>
      <c r="B108" s="122">
        <v>44304</v>
      </c>
      <c r="C108" s="123"/>
      <c r="D108" s="124" t="s">
        <v>6</v>
      </c>
      <c r="E108" s="125">
        <v>249</v>
      </c>
      <c r="F108" s="125">
        <v>279</v>
      </c>
      <c r="G108" s="126">
        <v>35</v>
      </c>
      <c r="H108" s="99"/>
      <c r="I108" s="108">
        <v>44304</v>
      </c>
      <c r="J108" s="121"/>
      <c r="K108" s="114" t="s">
        <v>10</v>
      </c>
      <c r="L108" s="99"/>
      <c r="M108" s="99"/>
      <c r="N108" s="114">
        <v>0</v>
      </c>
    </row>
    <row r="109" spans="1:14" x14ac:dyDescent="0.25">
      <c r="A109" s="32"/>
      <c r="B109" s="122">
        <v>44305</v>
      </c>
      <c r="C109" s="123"/>
      <c r="D109" s="124" t="s">
        <v>6</v>
      </c>
      <c r="E109" s="125">
        <v>249</v>
      </c>
      <c r="F109" s="125">
        <v>279</v>
      </c>
      <c r="G109" s="126">
        <v>35</v>
      </c>
      <c r="H109" s="99"/>
      <c r="I109" s="108">
        <v>44305</v>
      </c>
      <c r="J109" s="121"/>
      <c r="K109" s="114" t="s">
        <v>10</v>
      </c>
      <c r="L109" s="99"/>
      <c r="M109" s="99"/>
      <c r="N109" s="114">
        <v>0</v>
      </c>
    </row>
    <row r="110" spans="1:14" x14ac:dyDescent="0.25">
      <c r="A110" s="32"/>
      <c r="B110" s="122">
        <v>44306</v>
      </c>
      <c r="C110" s="123"/>
      <c r="D110" s="124" t="s">
        <v>6</v>
      </c>
      <c r="E110" s="125">
        <v>249</v>
      </c>
      <c r="F110" s="125">
        <v>279</v>
      </c>
      <c r="G110" s="126">
        <v>35</v>
      </c>
      <c r="H110" s="99"/>
      <c r="I110" s="108">
        <v>44306</v>
      </c>
      <c r="J110" s="121"/>
      <c r="K110" s="114" t="s">
        <v>10</v>
      </c>
      <c r="L110" s="99"/>
      <c r="M110" s="99"/>
      <c r="N110" s="114">
        <v>0</v>
      </c>
    </row>
    <row r="111" spans="1:14" x14ac:dyDescent="0.25">
      <c r="A111" s="32"/>
      <c r="B111" s="115">
        <v>44307</v>
      </c>
      <c r="C111" s="120"/>
      <c r="D111" s="117" t="s">
        <v>6</v>
      </c>
      <c r="E111" s="118">
        <v>146</v>
      </c>
      <c r="F111" s="118">
        <v>176</v>
      </c>
      <c r="G111" s="119">
        <v>30</v>
      </c>
      <c r="H111" s="99"/>
      <c r="I111" s="108">
        <v>44307</v>
      </c>
      <c r="J111" s="121"/>
      <c r="K111" s="114" t="s">
        <v>7</v>
      </c>
      <c r="L111" s="99"/>
      <c r="M111" s="99"/>
      <c r="N111" s="114">
        <v>0</v>
      </c>
    </row>
    <row r="112" spans="1:14" x14ac:dyDescent="0.25">
      <c r="A112" s="32"/>
      <c r="B112" s="115">
        <v>44308</v>
      </c>
      <c r="C112" s="120"/>
      <c r="D112" s="117" t="s">
        <v>6</v>
      </c>
      <c r="E112" s="118">
        <v>146</v>
      </c>
      <c r="F112" s="118">
        <v>176</v>
      </c>
      <c r="G112" s="119">
        <v>30</v>
      </c>
      <c r="H112" s="99"/>
      <c r="I112" s="108">
        <v>44308</v>
      </c>
      <c r="J112" s="121"/>
      <c r="K112" s="114" t="s">
        <v>7</v>
      </c>
      <c r="L112" s="99"/>
      <c r="M112" s="99"/>
      <c r="N112" s="114">
        <v>0</v>
      </c>
    </row>
    <row r="113" spans="1:14" x14ac:dyDescent="0.25">
      <c r="A113" s="32"/>
      <c r="B113" s="115">
        <v>44309</v>
      </c>
      <c r="C113" s="120"/>
      <c r="D113" s="117" t="s">
        <v>6</v>
      </c>
      <c r="E113" s="118">
        <v>146</v>
      </c>
      <c r="F113" s="118">
        <v>176</v>
      </c>
      <c r="G113" s="119">
        <v>30</v>
      </c>
      <c r="H113" s="99"/>
      <c r="I113" s="108">
        <v>44309</v>
      </c>
      <c r="J113" s="121"/>
      <c r="K113" s="114" t="s">
        <v>7</v>
      </c>
      <c r="L113" s="99"/>
      <c r="M113" s="99"/>
      <c r="N113" s="114">
        <v>0</v>
      </c>
    </row>
    <row r="114" spans="1:14" x14ac:dyDescent="0.25">
      <c r="A114" s="32"/>
      <c r="B114" s="115">
        <v>44310</v>
      </c>
      <c r="C114" s="120"/>
      <c r="D114" s="117" t="s">
        <v>6</v>
      </c>
      <c r="E114" s="118">
        <v>146</v>
      </c>
      <c r="F114" s="118">
        <v>176</v>
      </c>
      <c r="G114" s="119">
        <v>30</v>
      </c>
      <c r="H114" s="99"/>
      <c r="I114" s="108">
        <v>44310</v>
      </c>
      <c r="J114" s="121"/>
      <c r="K114" s="114" t="s">
        <v>7</v>
      </c>
      <c r="L114" s="99"/>
      <c r="M114" s="99"/>
      <c r="N114" s="114">
        <v>0</v>
      </c>
    </row>
    <row r="115" spans="1:14" x14ac:dyDescent="0.25">
      <c r="A115" s="32"/>
      <c r="B115" s="115">
        <v>44311</v>
      </c>
      <c r="C115" s="120"/>
      <c r="D115" s="117" t="s">
        <v>6</v>
      </c>
      <c r="E115" s="118">
        <v>146</v>
      </c>
      <c r="F115" s="118">
        <v>176</v>
      </c>
      <c r="G115" s="119">
        <v>30</v>
      </c>
      <c r="H115" s="99"/>
      <c r="I115" s="108">
        <v>44311</v>
      </c>
      <c r="J115" s="121"/>
      <c r="K115" s="114" t="s">
        <v>7</v>
      </c>
      <c r="L115" s="99"/>
      <c r="M115" s="99"/>
      <c r="N115" s="114">
        <v>0</v>
      </c>
    </row>
    <row r="116" spans="1:14" x14ac:dyDescent="0.25">
      <c r="A116" s="32"/>
      <c r="B116" s="115">
        <v>44312</v>
      </c>
      <c r="C116" s="120"/>
      <c r="D116" s="117" t="s">
        <v>6</v>
      </c>
      <c r="E116" s="118">
        <v>146</v>
      </c>
      <c r="F116" s="118">
        <v>176</v>
      </c>
      <c r="G116" s="119">
        <v>30</v>
      </c>
      <c r="H116" s="99"/>
      <c r="I116" s="108">
        <v>44312</v>
      </c>
      <c r="J116" s="121"/>
      <c r="K116" s="114" t="s">
        <v>7</v>
      </c>
      <c r="L116" s="99"/>
      <c r="M116" s="99"/>
      <c r="N116" s="114">
        <v>0</v>
      </c>
    </row>
    <row r="117" spans="1:14" x14ac:dyDescent="0.25">
      <c r="A117" s="32"/>
      <c r="B117" s="115">
        <v>44313</v>
      </c>
      <c r="C117" s="120"/>
      <c r="D117" s="117" t="s">
        <v>6</v>
      </c>
      <c r="E117" s="118">
        <v>146</v>
      </c>
      <c r="F117" s="118">
        <v>176</v>
      </c>
      <c r="G117" s="119">
        <v>30</v>
      </c>
      <c r="H117" s="99"/>
      <c r="I117" s="108">
        <v>44313</v>
      </c>
      <c r="J117" s="121"/>
      <c r="K117" s="114" t="s">
        <v>7</v>
      </c>
      <c r="L117" s="99"/>
      <c r="M117" s="99"/>
      <c r="N117" s="114">
        <v>0</v>
      </c>
    </row>
    <row r="118" spans="1:14" x14ac:dyDescent="0.25">
      <c r="A118" s="32"/>
      <c r="B118" s="115">
        <v>44314</v>
      </c>
      <c r="C118" s="120"/>
      <c r="D118" s="117" t="s">
        <v>6</v>
      </c>
      <c r="E118" s="118">
        <v>146</v>
      </c>
      <c r="F118" s="118">
        <v>176</v>
      </c>
      <c r="G118" s="119">
        <v>30</v>
      </c>
      <c r="H118" s="99"/>
      <c r="I118" s="108">
        <v>44314</v>
      </c>
      <c r="J118" s="121"/>
      <c r="K118" s="114" t="s">
        <v>7</v>
      </c>
      <c r="L118" s="99"/>
      <c r="M118" s="99"/>
      <c r="N118" s="114">
        <v>0</v>
      </c>
    </row>
    <row r="119" spans="1:14" x14ac:dyDescent="0.25">
      <c r="A119" s="32"/>
      <c r="B119" s="115">
        <v>44315</v>
      </c>
      <c r="C119" s="120"/>
      <c r="D119" s="117" t="s">
        <v>6</v>
      </c>
      <c r="E119" s="118">
        <v>146</v>
      </c>
      <c r="F119" s="118">
        <v>176</v>
      </c>
      <c r="G119" s="119">
        <v>30</v>
      </c>
      <c r="H119" s="99"/>
      <c r="I119" s="108">
        <v>44315</v>
      </c>
      <c r="J119" s="121"/>
      <c r="K119" s="114" t="s">
        <v>6</v>
      </c>
      <c r="L119" s="99"/>
      <c r="M119" s="99"/>
      <c r="N119" s="114">
        <v>0</v>
      </c>
    </row>
    <row r="120" spans="1:14" x14ac:dyDescent="0.25">
      <c r="B120" s="115">
        <v>44316</v>
      </c>
      <c r="C120" s="120"/>
      <c r="D120" s="117" t="s">
        <v>6</v>
      </c>
      <c r="E120" s="118">
        <v>146</v>
      </c>
      <c r="F120" s="118">
        <v>176</v>
      </c>
      <c r="G120" s="119">
        <v>30</v>
      </c>
      <c r="H120" s="99"/>
      <c r="I120" s="108">
        <v>44316</v>
      </c>
      <c r="J120" s="121"/>
      <c r="K120" s="114" t="s">
        <v>6</v>
      </c>
      <c r="L120" s="99"/>
      <c r="M120" s="99"/>
      <c r="N120" s="114">
        <v>0</v>
      </c>
    </row>
    <row r="121" spans="1:14" x14ac:dyDescent="0.25">
      <c r="B121" s="115">
        <v>44317</v>
      </c>
      <c r="C121" s="120"/>
      <c r="D121" s="117" t="s">
        <v>6</v>
      </c>
      <c r="E121" s="118">
        <v>146</v>
      </c>
      <c r="F121" s="118">
        <v>176</v>
      </c>
      <c r="G121" s="119">
        <v>30</v>
      </c>
      <c r="H121" s="99"/>
      <c r="I121" s="108">
        <v>44317</v>
      </c>
      <c r="J121" s="121"/>
      <c r="K121" s="114" t="s">
        <v>6</v>
      </c>
      <c r="L121" s="99"/>
      <c r="M121" s="99"/>
      <c r="N121" s="114">
        <v>0</v>
      </c>
    </row>
    <row r="122" spans="1:14" x14ac:dyDescent="0.25">
      <c r="B122" s="115">
        <v>44318</v>
      </c>
      <c r="C122" s="120"/>
      <c r="D122" s="117" t="s">
        <v>6</v>
      </c>
      <c r="E122" s="118">
        <v>146</v>
      </c>
      <c r="F122" s="118">
        <v>176</v>
      </c>
      <c r="G122" s="119">
        <v>30</v>
      </c>
      <c r="H122" s="99"/>
      <c r="I122" s="108">
        <v>44318</v>
      </c>
      <c r="J122" s="121"/>
      <c r="K122" s="114" t="s">
        <v>6</v>
      </c>
      <c r="L122" s="99"/>
      <c r="M122" s="99"/>
      <c r="N122" s="114">
        <v>0</v>
      </c>
    </row>
    <row r="123" spans="1:14" x14ac:dyDescent="0.25">
      <c r="B123" s="115">
        <v>44319</v>
      </c>
      <c r="C123" s="120"/>
      <c r="D123" s="117" t="s">
        <v>6</v>
      </c>
      <c r="E123" s="118">
        <v>146</v>
      </c>
      <c r="F123" s="118">
        <v>176</v>
      </c>
      <c r="G123" s="119">
        <v>30</v>
      </c>
      <c r="H123" s="99"/>
      <c r="I123" s="108">
        <v>44319</v>
      </c>
      <c r="J123" s="121"/>
      <c r="K123" s="114" t="s">
        <v>6</v>
      </c>
      <c r="L123" s="99"/>
      <c r="M123" s="99"/>
      <c r="N123" s="114">
        <v>0</v>
      </c>
    </row>
    <row r="124" spans="1:14" x14ac:dyDescent="0.25">
      <c r="B124" s="115">
        <v>44320</v>
      </c>
      <c r="C124" s="120"/>
      <c r="D124" s="117" t="s">
        <v>6</v>
      </c>
      <c r="E124" s="118">
        <v>146</v>
      </c>
      <c r="F124" s="118">
        <v>176</v>
      </c>
      <c r="G124" s="119">
        <v>30</v>
      </c>
      <c r="H124" s="99"/>
      <c r="I124" s="108">
        <v>44320</v>
      </c>
      <c r="J124" s="121"/>
      <c r="K124" s="114" t="s">
        <v>6</v>
      </c>
      <c r="L124" s="99"/>
      <c r="M124" s="99"/>
      <c r="N124" s="114">
        <v>0</v>
      </c>
    </row>
    <row r="125" spans="1:14" x14ac:dyDescent="0.25">
      <c r="B125" s="115">
        <v>44321</v>
      </c>
      <c r="C125" s="120"/>
      <c r="D125" s="117" t="s">
        <v>6</v>
      </c>
      <c r="E125" s="118">
        <v>146</v>
      </c>
      <c r="F125" s="118">
        <v>176</v>
      </c>
      <c r="G125" s="119">
        <v>30</v>
      </c>
      <c r="H125" s="99"/>
      <c r="I125" s="108">
        <v>44321</v>
      </c>
      <c r="J125" s="121"/>
      <c r="K125" s="114" t="s">
        <v>6</v>
      </c>
      <c r="L125" s="99"/>
      <c r="M125" s="99"/>
      <c r="N125" s="114">
        <v>0</v>
      </c>
    </row>
    <row r="126" spans="1:14" x14ac:dyDescent="0.25">
      <c r="B126" s="115">
        <v>44322</v>
      </c>
      <c r="C126" s="120"/>
      <c r="D126" s="117" t="s">
        <v>6</v>
      </c>
      <c r="E126" s="118">
        <v>146</v>
      </c>
      <c r="F126" s="118">
        <v>176</v>
      </c>
      <c r="G126" s="119">
        <v>30</v>
      </c>
      <c r="H126" s="99"/>
      <c r="I126" s="108">
        <v>44322</v>
      </c>
      <c r="J126" s="121"/>
      <c r="K126" s="114" t="s">
        <v>6</v>
      </c>
      <c r="L126" s="99"/>
      <c r="M126" s="99"/>
      <c r="N126" s="114">
        <v>0</v>
      </c>
    </row>
    <row r="127" spans="1:14" x14ac:dyDescent="0.25">
      <c r="B127" s="115">
        <v>44323</v>
      </c>
      <c r="C127" s="120"/>
      <c r="D127" s="117" t="s">
        <v>6</v>
      </c>
      <c r="E127" s="118">
        <v>146</v>
      </c>
      <c r="F127" s="118">
        <v>176</v>
      </c>
      <c r="G127" s="119">
        <v>30</v>
      </c>
      <c r="H127" s="99"/>
      <c r="I127" s="108">
        <v>44323</v>
      </c>
      <c r="J127" s="121"/>
      <c r="K127" s="114" t="s">
        <v>6</v>
      </c>
      <c r="L127" s="99"/>
      <c r="M127" s="99"/>
      <c r="N127" s="114">
        <v>0</v>
      </c>
    </row>
    <row r="128" spans="1:14" x14ac:dyDescent="0.25">
      <c r="B128" s="115">
        <v>44324</v>
      </c>
      <c r="C128" s="120"/>
      <c r="D128" s="117" t="s">
        <v>6</v>
      </c>
      <c r="E128" s="118">
        <v>146</v>
      </c>
      <c r="F128" s="118">
        <v>176</v>
      </c>
      <c r="G128" s="119">
        <v>30</v>
      </c>
      <c r="H128" s="99"/>
      <c r="I128" s="108">
        <v>44324</v>
      </c>
      <c r="J128" s="121"/>
      <c r="K128" s="114" t="s">
        <v>6</v>
      </c>
      <c r="L128" s="99"/>
      <c r="M128" s="99"/>
      <c r="N128" s="114">
        <v>0</v>
      </c>
    </row>
    <row r="129" spans="2:14" x14ac:dyDescent="0.25">
      <c r="B129" s="115">
        <v>44325</v>
      </c>
      <c r="C129" s="120"/>
      <c r="D129" s="117" t="s">
        <v>6</v>
      </c>
      <c r="E129" s="118">
        <v>146</v>
      </c>
      <c r="F129" s="118">
        <v>176</v>
      </c>
      <c r="G129" s="119">
        <v>30</v>
      </c>
      <c r="H129" s="99"/>
      <c r="I129" s="108">
        <v>44325</v>
      </c>
      <c r="J129" s="121"/>
      <c r="K129" s="114" t="s">
        <v>6</v>
      </c>
      <c r="L129" s="99"/>
      <c r="M129" s="99"/>
      <c r="N129" s="114">
        <v>0</v>
      </c>
    </row>
    <row r="130" spans="2:14" x14ac:dyDescent="0.25">
      <c r="B130" s="115">
        <v>44326</v>
      </c>
      <c r="C130" s="120"/>
      <c r="D130" s="117" t="s">
        <v>6</v>
      </c>
      <c r="E130" s="118">
        <v>146</v>
      </c>
      <c r="F130" s="118">
        <v>176</v>
      </c>
      <c r="G130" s="119">
        <v>30</v>
      </c>
      <c r="H130" s="99"/>
      <c r="I130" s="108">
        <v>44326</v>
      </c>
      <c r="J130" s="121"/>
      <c r="K130" s="114" t="s">
        <v>6</v>
      </c>
      <c r="L130" s="99"/>
      <c r="M130" s="99"/>
      <c r="N130" s="114">
        <v>0</v>
      </c>
    </row>
    <row r="131" spans="2:14" x14ac:dyDescent="0.25">
      <c r="B131" s="115">
        <v>44327</v>
      </c>
      <c r="C131" s="120"/>
      <c r="D131" s="117" t="s">
        <v>7</v>
      </c>
      <c r="E131" s="118">
        <v>176</v>
      </c>
      <c r="F131" s="118">
        <v>206</v>
      </c>
      <c r="G131" s="119">
        <v>30</v>
      </c>
      <c r="H131" s="99"/>
      <c r="I131" s="108">
        <v>44327</v>
      </c>
      <c r="J131" s="121"/>
      <c r="K131" s="114" t="s">
        <v>6</v>
      </c>
      <c r="L131" s="99"/>
      <c r="M131" s="99"/>
      <c r="N131" s="114">
        <v>0</v>
      </c>
    </row>
    <row r="132" spans="2:14" x14ac:dyDescent="0.25">
      <c r="B132" s="115">
        <v>44328</v>
      </c>
      <c r="C132" s="120"/>
      <c r="D132" s="117" t="s">
        <v>7</v>
      </c>
      <c r="E132" s="118">
        <v>176</v>
      </c>
      <c r="F132" s="118">
        <v>206</v>
      </c>
      <c r="G132" s="119">
        <v>30</v>
      </c>
      <c r="H132" s="99"/>
      <c r="I132" s="108">
        <v>44328</v>
      </c>
      <c r="J132" s="121"/>
      <c r="K132" s="114" t="s">
        <v>6</v>
      </c>
      <c r="L132" s="99"/>
      <c r="M132" s="99"/>
      <c r="N132" s="114">
        <v>0</v>
      </c>
    </row>
    <row r="133" spans="2:14" x14ac:dyDescent="0.25">
      <c r="B133" s="115">
        <v>44329</v>
      </c>
      <c r="C133" s="120"/>
      <c r="D133" s="117" t="s">
        <v>7</v>
      </c>
      <c r="E133" s="118">
        <v>176</v>
      </c>
      <c r="F133" s="118">
        <v>206</v>
      </c>
      <c r="G133" s="119">
        <v>30</v>
      </c>
      <c r="H133" s="99"/>
      <c r="I133" s="108">
        <v>44329</v>
      </c>
      <c r="J133" s="121"/>
      <c r="K133" s="114" t="s">
        <v>6</v>
      </c>
      <c r="L133" s="99"/>
      <c r="M133" s="99"/>
      <c r="N133" s="114">
        <v>0</v>
      </c>
    </row>
    <row r="134" spans="2:14" x14ac:dyDescent="0.25">
      <c r="B134" s="115">
        <v>44330</v>
      </c>
      <c r="C134" s="120"/>
      <c r="D134" s="117" t="s">
        <v>7</v>
      </c>
      <c r="E134" s="118">
        <v>176</v>
      </c>
      <c r="F134" s="118">
        <v>206</v>
      </c>
      <c r="G134" s="119">
        <v>30</v>
      </c>
      <c r="H134" s="99"/>
      <c r="I134" s="108">
        <v>44330</v>
      </c>
      <c r="J134" s="121"/>
      <c r="K134" s="114" t="s">
        <v>6</v>
      </c>
      <c r="L134" s="99"/>
      <c r="M134" s="99"/>
      <c r="N134" s="114">
        <v>0</v>
      </c>
    </row>
    <row r="135" spans="2:14" x14ac:dyDescent="0.25">
      <c r="B135" s="115">
        <v>44331</v>
      </c>
      <c r="C135" s="120"/>
      <c r="D135" s="117" t="s">
        <v>7</v>
      </c>
      <c r="E135" s="118">
        <v>176</v>
      </c>
      <c r="F135" s="118">
        <v>206</v>
      </c>
      <c r="G135" s="119">
        <v>30</v>
      </c>
      <c r="H135" s="99"/>
      <c r="I135" s="108">
        <v>44331</v>
      </c>
      <c r="J135" s="121"/>
      <c r="K135" s="114" t="s">
        <v>6</v>
      </c>
      <c r="L135" s="99"/>
      <c r="M135" s="99"/>
      <c r="N135" s="114">
        <v>0</v>
      </c>
    </row>
    <row r="136" spans="2:14" x14ac:dyDescent="0.25">
      <c r="B136" s="115">
        <v>44332</v>
      </c>
      <c r="C136" s="120"/>
      <c r="D136" s="117" t="s">
        <v>7</v>
      </c>
      <c r="E136" s="118">
        <v>176</v>
      </c>
      <c r="F136" s="118">
        <v>206</v>
      </c>
      <c r="G136" s="119">
        <v>30</v>
      </c>
      <c r="H136" s="99"/>
      <c r="I136" s="108">
        <v>44332</v>
      </c>
      <c r="J136" s="121"/>
      <c r="K136" s="114" t="s">
        <v>7</v>
      </c>
      <c r="L136" s="99"/>
      <c r="M136" s="99"/>
      <c r="N136" s="114">
        <v>0</v>
      </c>
    </row>
    <row r="137" spans="2:14" x14ac:dyDescent="0.25">
      <c r="B137" s="115">
        <v>44333</v>
      </c>
      <c r="C137" s="120"/>
      <c r="D137" s="117" t="s">
        <v>7</v>
      </c>
      <c r="E137" s="118">
        <v>176</v>
      </c>
      <c r="F137" s="118">
        <v>206</v>
      </c>
      <c r="G137" s="119">
        <v>30</v>
      </c>
      <c r="H137" s="99"/>
      <c r="I137" s="108">
        <v>44333</v>
      </c>
      <c r="J137" s="121"/>
      <c r="K137" s="114" t="s">
        <v>7</v>
      </c>
      <c r="L137" s="99"/>
      <c r="M137" s="99"/>
      <c r="N137" s="114">
        <v>0</v>
      </c>
    </row>
    <row r="138" spans="2:14" x14ac:dyDescent="0.25">
      <c r="B138" s="115">
        <v>44334</v>
      </c>
      <c r="C138" s="120"/>
      <c r="D138" s="117" t="s">
        <v>7</v>
      </c>
      <c r="E138" s="118">
        <v>176</v>
      </c>
      <c r="F138" s="118">
        <v>206</v>
      </c>
      <c r="G138" s="119">
        <v>30</v>
      </c>
      <c r="H138" s="99"/>
      <c r="I138" s="108">
        <v>44334</v>
      </c>
      <c r="J138" s="121"/>
      <c r="K138" s="114" t="s">
        <v>7</v>
      </c>
      <c r="L138" s="99"/>
      <c r="M138" s="99"/>
      <c r="N138" s="114">
        <v>0</v>
      </c>
    </row>
    <row r="139" spans="2:14" x14ac:dyDescent="0.25">
      <c r="B139" s="115">
        <v>44335</v>
      </c>
      <c r="C139" s="120"/>
      <c r="D139" s="117" t="s">
        <v>7</v>
      </c>
      <c r="E139" s="118">
        <v>176</v>
      </c>
      <c r="F139" s="118">
        <v>206</v>
      </c>
      <c r="G139" s="119">
        <v>30</v>
      </c>
      <c r="H139" s="99"/>
      <c r="I139" s="108">
        <v>44335</v>
      </c>
      <c r="J139" s="121"/>
      <c r="K139" s="114" t="s">
        <v>7</v>
      </c>
      <c r="L139" s="99"/>
      <c r="M139" s="99"/>
      <c r="N139" s="114">
        <v>0</v>
      </c>
    </row>
    <row r="140" spans="2:14" x14ac:dyDescent="0.25">
      <c r="B140" s="115">
        <v>44336</v>
      </c>
      <c r="C140" s="120"/>
      <c r="D140" s="117" t="s">
        <v>7</v>
      </c>
      <c r="E140" s="118">
        <v>176</v>
      </c>
      <c r="F140" s="118">
        <v>206</v>
      </c>
      <c r="G140" s="119">
        <v>30</v>
      </c>
      <c r="H140" s="99"/>
      <c r="I140" s="108">
        <v>44336</v>
      </c>
      <c r="J140" s="121"/>
      <c r="K140" s="114" t="s">
        <v>7</v>
      </c>
      <c r="L140" s="99"/>
      <c r="M140" s="99"/>
      <c r="N140" s="114">
        <v>0</v>
      </c>
    </row>
    <row r="141" spans="2:14" x14ac:dyDescent="0.25">
      <c r="B141" s="122">
        <v>44337</v>
      </c>
      <c r="C141" s="123"/>
      <c r="D141" s="124" t="s">
        <v>10</v>
      </c>
      <c r="E141" s="125">
        <v>494</v>
      </c>
      <c r="F141" s="125">
        <v>524</v>
      </c>
      <c r="G141" s="126">
        <v>35</v>
      </c>
      <c r="H141" s="99"/>
      <c r="I141" s="108">
        <v>44337</v>
      </c>
      <c r="J141" s="121"/>
      <c r="K141" s="114" t="s">
        <v>7</v>
      </c>
      <c r="L141" s="99"/>
      <c r="M141" s="99"/>
      <c r="N141" s="114">
        <v>0</v>
      </c>
    </row>
    <row r="142" spans="2:14" x14ac:dyDescent="0.25">
      <c r="B142" s="122">
        <v>44338</v>
      </c>
      <c r="C142" s="123"/>
      <c r="D142" s="124" t="s">
        <v>10</v>
      </c>
      <c r="E142" s="125">
        <v>494</v>
      </c>
      <c r="F142" s="125">
        <v>524</v>
      </c>
      <c r="G142" s="126">
        <v>35</v>
      </c>
      <c r="H142" s="99"/>
      <c r="I142" s="108">
        <v>44338</v>
      </c>
      <c r="J142" s="121"/>
      <c r="K142" s="114" t="s">
        <v>7</v>
      </c>
      <c r="L142" s="99"/>
      <c r="M142" s="99"/>
      <c r="N142" s="114">
        <v>0</v>
      </c>
    </row>
    <row r="143" spans="2:14" x14ac:dyDescent="0.25">
      <c r="B143" s="122">
        <v>44339</v>
      </c>
      <c r="C143" s="123"/>
      <c r="D143" s="124" t="s">
        <v>10</v>
      </c>
      <c r="E143" s="125">
        <v>494</v>
      </c>
      <c r="F143" s="125">
        <v>524</v>
      </c>
      <c r="G143" s="126">
        <v>35</v>
      </c>
      <c r="H143" s="99"/>
      <c r="I143" s="108">
        <v>44339</v>
      </c>
      <c r="J143" s="121"/>
      <c r="K143" s="114" t="s">
        <v>7</v>
      </c>
      <c r="L143" s="99"/>
      <c r="M143" s="99"/>
      <c r="N143" s="114">
        <v>0</v>
      </c>
    </row>
    <row r="144" spans="2:14" x14ac:dyDescent="0.25">
      <c r="B144" s="122">
        <v>44340</v>
      </c>
      <c r="C144" s="123"/>
      <c r="D144" s="124" t="s">
        <v>10</v>
      </c>
      <c r="E144" s="125">
        <v>494</v>
      </c>
      <c r="F144" s="125">
        <v>524</v>
      </c>
      <c r="G144" s="126">
        <v>35</v>
      </c>
      <c r="H144" s="99"/>
      <c r="I144" s="108">
        <v>44340</v>
      </c>
      <c r="J144" s="121"/>
      <c r="K144" s="114" t="s">
        <v>7</v>
      </c>
      <c r="L144" s="99"/>
      <c r="M144" s="99"/>
      <c r="N144" s="114">
        <v>0</v>
      </c>
    </row>
    <row r="145" spans="2:14" x14ac:dyDescent="0.25">
      <c r="B145" s="122">
        <v>44341</v>
      </c>
      <c r="C145" s="123"/>
      <c r="D145" s="124" t="s">
        <v>10</v>
      </c>
      <c r="E145" s="125">
        <v>494</v>
      </c>
      <c r="F145" s="125">
        <v>524</v>
      </c>
      <c r="G145" s="126">
        <v>35</v>
      </c>
      <c r="H145" s="99"/>
      <c r="I145" s="108">
        <v>44341</v>
      </c>
      <c r="J145" s="121"/>
      <c r="K145" s="114" t="s">
        <v>7</v>
      </c>
      <c r="L145" s="99"/>
      <c r="M145" s="99"/>
      <c r="N145" s="114">
        <v>0</v>
      </c>
    </row>
    <row r="146" spans="2:14" x14ac:dyDescent="0.25">
      <c r="B146" s="122">
        <v>44342</v>
      </c>
      <c r="C146" s="123"/>
      <c r="D146" s="124" t="s">
        <v>10</v>
      </c>
      <c r="E146" s="125">
        <v>494</v>
      </c>
      <c r="F146" s="125">
        <v>524</v>
      </c>
      <c r="G146" s="126">
        <v>35</v>
      </c>
      <c r="H146" s="99"/>
      <c r="I146" s="108">
        <v>44342</v>
      </c>
      <c r="J146" s="121"/>
      <c r="K146" s="114" t="s">
        <v>10</v>
      </c>
      <c r="L146" s="99"/>
      <c r="M146" s="99"/>
      <c r="N146" s="114">
        <v>0</v>
      </c>
    </row>
    <row r="147" spans="2:14" x14ac:dyDescent="0.25">
      <c r="B147" s="122">
        <v>44343</v>
      </c>
      <c r="C147" s="123"/>
      <c r="D147" s="124" t="s">
        <v>8</v>
      </c>
      <c r="E147" s="125">
        <v>339</v>
      </c>
      <c r="F147" s="125">
        <v>369</v>
      </c>
      <c r="G147" s="126">
        <v>35</v>
      </c>
      <c r="H147" s="99"/>
      <c r="I147" s="108">
        <v>44343</v>
      </c>
      <c r="J147" s="121"/>
      <c r="K147" s="114" t="s">
        <v>10</v>
      </c>
      <c r="L147" s="99"/>
      <c r="M147" s="99"/>
      <c r="N147" s="114">
        <v>0</v>
      </c>
    </row>
    <row r="148" spans="2:14" x14ac:dyDescent="0.25">
      <c r="B148" s="122">
        <v>44344</v>
      </c>
      <c r="C148" s="123"/>
      <c r="D148" s="124" t="s">
        <v>8</v>
      </c>
      <c r="E148" s="125">
        <v>339</v>
      </c>
      <c r="F148" s="125">
        <v>369</v>
      </c>
      <c r="G148" s="126">
        <v>35</v>
      </c>
      <c r="H148" s="99"/>
      <c r="I148" s="108">
        <v>44344</v>
      </c>
      <c r="J148" s="121"/>
      <c r="K148" s="114" t="s">
        <v>10</v>
      </c>
      <c r="L148" s="99"/>
      <c r="M148" s="99"/>
      <c r="N148" s="114">
        <v>0</v>
      </c>
    </row>
    <row r="149" spans="2:14" x14ac:dyDescent="0.25">
      <c r="B149" s="122">
        <v>44345</v>
      </c>
      <c r="C149" s="123"/>
      <c r="D149" s="124" t="s">
        <v>8</v>
      </c>
      <c r="E149" s="125">
        <v>339</v>
      </c>
      <c r="F149" s="125">
        <v>369</v>
      </c>
      <c r="G149" s="126">
        <v>35</v>
      </c>
      <c r="H149" s="99"/>
      <c r="I149" s="108">
        <v>44345</v>
      </c>
      <c r="J149" s="121"/>
      <c r="K149" s="114" t="s">
        <v>10</v>
      </c>
      <c r="L149" s="99"/>
      <c r="M149" s="99"/>
      <c r="N149" s="114">
        <v>0</v>
      </c>
    </row>
    <row r="150" spans="2:14" x14ac:dyDescent="0.25">
      <c r="B150" s="122">
        <v>44346</v>
      </c>
      <c r="C150" s="123"/>
      <c r="D150" s="124" t="s">
        <v>8</v>
      </c>
      <c r="E150" s="125">
        <v>339</v>
      </c>
      <c r="F150" s="125">
        <v>369</v>
      </c>
      <c r="G150" s="126">
        <v>35</v>
      </c>
      <c r="H150" s="99"/>
      <c r="I150" s="108">
        <v>44346</v>
      </c>
      <c r="J150" s="121"/>
      <c r="K150" s="114" t="s">
        <v>10</v>
      </c>
      <c r="L150" s="99"/>
      <c r="M150" s="99"/>
      <c r="N150" s="114">
        <v>0</v>
      </c>
    </row>
    <row r="151" spans="2:14" x14ac:dyDescent="0.25">
      <c r="B151" s="122">
        <v>44347</v>
      </c>
      <c r="C151" s="123"/>
      <c r="D151" s="124" t="s">
        <v>8</v>
      </c>
      <c r="E151" s="125">
        <v>339</v>
      </c>
      <c r="F151" s="125">
        <v>369</v>
      </c>
      <c r="G151" s="126">
        <v>35</v>
      </c>
      <c r="H151" s="99"/>
      <c r="I151" s="108">
        <v>44347</v>
      </c>
      <c r="J151" s="121"/>
      <c r="K151" s="114" t="s">
        <v>10</v>
      </c>
      <c r="L151" s="99"/>
      <c r="M151" s="99"/>
      <c r="N151" s="114">
        <v>0</v>
      </c>
    </row>
    <row r="152" spans="2:14" x14ac:dyDescent="0.25">
      <c r="B152" s="122">
        <v>44348</v>
      </c>
      <c r="C152" s="123"/>
      <c r="D152" s="124" t="s">
        <v>8</v>
      </c>
      <c r="E152" s="125">
        <v>339</v>
      </c>
      <c r="F152" s="125">
        <v>369</v>
      </c>
      <c r="G152" s="126">
        <v>35</v>
      </c>
      <c r="H152" s="99"/>
      <c r="I152" s="108">
        <v>44348</v>
      </c>
      <c r="J152" s="121"/>
      <c r="K152" s="114" t="s">
        <v>10</v>
      </c>
      <c r="L152" s="99"/>
      <c r="M152" s="99"/>
      <c r="N152" s="114">
        <v>0</v>
      </c>
    </row>
    <row r="153" spans="2:14" x14ac:dyDescent="0.25">
      <c r="B153" s="122">
        <v>44349</v>
      </c>
      <c r="C153" s="123"/>
      <c r="D153" s="124" t="s">
        <v>8</v>
      </c>
      <c r="E153" s="125">
        <v>339</v>
      </c>
      <c r="F153" s="125">
        <v>369</v>
      </c>
      <c r="G153" s="126">
        <v>35</v>
      </c>
      <c r="H153" s="99"/>
      <c r="I153" s="108">
        <v>44349</v>
      </c>
      <c r="J153" s="121"/>
      <c r="K153" s="114" t="s">
        <v>10</v>
      </c>
      <c r="L153" s="99"/>
      <c r="M153" s="99"/>
      <c r="N153" s="114">
        <v>0</v>
      </c>
    </row>
    <row r="154" spans="2:14" x14ac:dyDescent="0.25">
      <c r="B154" s="122">
        <v>44350</v>
      </c>
      <c r="C154" s="123"/>
      <c r="D154" s="124" t="s">
        <v>6</v>
      </c>
      <c r="E154" s="125">
        <v>249</v>
      </c>
      <c r="F154" s="125">
        <v>279</v>
      </c>
      <c r="G154" s="126">
        <v>35</v>
      </c>
      <c r="H154" s="99"/>
      <c r="I154" s="108">
        <v>44350</v>
      </c>
      <c r="J154" s="121"/>
      <c r="K154" s="114" t="s">
        <v>10</v>
      </c>
      <c r="L154" s="99"/>
      <c r="M154" s="99"/>
      <c r="N154" s="114">
        <v>0</v>
      </c>
    </row>
    <row r="155" spans="2:14" x14ac:dyDescent="0.25">
      <c r="B155" s="122">
        <v>44351</v>
      </c>
      <c r="C155" s="123"/>
      <c r="D155" s="124" t="s">
        <v>6</v>
      </c>
      <c r="E155" s="125">
        <v>249</v>
      </c>
      <c r="F155" s="125">
        <v>279</v>
      </c>
      <c r="G155" s="126">
        <v>35</v>
      </c>
      <c r="H155" s="99"/>
      <c r="I155" s="108">
        <v>44351</v>
      </c>
      <c r="J155" s="121"/>
      <c r="K155" s="114" t="s">
        <v>10</v>
      </c>
      <c r="L155" s="99"/>
      <c r="M155" s="99"/>
      <c r="N155" s="114">
        <v>0</v>
      </c>
    </row>
    <row r="156" spans="2:14" x14ac:dyDescent="0.25">
      <c r="B156" s="122">
        <v>44352</v>
      </c>
      <c r="C156" s="123"/>
      <c r="D156" s="124" t="s">
        <v>6</v>
      </c>
      <c r="E156" s="125">
        <v>249</v>
      </c>
      <c r="F156" s="125">
        <v>279</v>
      </c>
      <c r="G156" s="126">
        <v>35</v>
      </c>
      <c r="H156" s="99"/>
      <c r="I156" s="108">
        <v>44352</v>
      </c>
      <c r="J156" s="121"/>
      <c r="K156" s="114" t="s">
        <v>7</v>
      </c>
      <c r="L156" s="99"/>
      <c r="M156" s="99"/>
      <c r="N156" s="114">
        <v>0</v>
      </c>
    </row>
    <row r="157" spans="2:14" x14ac:dyDescent="0.25">
      <c r="B157" s="122">
        <v>44353</v>
      </c>
      <c r="C157" s="123"/>
      <c r="D157" s="124" t="s">
        <v>6</v>
      </c>
      <c r="E157" s="125">
        <v>249</v>
      </c>
      <c r="F157" s="125">
        <v>279</v>
      </c>
      <c r="G157" s="126">
        <v>35</v>
      </c>
      <c r="H157" s="99"/>
      <c r="I157" s="108">
        <v>44353</v>
      </c>
      <c r="J157" s="121"/>
      <c r="K157" s="114" t="s">
        <v>7</v>
      </c>
      <c r="L157" s="99"/>
      <c r="M157" s="99"/>
      <c r="N157" s="114">
        <v>0</v>
      </c>
    </row>
    <row r="158" spans="2:14" x14ac:dyDescent="0.25">
      <c r="B158" s="122">
        <v>44354</v>
      </c>
      <c r="C158" s="123"/>
      <c r="D158" s="124" t="s">
        <v>6</v>
      </c>
      <c r="E158" s="125">
        <v>249</v>
      </c>
      <c r="F158" s="125">
        <v>279</v>
      </c>
      <c r="G158" s="126">
        <v>35</v>
      </c>
      <c r="H158" s="99"/>
      <c r="I158" s="108">
        <v>44354</v>
      </c>
      <c r="J158" s="121"/>
      <c r="K158" s="114" t="s">
        <v>7</v>
      </c>
      <c r="L158" s="99"/>
      <c r="M158" s="99"/>
      <c r="N158" s="114">
        <v>0</v>
      </c>
    </row>
    <row r="159" spans="2:14" x14ac:dyDescent="0.25">
      <c r="B159" s="122">
        <v>44355</v>
      </c>
      <c r="C159" s="123"/>
      <c r="D159" s="124" t="s">
        <v>6</v>
      </c>
      <c r="E159" s="125">
        <v>249</v>
      </c>
      <c r="F159" s="125">
        <v>279</v>
      </c>
      <c r="G159" s="126">
        <v>35</v>
      </c>
      <c r="H159" s="99"/>
      <c r="I159" s="108">
        <v>44355</v>
      </c>
      <c r="J159" s="121"/>
      <c r="K159" s="114" t="s">
        <v>7</v>
      </c>
      <c r="L159" s="99"/>
      <c r="M159" s="99"/>
      <c r="N159" s="114">
        <v>0</v>
      </c>
    </row>
    <row r="160" spans="2:14" x14ac:dyDescent="0.25">
      <c r="B160" s="122">
        <v>44356</v>
      </c>
      <c r="C160" s="123"/>
      <c r="D160" s="124" t="s">
        <v>6</v>
      </c>
      <c r="E160" s="125">
        <v>249</v>
      </c>
      <c r="F160" s="125">
        <v>279</v>
      </c>
      <c r="G160" s="126">
        <v>35</v>
      </c>
      <c r="H160" s="99"/>
      <c r="I160" s="108">
        <v>44356</v>
      </c>
      <c r="J160" s="121"/>
      <c r="K160" s="114" t="s">
        <v>7</v>
      </c>
      <c r="L160" s="99"/>
      <c r="M160" s="99"/>
      <c r="N160" s="114">
        <v>0</v>
      </c>
    </row>
    <row r="161" spans="2:14" x14ac:dyDescent="0.25">
      <c r="B161" s="122">
        <v>44357</v>
      </c>
      <c r="C161" s="123"/>
      <c r="D161" s="124" t="s">
        <v>6</v>
      </c>
      <c r="E161" s="125">
        <v>249</v>
      </c>
      <c r="F161" s="125">
        <v>279</v>
      </c>
      <c r="G161" s="126">
        <v>35</v>
      </c>
      <c r="H161" s="99"/>
      <c r="I161" s="108">
        <v>44357</v>
      </c>
      <c r="J161" s="121"/>
      <c r="K161" s="114" t="s">
        <v>7</v>
      </c>
      <c r="L161" s="99"/>
      <c r="M161" s="99"/>
      <c r="N161" s="114">
        <v>0</v>
      </c>
    </row>
    <row r="162" spans="2:14" x14ac:dyDescent="0.25">
      <c r="B162" s="122">
        <v>44358</v>
      </c>
      <c r="C162" s="123"/>
      <c r="D162" s="124" t="s">
        <v>6</v>
      </c>
      <c r="E162" s="125">
        <v>249</v>
      </c>
      <c r="F162" s="125">
        <v>279</v>
      </c>
      <c r="G162" s="126">
        <v>35</v>
      </c>
      <c r="H162" s="99"/>
      <c r="I162" s="108">
        <v>44358</v>
      </c>
      <c r="J162" s="121"/>
      <c r="K162" s="114" t="s">
        <v>7</v>
      </c>
      <c r="L162" s="99"/>
      <c r="M162" s="99"/>
      <c r="N162" s="114">
        <v>0</v>
      </c>
    </row>
    <row r="163" spans="2:14" x14ac:dyDescent="0.25">
      <c r="B163" s="122">
        <v>44359</v>
      </c>
      <c r="C163" s="123"/>
      <c r="D163" s="124" t="s">
        <v>6</v>
      </c>
      <c r="E163" s="125">
        <v>249</v>
      </c>
      <c r="F163" s="125">
        <v>279</v>
      </c>
      <c r="G163" s="126">
        <v>35</v>
      </c>
      <c r="H163" s="99"/>
      <c r="I163" s="108">
        <v>44359</v>
      </c>
      <c r="J163" s="121"/>
      <c r="K163" s="114" t="s">
        <v>7</v>
      </c>
      <c r="L163" s="99"/>
      <c r="M163" s="99"/>
      <c r="N163" s="114">
        <v>0</v>
      </c>
    </row>
    <row r="164" spans="2:14" x14ac:dyDescent="0.25">
      <c r="B164" s="122">
        <v>44360</v>
      </c>
      <c r="C164" s="123"/>
      <c r="D164" s="124" t="s">
        <v>6</v>
      </c>
      <c r="E164" s="125">
        <v>249</v>
      </c>
      <c r="F164" s="125">
        <v>279</v>
      </c>
      <c r="G164" s="126">
        <v>35</v>
      </c>
      <c r="H164" s="99"/>
      <c r="I164" s="108">
        <v>44360</v>
      </c>
      <c r="J164" s="121"/>
      <c r="K164" s="114" t="s">
        <v>6</v>
      </c>
      <c r="L164" s="99"/>
      <c r="M164" s="99"/>
      <c r="N164" s="114">
        <v>0</v>
      </c>
    </row>
    <row r="165" spans="2:14" x14ac:dyDescent="0.25">
      <c r="B165" s="122">
        <v>44361</v>
      </c>
      <c r="C165" s="123"/>
      <c r="D165" s="124" t="s">
        <v>6</v>
      </c>
      <c r="E165" s="125">
        <v>249</v>
      </c>
      <c r="F165" s="125">
        <v>279</v>
      </c>
      <c r="G165" s="126">
        <v>35</v>
      </c>
      <c r="H165" s="99"/>
      <c r="I165" s="108">
        <v>44361</v>
      </c>
      <c r="J165" s="121"/>
      <c r="K165" s="114" t="s">
        <v>6</v>
      </c>
      <c r="L165" s="99"/>
      <c r="M165" s="99"/>
      <c r="N165" s="114">
        <v>0</v>
      </c>
    </row>
    <row r="166" spans="2:14" x14ac:dyDescent="0.25">
      <c r="B166" s="122">
        <v>44362</v>
      </c>
      <c r="C166" s="123"/>
      <c r="D166" s="124" t="s">
        <v>6</v>
      </c>
      <c r="E166" s="125">
        <v>249</v>
      </c>
      <c r="F166" s="125">
        <v>279</v>
      </c>
      <c r="G166" s="126">
        <v>35</v>
      </c>
      <c r="H166" s="99"/>
      <c r="I166" s="108">
        <v>44362</v>
      </c>
      <c r="J166" s="121"/>
      <c r="K166" s="114" t="s">
        <v>6</v>
      </c>
      <c r="L166" s="99"/>
      <c r="M166" s="99"/>
      <c r="N166" s="114">
        <v>0</v>
      </c>
    </row>
    <row r="167" spans="2:14" x14ac:dyDescent="0.25">
      <c r="B167" s="122">
        <v>44363</v>
      </c>
      <c r="C167" s="123"/>
      <c r="D167" s="124" t="s">
        <v>6</v>
      </c>
      <c r="E167" s="125">
        <v>249</v>
      </c>
      <c r="F167" s="125">
        <v>279</v>
      </c>
      <c r="G167" s="126">
        <v>35</v>
      </c>
      <c r="H167" s="99"/>
      <c r="I167" s="108">
        <v>44363</v>
      </c>
      <c r="J167" s="121"/>
      <c r="K167" s="114" t="s">
        <v>6</v>
      </c>
      <c r="L167" s="99"/>
      <c r="M167" s="99"/>
      <c r="N167" s="114">
        <v>0</v>
      </c>
    </row>
    <row r="168" spans="2:14" x14ac:dyDescent="0.25">
      <c r="B168" s="122">
        <v>44364</v>
      </c>
      <c r="C168" s="123"/>
      <c r="D168" s="124" t="s">
        <v>6</v>
      </c>
      <c r="E168" s="125">
        <v>249</v>
      </c>
      <c r="F168" s="125">
        <v>279</v>
      </c>
      <c r="G168" s="126">
        <v>35</v>
      </c>
      <c r="H168" s="99"/>
      <c r="I168" s="108">
        <v>44364</v>
      </c>
      <c r="J168" s="121"/>
      <c r="K168" s="114" t="s">
        <v>6</v>
      </c>
      <c r="L168" s="99"/>
      <c r="M168" s="99"/>
      <c r="N168" s="114">
        <v>0</v>
      </c>
    </row>
    <row r="169" spans="2:14" x14ac:dyDescent="0.25">
      <c r="B169" s="122">
        <v>44365</v>
      </c>
      <c r="C169" s="123"/>
      <c r="D169" s="124" t="s">
        <v>6</v>
      </c>
      <c r="E169" s="125">
        <v>249</v>
      </c>
      <c r="F169" s="125">
        <v>279</v>
      </c>
      <c r="G169" s="126">
        <v>35</v>
      </c>
      <c r="H169" s="99"/>
      <c r="I169" s="108">
        <v>44365</v>
      </c>
      <c r="J169" s="121"/>
      <c r="K169" s="114" t="s">
        <v>6</v>
      </c>
      <c r="L169" s="99"/>
      <c r="M169" s="99"/>
      <c r="N169" s="114">
        <v>0</v>
      </c>
    </row>
    <row r="170" spans="2:14" x14ac:dyDescent="0.25">
      <c r="B170" s="122">
        <v>44366</v>
      </c>
      <c r="C170" s="123"/>
      <c r="D170" s="124" t="s">
        <v>6</v>
      </c>
      <c r="E170" s="125">
        <v>249</v>
      </c>
      <c r="F170" s="125">
        <v>279</v>
      </c>
      <c r="G170" s="126">
        <v>35</v>
      </c>
      <c r="H170" s="99"/>
      <c r="I170" s="108">
        <v>44366</v>
      </c>
      <c r="J170" s="121"/>
      <c r="K170" s="114" t="s">
        <v>6</v>
      </c>
      <c r="L170" s="99"/>
      <c r="M170" s="99"/>
      <c r="N170" s="114">
        <v>0</v>
      </c>
    </row>
    <row r="171" spans="2:14" x14ac:dyDescent="0.25">
      <c r="B171" s="122">
        <v>44367</v>
      </c>
      <c r="C171" s="123"/>
      <c r="D171" s="124" t="s">
        <v>6</v>
      </c>
      <c r="E171" s="125">
        <v>249</v>
      </c>
      <c r="F171" s="125">
        <v>279</v>
      </c>
      <c r="G171" s="126">
        <v>35</v>
      </c>
      <c r="H171" s="99"/>
      <c r="I171" s="108">
        <v>44367</v>
      </c>
      <c r="J171" s="121"/>
      <c r="K171" s="114" t="s">
        <v>6</v>
      </c>
      <c r="L171" s="99"/>
      <c r="M171" s="99"/>
      <c r="N171" s="114">
        <v>0</v>
      </c>
    </row>
    <row r="172" spans="2:14" x14ac:dyDescent="0.25">
      <c r="B172" s="122">
        <v>44368</v>
      </c>
      <c r="C172" s="123"/>
      <c r="D172" s="124" t="s">
        <v>6</v>
      </c>
      <c r="E172" s="125">
        <v>249</v>
      </c>
      <c r="F172" s="125">
        <v>279</v>
      </c>
      <c r="G172" s="126">
        <v>35</v>
      </c>
      <c r="H172" s="99"/>
      <c r="I172" s="108">
        <v>44368</v>
      </c>
      <c r="J172" s="121"/>
      <c r="K172" s="114" t="s">
        <v>6</v>
      </c>
      <c r="L172" s="99"/>
      <c r="M172" s="99"/>
      <c r="N172" s="114">
        <v>0</v>
      </c>
    </row>
    <row r="173" spans="2:14" x14ac:dyDescent="0.25">
      <c r="B173" s="122">
        <v>44369</v>
      </c>
      <c r="C173" s="123"/>
      <c r="D173" s="124" t="s">
        <v>6</v>
      </c>
      <c r="E173" s="125">
        <v>249</v>
      </c>
      <c r="F173" s="125">
        <v>279</v>
      </c>
      <c r="G173" s="126">
        <v>35</v>
      </c>
      <c r="H173" s="99"/>
      <c r="I173" s="108">
        <v>44369</v>
      </c>
      <c r="J173" s="121"/>
      <c r="K173" s="114" t="s">
        <v>6</v>
      </c>
      <c r="L173" s="99"/>
      <c r="M173" s="99"/>
      <c r="N173" s="114">
        <v>0</v>
      </c>
    </row>
    <row r="174" spans="2:14" x14ac:dyDescent="0.25">
      <c r="B174" s="122">
        <v>44370</v>
      </c>
      <c r="C174" s="123"/>
      <c r="D174" s="124" t="s">
        <v>6</v>
      </c>
      <c r="E174" s="125">
        <v>249</v>
      </c>
      <c r="F174" s="125">
        <v>279</v>
      </c>
      <c r="G174" s="126">
        <v>35</v>
      </c>
      <c r="H174" s="99"/>
      <c r="I174" s="108">
        <v>44370</v>
      </c>
      <c r="J174" s="121"/>
      <c r="K174" s="114" t="s">
        <v>6</v>
      </c>
      <c r="L174" s="99"/>
      <c r="M174" s="99"/>
      <c r="N174" s="114">
        <v>0</v>
      </c>
    </row>
    <row r="175" spans="2:14" x14ac:dyDescent="0.25">
      <c r="B175" s="122">
        <v>44371</v>
      </c>
      <c r="C175" s="123"/>
      <c r="D175" s="124" t="s">
        <v>6</v>
      </c>
      <c r="E175" s="125">
        <v>249</v>
      </c>
      <c r="F175" s="125">
        <v>279</v>
      </c>
      <c r="G175" s="126">
        <v>35</v>
      </c>
      <c r="H175" s="99"/>
      <c r="I175" s="108">
        <v>44371</v>
      </c>
      <c r="J175" s="121"/>
      <c r="K175" s="114" t="s">
        <v>6</v>
      </c>
      <c r="L175" s="99"/>
      <c r="M175" s="99"/>
      <c r="N175" s="114">
        <v>0</v>
      </c>
    </row>
    <row r="176" spans="2:14" x14ac:dyDescent="0.25">
      <c r="B176" s="122">
        <v>44372</v>
      </c>
      <c r="C176" s="123"/>
      <c r="D176" s="124" t="s">
        <v>6</v>
      </c>
      <c r="E176" s="125">
        <v>249</v>
      </c>
      <c r="F176" s="125">
        <v>279</v>
      </c>
      <c r="G176" s="126">
        <v>35</v>
      </c>
      <c r="H176" s="99"/>
      <c r="I176" s="108">
        <v>44372</v>
      </c>
      <c r="J176" s="121"/>
      <c r="K176" s="114" t="s">
        <v>6</v>
      </c>
      <c r="L176" s="99"/>
      <c r="M176" s="99"/>
      <c r="N176" s="114">
        <v>0</v>
      </c>
    </row>
    <row r="177" spans="2:14" x14ac:dyDescent="0.25">
      <c r="B177" s="122">
        <v>44373</v>
      </c>
      <c r="C177" s="123"/>
      <c r="D177" s="124" t="s">
        <v>6</v>
      </c>
      <c r="E177" s="125">
        <v>249</v>
      </c>
      <c r="F177" s="125">
        <v>279</v>
      </c>
      <c r="G177" s="126">
        <v>35</v>
      </c>
      <c r="H177" s="99"/>
      <c r="I177" s="108">
        <v>44373</v>
      </c>
      <c r="J177" s="121"/>
      <c r="K177" s="114" t="s">
        <v>6</v>
      </c>
      <c r="L177" s="99"/>
      <c r="M177" s="99"/>
      <c r="N177" s="114">
        <v>0</v>
      </c>
    </row>
    <row r="178" spans="2:14" x14ac:dyDescent="0.25">
      <c r="B178" s="122">
        <v>44374</v>
      </c>
      <c r="C178" s="123"/>
      <c r="D178" s="124" t="s">
        <v>6</v>
      </c>
      <c r="E178" s="125">
        <v>249</v>
      </c>
      <c r="F178" s="125">
        <v>279</v>
      </c>
      <c r="G178" s="126">
        <v>35</v>
      </c>
      <c r="H178" s="99"/>
      <c r="I178" s="108">
        <v>44374</v>
      </c>
      <c r="J178" s="121"/>
      <c r="K178" s="114" t="s">
        <v>6</v>
      </c>
      <c r="L178" s="99"/>
      <c r="M178" s="99"/>
      <c r="N178" s="114">
        <v>0</v>
      </c>
    </row>
    <row r="179" spans="2:14" x14ac:dyDescent="0.25">
      <c r="B179" s="122">
        <v>44375</v>
      </c>
      <c r="C179" s="123"/>
      <c r="D179" s="124" t="s">
        <v>6</v>
      </c>
      <c r="E179" s="125">
        <v>249</v>
      </c>
      <c r="F179" s="125">
        <v>279</v>
      </c>
      <c r="G179" s="126">
        <v>35</v>
      </c>
      <c r="H179" s="99"/>
      <c r="I179" s="108">
        <v>44375</v>
      </c>
      <c r="J179" s="121"/>
      <c r="K179" s="114" t="s">
        <v>6</v>
      </c>
      <c r="L179" s="99"/>
      <c r="M179" s="99"/>
      <c r="N179" s="114">
        <v>0</v>
      </c>
    </row>
    <row r="180" spans="2:14" x14ac:dyDescent="0.25">
      <c r="B180" s="122">
        <v>44376</v>
      </c>
      <c r="C180" s="123"/>
      <c r="D180" s="124" t="s">
        <v>6</v>
      </c>
      <c r="E180" s="125">
        <v>249</v>
      </c>
      <c r="F180" s="125">
        <v>279</v>
      </c>
      <c r="G180" s="126">
        <v>35</v>
      </c>
      <c r="H180" s="99"/>
      <c r="I180" s="108">
        <v>44376</v>
      </c>
      <c r="J180" s="121"/>
      <c r="K180" s="114" t="s">
        <v>6</v>
      </c>
      <c r="L180" s="99"/>
      <c r="M180" s="99"/>
      <c r="N180" s="114">
        <v>0</v>
      </c>
    </row>
    <row r="181" spans="2:14" x14ac:dyDescent="0.25">
      <c r="B181" s="122">
        <v>44377</v>
      </c>
      <c r="C181" s="123"/>
      <c r="D181" s="124" t="s">
        <v>6</v>
      </c>
      <c r="E181" s="125">
        <v>249</v>
      </c>
      <c r="F181" s="125">
        <v>279</v>
      </c>
      <c r="G181" s="126">
        <v>35</v>
      </c>
      <c r="H181" s="99"/>
      <c r="I181" s="108">
        <v>44377</v>
      </c>
      <c r="J181" s="121"/>
      <c r="K181" s="114" t="s">
        <v>6</v>
      </c>
      <c r="L181" s="99"/>
      <c r="M181" s="99"/>
      <c r="N181" s="114">
        <v>0</v>
      </c>
    </row>
    <row r="182" spans="2:14" x14ac:dyDescent="0.25">
      <c r="B182" s="122">
        <v>44378</v>
      </c>
      <c r="C182" s="123"/>
      <c r="D182" s="124" t="s">
        <v>6</v>
      </c>
      <c r="E182" s="125">
        <v>249</v>
      </c>
      <c r="F182" s="125">
        <v>279</v>
      </c>
      <c r="G182" s="126">
        <v>35</v>
      </c>
      <c r="H182" s="99"/>
      <c r="I182" s="108">
        <v>44378</v>
      </c>
      <c r="J182" s="121"/>
      <c r="K182" s="114" t="s">
        <v>6</v>
      </c>
      <c r="L182" s="99"/>
      <c r="M182" s="99"/>
      <c r="N182" s="114">
        <v>0</v>
      </c>
    </row>
    <row r="183" spans="2:14" x14ac:dyDescent="0.25">
      <c r="B183" s="122">
        <v>44379</v>
      </c>
      <c r="C183" s="123"/>
      <c r="D183" s="124" t="s">
        <v>6</v>
      </c>
      <c r="E183" s="125">
        <v>249</v>
      </c>
      <c r="F183" s="125">
        <v>279</v>
      </c>
      <c r="G183" s="126">
        <v>35</v>
      </c>
      <c r="H183" s="99"/>
      <c r="I183" s="108">
        <v>44379</v>
      </c>
      <c r="J183" s="121"/>
      <c r="K183" s="114" t="s">
        <v>6</v>
      </c>
      <c r="L183" s="99"/>
      <c r="M183" s="99"/>
      <c r="N183" s="114">
        <v>0</v>
      </c>
    </row>
    <row r="184" spans="2:14" x14ac:dyDescent="0.25">
      <c r="B184" s="127">
        <v>44380</v>
      </c>
      <c r="C184" s="128"/>
      <c r="D184" s="129" t="s">
        <v>6</v>
      </c>
      <c r="E184" s="130">
        <v>429</v>
      </c>
      <c r="F184" s="130">
        <v>459</v>
      </c>
      <c r="G184" s="131">
        <v>40</v>
      </c>
      <c r="H184" s="99"/>
      <c r="I184" s="108">
        <v>44380</v>
      </c>
      <c r="J184" s="121"/>
      <c r="K184" s="114" t="s">
        <v>6</v>
      </c>
      <c r="L184" s="99"/>
      <c r="M184" s="99"/>
      <c r="N184" s="114">
        <v>0</v>
      </c>
    </row>
    <row r="185" spans="2:14" x14ac:dyDescent="0.25">
      <c r="B185" s="127">
        <v>44381</v>
      </c>
      <c r="C185" s="128"/>
      <c r="D185" s="129" t="s">
        <v>6</v>
      </c>
      <c r="E185" s="130">
        <v>429</v>
      </c>
      <c r="F185" s="130">
        <v>459</v>
      </c>
      <c r="G185" s="131">
        <v>40</v>
      </c>
      <c r="H185" s="99"/>
      <c r="I185" s="108">
        <v>44381</v>
      </c>
      <c r="J185" s="121"/>
      <c r="K185" s="114" t="s">
        <v>6</v>
      </c>
      <c r="L185" s="99"/>
      <c r="M185" s="99"/>
      <c r="N185" s="114">
        <v>0</v>
      </c>
    </row>
    <row r="186" spans="2:14" x14ac:dyDescent="0.25">
      <c r="B186" s="127">
        <v>44382</v>
      </c>
      <c r="C186" s="128"/>
      <c r="D186" s="129" t="s">
        <v>6</v>
      </c>
      <c r="E186" s="130">
        <v>429</v>
      </c>
      <c r="F186" s="130">
        <v>459</v>
      </c>
      <c r="G186" s="131">
        <v>40</v>
      </c>
      <c r="H186" s="99"/>
      <c r="I186" s="108">
        <v>44382</v>
      </c>
      <c r="J186" s="121"/>
      <c r="K186" s="114" t="s">
        <v>6</v>
      </c>
      <c r="L186" s="99"/>
      <c r="M186" s="99"/>
      <c r="N186" s="114">
        <v>0</v>
      </c>
    </row>
    <row r="187" spans="2:14" x14ac:dyDescent="0.25">
      <c r="B187" s="127">
        <v>44383</v>
      </c>
      <c r="C187" s="128"/>
      <c r="D187" s="129" t="s">
        <v>6</v>
      </c>
      <c r="E187" s="130">
        <v>429</v>
      </c>
      <c r="F187" s="130">
        <v>459</v>
      </c>
      <c r="G187" s="131">
        <v>40</v>
      </c>
      <c r="H187" s="99"/>
      <c r="I187" s="108">
        <v>44383</v>
      </c>
      <c r="J187" s="121"/>
      <c r="K187" s="114" t="s">
        <v>6</v>
      </c>
      <c r="L187" s="99"/>
      <c r="M187" s="99"/>
      <c r="N187" s="114">
        <v>0</v>
      </c>
    </row>
    <row r="188" spans="2:14" x14ac:dyDescent="0.25">
      <c r="B188" s="127">
        <v>44384</v>
      </c>
      <c r="C188" s="128"/>
      <c r="D188" s="129" t="s">
        <v>6</v>
      </c>
      <c r="E188" s="130">
        <v>429</v>
      </c>
      <c r="F188" s="130">
        <v>459</v>
      </c>
      <c r="G188" s="131">
        <v>40</v>
      </c>
      <c r="H188" s="99"/>
      <c r="I188" s="108">
        <v>44384</v>
      </c>
      <c r="J188" s="121"/>
      <c r="K188" s="114" t="s">
        <v>6</v>
      </c>
      <c r="L188" s="99"/>
      <c r="M188" s="99"/>
      <c r="N188" s="114">
        <v>0</v>
      </c>
    </row>
    <row r="189" spans="2:14" x14ac:dyDescent="0.25">
      <c r="B189" s="127">
        <v>44385</v>
      </c>
      <c r="C189" s="128"/>
      <c r="D189" s="129" t="s">
        <v>6</v>
      </c>
      <c r="E189" s="130">
        <v>429</v>
      </c>
      <c r="F189" s="130">
        <v>459</v>
      </c>
      <c r="G189" s="131">
        <v>40</v>
      </c>
      <c r="H189" s="99"/>
      <c r="I189" s="108">
        <v>44385</v>
      </c>
      <c r="J189" s="121"/>
      <c r="K189" s="114" t="s">
        <v>6</v>
      </c>
      <c r="L189" s="99"/>
      <c r="M189" s="99"/>
      <c r="N189" s="114">
        <v>0</v>
      </c>
    </row>
    <row r="190" spans="2:14" x14ac:dyDescent="0.25">
      <c r="B190" s="127">
        <v>44386</v>
      </c>
      <c r="C190" s="128"/>
      <c r="D190" s="129" t="s">
        <v>6</v>
      </c>
      <c r="E190" s="130">
        <v>429</v>
      </c>
      <c r="F190" s="130">
        <v>459</v>
      </c>
      <c r="G190" s="131">
        <v>40</v>
      </c>
      <c r="H190" s="99"/>
      <c r="I190" s="108">
        <v>44386</v>
      </c>
      <c r="J190" s="121"/>
      <c r="K190" s="114" t="s">
        <v>6</v>
      </c>
      <c r="L190" s="99"/>
      <c r="M190" s="99"/>
      <c r="N190" s="114">
        <v>0</v>
      </c>
    </row>
    <row r="191" spans="2:14" x14ac:dyDescent="0.25">
      <c r="B191" s="127">
        <v>44387</v>
      </c>
      <c r="C191" s="128"/>
      <c r="D191" s="129" t="s">
        <v>6</v>
      </c>
      <c r="E191" s="130">
        <v>429</v>
      </c>
      <c r="F191" s="130">
        <v>459</v>
      </c>
      <c r="G191" s="131">
        <v>40</v>
      </c>
      <c r="H191" s="99"/>
      <c r="I191" s="108">
        <v>44387</v>
      </c>
      <c r="J191" s="121"/>
      <c r="K191" s="114" t="s">
        <v>6</v>
      </c>
      <c r="L191" s="99"/>
      <c r="M191" s="99"/>
      <c r="N191" s="114">
        <v>0</v>
      </c>
    </row>
    <row r="192" spans="2:14" x14ac:dyDescent="0.25">
      <c r="B192" s="127">
        <v>44388</v>
      </c>
      <c r="C192" s="128"/>
      <c r="D192" s="129" t="s">
        <v>8</v>
      </c>
      <c r="E192" s="130">
        <v>589</v>
      </c>
      <c r="F192" s="130">
        <v>619</v>
      </c>
      <c r="G192" s="131">
        <v>40</v>
      </c>
      <c r="H192" s="99"/>
      <c r="I192" s="108">
        <v>44388</v>
      </c>
      <c r="J192" s="121"/>
      <c r="K192" s="114" t="s">
        <v>6</v>
      </c>
      <c r="L192" s="99"/>
      <c r="M192" s="99"/>
      <c r="N192" s="114">
        <v>0</v>
      </c>
    </row>
    <row r="193" spans="2:14" x14ac:dyDescent="0.25">
      <c r="B193" s="127">
        <v>44389</v>
      </c>
      <c r="C193" s="128"/>
      <c r="D193" s="129" t="s">
        <v>8</v>
      </c>
      <c r="E193" s="130">
        <v>589</v>
      </c>
      <c r="F193" s="130">
        <v>619</v>
      </c>
      <c r="G193" s="131">
        <v>40</v>
      </c>
      <c r="H193" s="99"/>
      <c r="I193" s="108">
        <v>44389</v>
      </c>
      <c r="J193" s="121"/>
      <c r="K193" s="114" t="s">
        <v>6</v>
      </c>
      <c r="L193" s="99"/>
      <c r="M193" s="99"/>
      <c r="N193" s="114">
        <v>0</v>
      </c>
    </row>
    <row r="194" spans="2:14" x14ac:dyDescent="0.25">
      <c r="B194" s="127">
        <v>44390</v>
      </c>
      <c r="C194" s="128"/>
      <c r="D194" s="129" t="s">
        <v>8</v>
      </c>
      <c r="E194" s="130">
        <v>589</v>
      </c>
      <c r="F194" s="130">
        <v>619</v>
      </c>
      <c r="G194" s="131">
        <v>40</v>
      </c>
      <c r="H194" s="99"/>
      <c r="I194" s="108">
        <v>44390</v>
      </c>
      <c r="J194" s="121"/>
      <c r="K194" s="114" t="s">
        <v>6</v>
      </c>
      <c r="L194" s="99"/>
      <c r="M194" s="99"/>
      <c r="N194" s="114">
        <v>0</v>
      </c>
    </row>
    <row r="195" spans="2:14" x14ac:dyDescent="0.25">
      <c r="B195" s="127">
        <v>44391</v>
      </c>
      <c r="C195" s="128"/>
      <c r="D195" s="129" t="s">
        <v>8</v>
      </c>
      <c r="E195" s="130">
        <v>589</v>
      </c>
      <c r="F195" s="130">
        <v>619</v>
      </c>
      <c r="G195" s="131">
        <v>40</v>
      </c>
      <c r="H195" s="99"/>
      <c r="I195" s="108">
        <v>44391</v>
      </c>
      <c r="J195" s="121"/>
      <c r="K195" s="114" t="s">
        <v>6</v>
      </c>
      <c r="L195" s="99"/>
      <c r="M195" s="99"/>
      <c r="N195" s="114">
        <v>0</v>
      </c>
    </row>
    <row r="196" spans="2:14" x14ac:dyDescent="0.25">
      <c r="B196" s="127">
        <v>44392</v>
      </c>
      <c r="C196" s="128"/>
      <c r="D196" s="129" t="s">
        <v>8</v>
      </c>
      <c r="E196" s="130">
        <v>589</v>
      </c>
      <c r="F196" s="130">
        <v>619</v>
      </c>
      <c r="G196" s="131">
        <v>40</v>
      </c>
      <c r="H196" s="99"/>
      <c r="I196" s="108">
        <v>44392</v>
      </c>
      <c r="J196" s="121"/>
      <c r="K196" s="114" t="s">
        <v>6</v>
      </c>
      <c r="L196" s="99"/>
      <c r="M196" s="99"/>
      <c r="N196" s="114">
        <v>0</v>
      </c>
    </row>
    <row r="197" spans="2:14" x14ac:dyDescent="0.25">
      <c r="B197" s="132">
        <v>44393</v>
      </c>
      <c r="C197" s="133"/>
      <c r="D197" s="134" t="s">
        <v>8</v>
      </c>
      <c r="E197" s="135">
        <v>689</v>
      </c>
      <c r="F197" s="135">
        <v>719</v>
      </c>
      <c r="G197" s="136">
        <v>45</v>
      </c>
      <c r="H197" s="99"/>
      <c r="I197" s="108">
        <v>44393</v>
      </c>
      <c r="J197" s="121"/>
      <c r="K197" s="114" t="s">
        <v>6</v>
      </c>
      <c r="L197" s="99"/>
      <c r="M197" s="99"/>
      <c r="N197" s="114">
        <v>0</v>
      </c>
    </row>
    <row r="198" spans="2:14" x14ac:dyDescent="0.25">
      <c r="B198" s="132">
        <v>44394</v>
      </c>
      <c r="C198" s="133"/>
      <c r="D198" s="134" t="s">
        <v>8</v>
      </c>
      <c r="E198" s="135">
        <v>689</v>
      </c>
      <c r="F198" s="135">
        <v>719</v>
      </c>
      <c r="G198" s="136">
        <v>45</v>
      </c>
      <c r="H198" s="99"/>
      <c r="I198" s="108">
        <v>44394</v>
      </c>
      <c r="J198" s="121"/>
      <c r="K198" s="114" t="s">
        <v>6</v>
      </c>
      <c r="L198" s="99"/>
      <c r="M198" s="99"/>
      <c r="N198" s="114">
        <v>0</v>
      </c>
    </row>
    <row r="199" spans="2:14" x14ac:dyDescent="0.25">
      <c r="B199" s="132">
        <v>44395</v>
      </c>
      <c r="C199" s="133"/>
      <c r="D199" s="134" t="s">
        <v>8</v>
      </c>
      <c r="E199" s="135">
        <v>689</v>
      </c>
      <c r="F199" s="135">
        <v>719</v>
      </c>
      <c r="G199" s="136">
        <v>45</v>
      </c>
      <c r="H199" s="99"/>
      <c r="I199" s="108">
        <v>44395</v>
      </c>
      <c r="J199" s="121"/>
      <c r="K199" s="114" t="s">
        <v>6</v>
      </c>
      <c r="L199" s="99"/>
      <c r="M199" s="99"/>
      <c r="N199" s="114">
        <v>0</v>
      </c>
    </row>
    <row r="200" spans="2:14" x14ac:dyDescent="0.25">
      <c r="B200" s="132">
        <v>44396</v>
      </c>
      <c r="C200" s="133"/>
      <c r="D200" s="134" t="s">
        <v>8</v>
      </c>
      <c r="E200" s="135">
        <v>689</v>
      </c>
      <c r="F200" s="135">
        <v>719</v>
      </c>
      <c r="G200" s="136">
        <v>45</v>
      </c>
      <c r="H200" s="99"/>
      <c r="I200" s="108">
        <v>44396</v>
      </c>
      <c r="J200" s="121"/>
      <c r="K200" s="114" t="s">
        <v>6</v>
      </c>
      <c r="L200" s="99"/>
      <c r="M200" s="99"/>
      <c r="N200" s="114">
        <v>0</v>
      </c>
    </row>
    <row r="201" spans="2:14" x14ac:dyDescent="0.25">
      <c r="B201" s="132">
        <v>44397</v>
      </c>
      <c r="C201" s="133"/>
      <c r="D201" s="134" t="s">
        <v>8</v>
      </c>
      <c r="E201" s="135">
        <v>689</v>
      </c>
      <c r="F201" s="135">
        <v>719</v>
      </c>
      <c r="G201" s="136">
        <v>45</v>
      </c>
      <c r="H201" s="99"/>
      <c r="I201" s="108">
        <v>44397</v>
      </c>
      <c r="J201" s="121"/>
      <c r="K201" s="114" t="s">
        <v>6</v>
      </c>
      <c r="L201" s="99"/>
      <c r="M201" s="99"/>
      <c r="N201" s="114">
        <v>0</v>
      </c>
    </row>
    <row r="202" spans="2:14" x14ac:dyDescent="0.25">
      <c r="B202" s="132">
        <v>44398</v>
      </c>
      <c r="C202" s="133"/>
      <c r="D202" s="134" t="s">
        <v>8</v>
      </c>
      <c r="E202" s="135">
        <v>689</v>
      </c>
      <c r="F202" s="135">
        <v>719</v>
      </c>
      <c r="G202" s="136">
        <v>45</v>
      </c>
      <c r="H202" s="99"/>
      <c r="I202" s="108">
        <v>44398</v>
      </c>
      <c r="J202" s="121"/>
      <c r="K202" s="114" t="s">
        <v>7</v>
      </c>
      <c r="L202" s="99"/>
      <c r="M202" s="99"/>
      <c r="N202" s="114">
        <v>0</v>
      </c>
    </row>
    <row r="203" spans="2:14" x14ac:dyDescent="0.25">
      <c r="B203" s="132">
        <v>44399</v>
      </c>
      <c r="C203" s="133"/>
      <c r="D203" s="134" t="s">
        <v>8</v>
      </c>
      <c r="E203" s="135">
        <v>689</v>
      </c>
      <c r="F203" s="135">
        <v>719</v>
      </c>
      <c r="G203" s="136">
        <v>45</v>
      </c>
      <c r="H203" s="99"/>
      <c r="I203" s="108">
        <v>44399</v>
      </c>
      <c r="J203" s="121"/>
      <c r="K203" s="114" t="s">
        <v>7</v>
      </c>
      <c r="L203" s="99"/>
      <c r="M203" s="99"/>
      <c r="N203" s="114">
        <v>0</v>
      </c>
    </row>
    <row r="204" spans="2:14" x14ac:dyDescent="0.25">
      <c r="B204" s="132">
        <v>44400</v>
      </c>
      <c r="C204" s="133"/>
      <c r="D204" s="134" t="s">
        <v>8</v>
      </c>
      <c r="E204" s="135">
        <v>689</v>
      </c>
      <c r="F204" s="135">
        <v>719</v>
      </c>
      <c r="G204" s="136">
        <v>45</v>
      </c>
      <c r="H204" s="99"/>
      <c r="I204" s="108">
        <v>44400</v>
      </c>
      <c r="J204" s="121"/>
      <c r="K204" s="114" t="s">
        <v>7</v>
      </c>
      <c r="L204" s="99"/>
      <c r="M204" s="99"/>
      <c r="N204" s="114">
        <v>0</v>
      </c>
    </row>
    <row r="205" spans="2:14" x14ac:dyDescent="0.25">
      <c r="B205" s="132">
        <v>44401</v>
      </c>
      <c r="C205" s="133"/>
      <c r="D205" s="134" t="s">
        <v>10</v>
      </c>
      <c r="E205" s="135">
        <v>929</v>
      </c>
      <c r="F205" s="135">
        <v>959</v>
      </c>
      <c r="G205" s="136">
        <v>45</v>
      </c>
      <c r="H205" s="99"/>
      <c r="I205" s="108">
        <v>44401</v>
      </c>
      <c r="J205" s="121"/>
      <c r="K205" s="114" t="s">
        <v>7</v>
      </c>
      <c r="L205" s="99"/>
      <c r="M205" s="99"/>
      <c r="N205" s="114">
        <v>0</v>
      </c>
    </row>
    <row r="206" spans="2:14" x14ac:dyDescent="0.25">
      <c r="B206" s="132">
        <v>44402</v>
      </c>
      <c r="C206" s="133"/>
      <c r="D206" s="134" t="s">
        <v>10</v>
      </c>
      <c r="E206" s="135">
        <v>929</v>
      </c>
      <c r="F206" s="135">
        <v>959</v>
      </c>
      <c r="G206" s="136">
        <v>45</v>
      </c>
      <c r="H206" s="99"/>
      <c r="I206" s="108">
        <v>44402</v>
      </c>
      <c r="J206" s="121"/>
      <c r="K206" s="114" t="s">
        <v>7</v>
      </c>
      <c r="L206" s="99"/>
      <c r="M206" s="99"/>
      <c r="N206" s="114">
        <v>0</v>
      </c>
    </row>
    <row r="207" spans="2:14" x14ac:dyDescent="0.25">
      <c r="B207" s="132">
        <v>44403</v>
      </c>
      <c r="C207" s="133"/>
      <c r="D207" s="134" t="s">
        <v>10</v>
      </c>
      <c r="E207" s="135">
        <v>929</v>
      </c>
      <c r="F207" s="135">
        <v>959</v>
      </c>
      <c r="G207" s="136">
        <v>45</v>
      </c>
      <c r="H207" s="99"/>
      <c r="I207" s="108">
        <v>44403</v>
      </c>
      <c r="J207" s="121"/>
      <c r="K207" s="114" t="s">
        <v>7</v>
      </c>
      <c r="L207" s="99"/>
      <c r="M207" s="99"/>
      <c r="N207" s="114">
        <v>0</v>
      </c>
    </row>
    <row r="208" spans="2:14" x14ac:dyDescent="0.25">
      <c r="B208" s="132">
        <v>44404</v>
      </c>
      <c r="C208" s="133"/>
      <c r="D208" s="134" t="s">
        <v>10</v>
      </c>
      <c r="E208" s="135">
        <v>929</v>
      </c>
      <c r="F208" s="135">
        <v>959</v>
      </c>
      <c r="G208" s="136">
        <v>45</v>
      </c>
      <c r="H208" s="99"/>
      <c r="I208" s="108">
        <v>44404</v>
      </c>
      <c r="J208" s="121"/>
      <c r="K208" s="114" t="s">
        <v>7</v>
      </c>
      <c r="L208" s="99"/>
      <c r="M208" s="99"/>
      <c r="N208" s="114">
        <v>0</v>
      </c>
    </row>
    <row r="209" spans="2:14" x14ac:dyDescent="0.25">
      <c r="B209" s="132">
        <v>44405</v>
      </c>
      <c r="C209" s="133"/>
      <c r="D209" s="134" t="s">
        <v>10</v>
      </c>
      <c r="E209" s="135">
        <v>929</v>
      </c>
      <c r="F209" s="135">
        <v>959</v>
      </c>
      <c r="G209" s="136">
        <v>45</v>
      </c>
      <c r="H209" s="99"/>
      <c r="I209" s="108">
        <v>44405</v>
      </c>
      <c r="J209" s="121"/>
      <c r="K209" s="114" t="s">
        <v>7</v>
      </c>
      <c r="L209" s="99"/>
      <c r="M209" s="99"/>
      <c r="N209" s="114">
        <v>0</v>
      </c>
    </row>
    <row r="210" spans="2:14" x14ac:dyDescent="0.25">
      <c r="B210" s="132">
        <v>44406</v>
      </c>
      <c r="C210" s="133"/>
      <c r="D210" s="134" t="s">
        <v>10</v>
      </c>
      <c r="E210" s="135">
        <v>929</v>
      </c>
      <c r="F210" s="135">
        <v>959</v>
      </c>
      <c r="G210" s="136">
        <v>45</v>
      </c>
      <c r="H210" s="99"/>
      <c r="I210" s="108">
        <v>44406</v>
      </c>
      <c r="J210" s="121"/>
      <c r="K210" s="114" t="s">
        <v>7</v>
      </c>
      <c r="L210" s="99"/>
      <c r="M210" s="99"/>
      <c r="N210" s="114">
        <v>0</v>
      </c>
    </row>
    <row r="211" spans="2:14" x14ac:dyDescent="0.25">
      <c r="B211" s="132">
        <v>44407</v>
      </c>
      <c r="C211" s="133"/>
      <c r="D211" s="134" t="s">
        <v>10</v>
      </c>
      <c r="E211" s="135">
        <v>929</v>
      </c>
      <c r="F211" s="135">
        <v>959</v>
      </c>
      <c r="G211" s="136">
        <v>45</v>
      </c>
      <c r="H211" s="99"/>
      <c r="I211" s="108">
        <v>44407</v>
      </c>
      <c r="J211" s="121"/>
      <c r="K211" s="114" t="s">
        <v>7</v>
      </c>
      <c r="L211" s="99"/>
      <c r="M211" s="99"/>
      <c r="N211" s="114">
        <v>0</v>
      </c>
    </row>
    <row r="212" spans="2:14" x14ac:dyDescent="0.25">
      <c r="B212" s="132">
        <v>44408</v>
      </c>
      <c r="C212" s="133"/>
      <c r="D212" s="134" t="s">
        <v>10</v>
      </c>
      <c r="E212" s="135">
        <v>929</v>
      </c>
      <c r="F212" s="135">
        <v>959</v>
      </c>
      <c r="G212" s="136">
        <v>45</v>
      </c>
      <c r="H212" s="99"/>
      <c r="I212" s="108">
        <v>44408</v>
      </c>
      <c r="J212" s="121"/>
      <c r="K212" s="114" t="s">
        <v>7</v>
      </c>
      <c r="L212" s="99"/>
      <c r="M212" s="99"/>
      <c r="N212" s="114">
        <v>0</v>
      </c>
    </row>
    <row r="213" spans="2:14" x14ac:dyDescent="0.25">
      <c r="B213" s="132">
        <v>44409</v>
      </c>
      <c r="C213" s="133"/>
      <c r="D213" s="134" t="s">
        <v>10</v>
      </c>
      <c r="E213" s="135">
        <v>929</v>
      </c>
      <c r="F213" s="135">
        <v>959</v>
      </c>
      <c r="G213" s="136">
        <v>45</v>
      </c>
      <c r="H213" s="99"/>
      <c r="I213" s="108">
        <v>44409</v>
      </c>
      <c r="J213" s="121"/>
      <c r="K213" s="114" t="s">
        <v>7</v>
      </c>
      <c r="L213" s="99"/>
      <c r="M213" s="99"/>
      <c r="N213" s="114">
        <v>0</v>
      </c>
    </row>
    <row r="214" spans="2:14" x14ac:dyDescent="0.25">
      <c r="B214" s="132">
        <v>44410</v>
      </c>
      <c r="C214" s="133"/>
      <c r="D214" s="134" t="s">
        <v>10</v>
      </c>
      <c r="E214" s="135">
        <v>929</v>
      </c>
      <c r="F214" s="135">
        <v>959</v>
      </c>
      <c r="G214" s="136">
        <v>45</v>
      </c>
      <c r="H214" s="99"/>
      <c r="I214" s="108">
        <v>44410</v>
      </c>
      <c r="J214" s="121"/>
      <c r="K214" s="114" t="s">
        <v>7</v>
      </c>
      <c r="L214" s="99"/>
      <c r="M214" s="99"/>
      <c r="N214" s="114">
        <v>0</v>
      </c>
    </row>
    <row r="215" spans="2:14" x14ac:dyDescent="0.25">
      <c r="B215" s="132">
        <v>44411</v>
      </c>
      <c r="C215" s="133"/>
      <c r="D215" s="134" t="s">
        <v>10</v>
      </c>
      <c r="E215" s="135">
        <v>929</v>
      </c>
      <c r="F215" s="135">
        <v>959</v>
      </c>
      <c r="G215" s="136">
        <v>45</v>
      </c>
      <c r="H215" s="99"/>
      <c r="I215" s="108">
        <v>44411</v>
      </c>
      <c r="J215" s="121"/>
      <c r="K215" s="114" t="s">
        <v>7</v>
      </c>
      <c r="L215" s="99"/>
      <c r="M215" s="99"/>
      <c r="N215" s="114">
        <v>0</v>
      </c>
    </row>
    <row r="216" spans="2:14" x14ac:dyDescent="0.25">
      <c r="B216" s="132">
        <v>44412</v>
      </c>
      <c r="C216" s="133"/>
      <c r="D216" s="134" t="s">
        <v>10</v>
      </c>
      <c r="E216" s="135">
        <v>929</v>
      </c>
      <c r="F216" s="135">
        <v>959</v>
      </c>
      <c r="G216" s="136">
        <v>45</v>
      </c>
      <c r="H216" s="99"/>
      <c r="I216" s="108">
        <v>44412</v>
      </c>
      <c r="J216" s="121"/>
      <c r="K216" s="114" t="s">
        <v>7</v>
      </c>
      <c r="L216" s="99"/>
      <c r="M216" s="99"/>
      <c r="N216" s="114">
        <v>0</v>
      </c>
    </row>
    <row r="217" spans="2:14" x14ac:dyDescent="0.25">
      <c r="B217" s="132">
        <v>44413</v>
      </c>
      <c r="C217" s="133"/>
      <c r="D217" s="134" t="s">
        <v>10</v>
      </c>
      <c r="E217" s="135">
        <v>929</v>
      </c>
      <c r="F217" s="135">
        <v>959</v>
      </c>
      <c r="G217" s="136">
        <v>45</v>
      </c>
      <c r="H217" s="99"/>
      <c r="I217" s="108">
        <v>44413</v>
      </c>
      <c r="J217" s="121"/>
      <c r="K217" s="114" t="s">
        <v>7</v>
      </c>
      <c r="L217" s="99"/>
      <c r="M217" s="99"/>
      <c r="N217" s="114">
        <v>0</v>
      </c>
    </row>
    <row r="218" spans="2:14" x14ac:dyDescent="0.25">
      <c r="B218" s="132">
        <v>44414</v>
      </c>
      <c r="C218" s="133"/>
      <c r="D218" s="134" t="s">
        <v>10</v>
      </c>
      <c r="E218" s="135">
        <v>929</v>
      </c>
      <c r="F218" s="135">
        <v>959</v>
      </c>
      <c r="G218" s="136">
        <v>45</v>
      </c>
      <c r="H218" s="99"/>
      <c r="I218" s="108">
        <v>44414</v>
      </c>
      <c r="J218" s="121"/>
      <c r="K218" s="114" t="s">
        <v>8</v>
      </c>
      <c r="L218" s="99"/>
      <c r="M218" s="99"/>
      <c r="N218" s="114">
        <v>0</v>
      </c>
    </row>
    <row r="219" spans="2:14" x14ac:dyDescent="0.25">
      <c r="B219" s="127">
        <v>44415</v>
      </c>
      <c r="C219" s="128"/>
      <c r="D219" s="129" t="s">
        <v>10</v>
      </c>
      <c r="E219" s="130">
        <v>829</v>
      </c>
      <c r="F219" s="130">
        <v>859</v>
      </c>
      <c r="G219" s="131">
        <v>40</v>
      </c>
      <c r="H219" s="99"/>
      <c r="I219" s="108">
        <v>44415</v>
      </c>
      <c r="J219" s="121"/>
      <c r="K219" s="114" t="s">
        <v>8</v>
      </c>
      <c r="L219" s="99"/>
      <c r="M219" s="99"/>
      <c r="N219" s="114">
        <v>0</v>
      </c>
    </row>
    <row r="220" spans="2:14" x14ac:dyDescent="0.25">
      <c r="B220" s="127">
        <v>44416</v>
      </c>
      <c r="C220" s="128"/>
      <c r="D220" s="129" t="s">
        <v>10</v>
      </c>
      <c r="E220" s="130">
        <v>829</v>
      </c>
      <c r="F220" s="130">
        <v>859</v>
      </c>
      <c r="G220" s="131">
        <v>40</v>
      </c>
      <c r="H220" s="99"/>
      <c r="I220" s="108">
        <v>44416</v>
      </c>
      <c r="J220" s="121"/>
      <c r="K220" s="114" t="s">
        <v>8</v>
      </c>
      <c r="L220" s="99"/>
      <c r="M220" s="99"/>
      <c r="N220" s="114">
        <v>0</v>
      </c>
    </row>
    <row r="221" spans="2:14" x14ac:dyDescent="0.25">
      <c r="B221" s="127">
        <v>44417</v>
      </c>
      <c r="C221" s="128"/>
      <c r="D221" s="129" t="s">
        <v>10</v>
      </c>
      <c r="E221" s="130">
        <v>829</v>
      </c>
      <c r="F221" s="130">
        <v>859</v>
      </c>
      <c r="G221" s="131">
        <v>40</v>
      </c>
      <c r="H221" s="99"/>
      <c r="I221" s="108">
        <v>44417</v>
      </c>
      <c r="J221" s="121"/>
      <c r="K221" s="114" t="s">
        <v>8</v>
      </c>
      <c r="L221" s="99"/>
      <c r="M221" s="99"/>
      <c r="N221" s="114">
        <v>0</v>
      </c>
    </row>
    <row r="222" spans="2:14" x14ac:dyDescent="0.25">
      <c r="B222" s="127">
        <v>44418</v>
      </c>
      <c r="C222" s="128"/>
      <c r="D222" s="129" t="s">
        <v>10</v>
      </c>
      <c r="E222" s="130">
        <v>829</v>
      </c>
      <c r="F222" s="130">
        <v>859</v>
      </c>
      <c r="G222" s="131">
        <v>40</v>
      </c>
      <c r="H222" s="99"/>
      <c r="I222" s="108">
        <v>44418</v>
      </c>
      <c r="J222" s="121"/>
      <c r="K222" s="114" t="s">
        <v>8</v>
      </c>
      <c r="L222" s="99"/>
      <c r="M222" s="99"/>
      <c r="N222" s="114">
        <v>0</v>
      </c>
    </row>
    <row r="223" spans="2:14" x14ac:dyDescent="0.25">
      <c r="B223" s="127">
        <v>44419</v>
      </c>
      <c r="C223" s="128"/>
      <c r="D223" s="129" t="s">
        <v>10</v>
      </c>
      <c r="E223" s="130">
        <v>829</v>
      </c>
      <c r="F223" s="130">
        <v>859</v>
      </c>
      <c r="G223" s="131">
        <v>40</v>
      </c>
      <c r="H223" s="99"/>
      <c r="I223" s="108">
        <v>44419</v>
      </c>
      <c r="J223" s="121"/>
      <c r="K223" s="114" t="s">
        <v>8</v>
      </c>
      <c r="L223" s="99"/>
      <c r="M223" s="99"/>
      <c r="N223" s="114">
        <v>0</v>
      </c>
    </row>
    <row r="224" spans="2:14" x14ac:dyDescent="0.25">
      <c r="B224" s="127">
        <v>44420</v>
      </c>
      <c r="C224" s="128"/>
      <c r="D224" s="129" t="s">
        <v>10</v>
      </c>
      <c r="E224" s="130">
        <v>829</v>
      </c>
      <c r="F224" s="130">
        <v>859</v>
      </c>
      <c r="G224" s="131">
        <v>40</v>
      </c>
      <c r="H224" s="99"/>
      <c r="I224" s="108">
        <v>44420</v>
      </c>
      <c r="J224" s="121"/>
      <c r="K224" s="114" t="s">
        <v>8</v>
      </c>
      <c r="L224" s="99"/>
      <c r="M224" s="99"/>
      <c r="N224" s="114">
        <v>0</v>
      </c>
    </row>
    <row r="225" spans="2:14" x14ac:dyDescent="0.25">
      <c r="B225" s="127">
        <v>44421</v>
      </c>
      <c r="C225" s="128"/>
      <c r="D225" s="129" t="s">
        <v>10</v>
      </c>
      <c r="E225" s="130">
        <v>829</v>
      </c>
      <c r="F225" s="130">
        <v>859</v>
      </c>
      <c r="G225" s="131">
        <v>40</v>
      </c>
      <c r="H225" s="99"/>
      <c r="I225" s="108">
        <v>44421</v>
      </c>
      <c r="J225" s="121"/>
      <c r="K225" s="114" t="s">
        <v>8</v>
      </c>
      <c r="L225" s="99"/>
      <c r="M225" s="99"/>
      <c r="N225" s="114">
        <v>0</v>
      </c>
    </row>
    <row r="226" spans="2:14" x14ac:dyDescent="0.25">
      <c r="B226" s="127">
        <v>44422</v>
      </c>
      <c r="C226" s="128"/>
      <c r="D226" s="129" t="s">
        <v>10</v>
      </c>
      <c r="E226" s="130">
        <v>829</v>
      </c>
      <c r="F226" s="130">
        <v>859</v>
      </c>
      <c r="G226" s="131">
        <v>40</v>
      </c>
      <c r="H226" s="99"/>
      <c r="I226" s="108">
        <v>44422</v>
      </c>
      <c r="J226" s="121"/>
      <c r="K226" s="114" t="s">
        <v>8</v>
      </c>
      <c r="L226" s="99"/>
      <c r="M226" s="99"/>
      <c r="N226" s="114">
        <v>0</v>
      </c>
    </row>
    <row r="227" spans="2:14" x14ac:dyDescent="0.25">
      <c r="B227" s="127">
        <v>44423</v>
      </c>
      <c r="C227" s="128"/>
      <c r="D227" s="129" t="s">
        <v>10</v>
      </c>
      <c r="E227" s="130">
        <v>829</v>
      </c>
      <c r="F227" s="130">
        <v>859</v>
      </c>
      <c r="G227" s="131">
        <v>40</v>
      </c>
      <c r="H227" s="99"/>
      <c r="I227" s="108">
        <v>44423</v>
      </c>
      <c r="J227" s="121"/>
      <c r="K227" s="114" t="s">
        <v>8</v>
      </c>
      <c r="L227" s="99"/>
      <c r="M227" s="99"/>
      <c r="N227" s="114">
        <v>0</v>
      </c>
    </row>
    <row r="228" spans="2:14" x14ac:dyDescent="0.25">
      <c r="B228" s="127">
        <v>44424</v>
      </c>
      <c r="C228" s="128"/>
      <c r="D228" s="129" t="s">
        <v>10</v>
      </c>
      <c r="E228" s="130">
        <v>829</v>
      </c>
      <c r="F228" s="130">
        <v>859</v>
      </c>
      <c r="G228" s="131">
        <v>40</v>
      </c>
      <c r="H228" s="99"/>
      <c r="I228" s="108">
        <v>44424</v>
      </c>
      <c r="J228" s="121"/>
      <c r="K228" s="114" t="s">
        <v>10</v>
      </c>
      <c r="L228" s="99"/>
      <c r="M228" s="99"/>
      <c r="N228" s="114">
        <v>0</v>
      </c>
    </row>
    <row r="229" spans="2:14" x14ac:dyDescent="0.25">
      <c r="B229" s="127">
        <v>44425</v>
      </c>
      <c r="C229" s="128"/>
      <c r="D229" s="129" t="s">
        <v>10</v>
      </c>
      <c r="E229" s="130">
        <v>829</v>
      </c>
      <c r="F229" s="130">
        <v>859</v>
      </c>
      <c r="G229" s="131">
        <v>40</v>
      </c>
      <c r="H229" s="99"/>
      <c r="I229" s="108">
        <v>44425</v>
      </c>
      <c r="J229" s="121"/>
      <c r="K229" s="114" t="s">
        <v>10</v>
      </c>
      <c r="L229" s="99"/>
      <c r="M229" s="99"/>
      <c r="N229" s="114">
        <v>0</v>
      </c>
    </row>
    <row r="230" spans="2:14" x14ac:dyDescent="0.25">
      <c r="B230" s="127">
        <v>44426</v>
      </c>
      <c r="C230" s="128"/>
      <c r="D230" s="129" t="s">
        <v>10</v>
      </c>
      <c r="E230" s="130">
        <v>829</v>
      </c>
      <c r="F230" s="130">
        <v>859</v>
      </c>
      <c r="G230" s="131">
        <v>40</v>
      </c>
      <c r="H230" s="99"/>
      <c r="I230" s="108">
        <v>44426</v>
      </c>
      <c r="J230" s="121"/>
      <c r="K230" s="114" t="s">
        <v>10</v>
      </c>
      <c r="L230" s="99"/>
      <c r="M230" s="99"/>
      <c r="N230" s="114">
        <v>0</v>
      </c>
    </row>
    <row r="231" spans="2:14" x14ac:dyDescent="0.25">
      <c r="B231" s="127">
        <v>44427</v>
      </c>
      <c r="C231" s="128"/>
      <c r="D231" s="129" t="s">
        <v>10</v>
      </c>
      <c r="E231" s="130">
        <v>829</v>
      </c>
      <c r="F231" s="130">
        <v>859</v>
      </c>
      <c r="G231" s="131">
        <v>40</v>
      </c>
      <c r="H231" s="99"/>
      <c r="I231" s="108">
        <v>44427</v>
      </c>
      <c r="J231" s="121"/>
      <c r="K231" s="114" t="s">
        <v>10</v>
      </c>
      <c r="L231" s="99"/>
      <c r="M231" s="99"/>
      <c r="N231" s="114">
        <v>0</v>
      </c>
    </row>
    <row r="232" spans="2:14" x14ac:dyDescent="0.25">
      <c r="B232" s="127">
        <v>44428</v>
      </c>
      <c r="C232" s="128"/>
      <c r="D232" s="129" t="s">
        <v>10</v>
      </c>
      <c r="E232" s="130">
        <v>829</v>
      </c>
      <c r="F232" s="130">
        <v>859</v>
      </c>
      <c r="G232" s="131">
        <v>40</v>
      </c>
      <c r="H232" s="99"/>
      <c r="I232" s="108">
        <v>44428</v>
      </c>
      <c r="J232" s="121"/>
      <c r="K232" s="114" t="s">
        <v>10</v>
      </c>
      <c r="L232" s="99"/>
      <c r="M232" s="99"/>
      <c r="N232" s="114">
        <v>0</v>
      </c>
    </row>
    <row r="233" spans="2:14" x14ac:dyDescent="0.25">
      <c r="B233" s="122">
        <v>44429</v>
      </c>
      <c r="C233" s="123"/>
      <c r="D233" s="124" t="s">
        <v>7</v>
      </c>
      <c r="E233" s="125">
        <v>279</v>
      </c>
      <c r="F233" s="125">
        <v>309</v>
      </c>
      <c r="G233" s="126">
        <v>35</v>
      </c>
      <c r="H233" s="99"/>
      <c r="I233" s="108">
        <v>44429</v>
      </c>
      <c r="J233" s="121"/>
      <c r="K233" s="114" t="s">
        <v>10</v>
      </c>
      <c r="L233" s="99"/>
      <c r="M233" s="99"/>
      <c r="N233" s="114">
        <v>0</v>
      </c>
    </row>
    <row r="234" spans="2:14" x14ac:dyDescent="0.25">
      <c r="B234" s="122">
        <v>44430</v>
      </c>
      <c r="C234" s="123"/>
      <c r="D234" s="124" t="s">
        <v>7</v>
      </c>
      <c r="E234" s="125">
        <v>279</v>
      </c>
      <c r="F234" s="125">
        <v>309</v>
      </c>
      <c r="G234" s="126">
        <v>35</v>
      </c>
      <c r="H234" s="99"/>
      <c r="I234" s="108">
        <v>44430</v>
      </c>
      <c r="J234" s="121"/>
      <c r="K234" s="114" t="s">
        <v>10</v>
      </c>
      <c r="L234" s="99"/>
      <c r="M234" s="99"/>
      <c r="N234" s="114">
        <v>0</v>
      </c>
    </row>
    <row r="235" spans="2:14" x14ac:dyDescent="0.25">
      <c r="B235" s="122">
        <v>44431</v>
      </c>
      <c r="C235" s="123"/>
      <c r="D235" s="124" t="s">
        <v>7</v>
      </c>
      <c r="E235" s="125">
        <v>279</v>
      </c>
      <c r="F235" s="125">
        <v>309</v>
      </c>
      <c r="G235" s="126">
        <v>35</v>
      </c>
      <c r="H235" s="99"/>
      <c r="I235" s="108">
        <v>44431</v>
      </c>
      <c r="J235" s="121"/>
      <c r="K235" s="114" t="s">
        <v>10</v>
      </c>
      <c r="L235" s="99"/>
      <c r="M235" s="99"/>
      <c r="N235" s="114">
        <v>0</v>
      </c>
    </row>
    <row r="236" spans="2:14" x14ac:dyDescent="0.25">
      <c r="B236" s="122">
        <v>44432</v>
      </c>
      <c r="C236" s="123"/>
      <c r="D236" s="124" t="s">
        <v>7</v>
      </c>
      <c r="E236" s="125">
        <v>279</v>
      </c>
      <c r="F236" s="125">
        <v>309</v>
      </c>
      <c r="G236" s="126">
        <v>35</v>
      </c>
      <c r="H236" s="99"/>
      <c r="I236" s="108">
        <v>44432</v>
      </c>
      <c r="J236" s="121"/>
      <c r="K236" s="114" t="s">
        <v>10</v>
      </c>
      <c r="L236" s="99"/>
      <c r="M236" s="99"/>
      <c r="N236" s="114">
        <v>0</v>
      </c>
    </row>
    <row r="237" spans="2:14" x14ac:dyDescent="0.25">
      <c r="B237" s="122">
        <v>44433</v>
      </c>
      <c r="C237" s="123"/>
      <c r="D237" s="124" t="s">
        <v>7</v>
      </c>
      <c r="E237" s="125">
        <v>279</v>
      </c>
      <c r="F237" s="125">
        <v>309</v>
      </c>
      <c r="G237" s="126">
        <v>35</v>
      </c>
      <c r="H237" s="99"/>
      <c r="I237" s="108">
        <v>44433</v>
      </c>
      <c r="J237" s="121"/>
      <c r="K237" s="114" t="s">
        <v>10</v>
      </c>
      <c r="L237" s="99"/>
      <c r="M237" s="99"/>
      <c r="N237" s="114">
        <v>0</v>
      </c>
    </row>
    <row r="238" spans="2:14" x14ac:dyDescent="0.25">
      <c r="B238" s="122">
        <v>44434</v>
      </c>
      <c r="C238" s="123"/>
      <c r="D238" s="124" t="s">
        <v>7</v>
      </c>
      <c r="E238" s="125">
        <v>279</v>
      </c>
      <c r="F238" s="125">
        <v>309</v>
      </c>
      <c r="G238" s="126">
        <v>35</v>
      </c>
      <c r="H238" s="99"/>
      <c r="I238" s="108">
        <v>44434</v>
      </c>
      <c r="J238" s="121"/>
      <c r="K238" s="114" t="s">
        <v>10</v>
      </c>
      <c r="L238" s="99"/>
      <c r="M238" s="99"/>
      <c r="N238" s="114">
        <v>0</v>
      </c>
    </row>
    <row r="239" spans="2:14" x14ac:dyDescent="0.25">
      <c r="B239" s="122">
        <v>44435</v>
      </c>
      <c r="C239" s="123"/>
      <c r="D239" s="124" t="s">
        <v>7</v>
      </c>
      <c r="E239" s="125">
        <v>279</v>
      </c>
      <c r="F239" s="125">
        <v>309</v>
      </c>
      <c r="G239" s="126">
        <v>35</v>
      </c>
      <c r="H239" s="99"/>
      <c r="I239" s="108">
        <v>44435</v>
      </c>
      <c r="J239" s="121"/>
      <c r="K239" s="114" t="s">
        <v>10</v>
      </c>
      <c r="L239" s="99"/>
      <c r="M239" s="99"/>
      <c r="N239" s="114">
        <v>0</v>
      </c>
    </row>
    <row r="240" spans="2:14" x14ac:dyDescent="0.25">
      <c r="B240" s="122">
        <v>44436</v>
      </c>
      <c r="C240" s="123"/>
      <c r="D240" s="124" t="s">
        <v>7</v>
      </c>
      <c r="E240" s="125">
        <v>279</v>
      </c>
      <c r="F240" s="125">
        <v>309</v>
      </c>
      <c r="G240" s="126">
        <v>35</v>
      </c>
      <c r="H240" s="99"/>
      <c r="I240" s="108">
        <v>44436</v>
      </c>
      <c r="J240" s="121"/>
      <c r="K240" s="114" t="s">
        <v>10</v>
      </c>
      <c r="L240" s="99"/>
      <c r="M240" s="99"/>
      <c r="N240" s="114">
        <v>0</v>
      </c>
    </row>
    <row r="241" spans="2:14" x14ac:dyDescent="0.25">
      <c r="B241" s="122">
        <v>44437</v>
      </c>
      <c r="C241" s="123"/>
      <c r="D241" s="124" t="s">
        <v>7</v>
      </c>
      <c r="E241" s="125">
        <v>279</v>
      </c>
      <c r="F241" s="125">
        <v>309</v>
      </c>
      <c r="G241" s="126">
        <v>35</v>
      </c>
      <c r="H241" s="99"/>
      <c r="I241" s="108">
        <v>44437</v>
      </c>
      <c r="J241" s="121"/>
      <c r="K241" s="114" t="s">
        <v>10</v>
      </c>
      <c r="L241" s="99"/>
      <c r="M241" s="99"/>
      <c r="N241" s="114">
        <v>0</v>
      </c>
    </row>
    <row r="242" spans="2:14" x14ac:dyDescent="0.25">
      <c r="B242" s="122">
        <v>44438</v>
      </c>
      <c r="C242" s="123"/>
      <c r="D242" s="124" t="s">
        <v>7</v>
      </c>
      <c r="E242" s="125">
        <v>279</v>
      </c>
      <c r="F242" s="125">
        <v>309</v>
      </c>
      <c r="G242" s="126">
        <v>35</v>
      </c>
      <c r="H242" s="99"/>
      <c r="I242" s="108">
        <v>44438</v>
      </c>
      <c r="J242" s="121"/>
      <c r="K242" s="114" t="s">
        <v>10</v>
      </c>
      <c r="L242" s="99"/>
      <c r="M242" s="99"/>
      <c r="N242" s="114">
        <v>0</v>
      </c>
    </row>
    <row r="243" spans="2:14" x14ac:dyDescent="0.25">
      <c r="B243" s="122">
        <v>44439</v>
      </c>
      <c r="C243" s="123"/>
      <c r="D243" s="124" t="s">
        <v>7</v>
      </c>
      <c r="E243" s="125">
        <v>279</v>
      </c>
      <c r="F243" s="125">
        <v>309</v>
      </c>
      <c r="G243" s="126">
        <v>35</v>
      </c>
      <c r="H243" s="99"/>
      <c r="I243" s="108">
        <v>44439</v>
      </c>
      <c r="J243" s="121"/>
      <c r="K243" s="114" t="s">
        <v>10</v>
      </c>
      <c r="L243" s="99"/>
      <c r="M243" s="99"/>
      <c r="N243" s="114">
        <v>0</v>
      </c>
    </row>
    <row r="244" spans="2:14" x14ac:dyDescent="0.25">
      <c r="B244" s="122">
        <v>44440</v>
      </c>
      <c r="C244" s="123"/>
      <c r="D244" s="124" t="s">
        <v>6</v>
      </c>
      <c r="E244" s="125">
        <v>249</v>
      </c>
      <c r="F244" s="125">
        <v>279</v>
      </c>
      <c r="G244" s="126">
        <v>35</v>
      </c>
      <c r="H244" s="99"/>
      <c r="I244" s="108">
        <v>44440</v>
      </c>
      <c r="J244" s="121"/>
      <c r="K244" s="114" t="s">
        <v>10</v>
      </c>
      <c r="L244" s="99"/>
      <c r="M244" s="99"/>
      <c r="N244" s="114">
        <v>0</v>
      </c>
    </row>
    <row r="245" spans="2:14" x14ac:dyDescent="0.25">
      <c r="B245" s="122">
        <v>44441</v>
      </c>
      <c r="C245" s="123"/>
      <c r="D245" s="124" t="s">
        <v>6</v>
      </c>
      <c r="E245" s="125">
        <v>249</v>
      </c>
      <c r="F245" s="125">
        <v>279</v>
      </c>
      <c r="G245" s="126">
        <v>35</v>
      </c>
      <c r="H245" s="99"/>
      <c r="I245" s="108">
        <v>44441</v>
      </c>
      <c r="J245" s="121"/>
      <c r="K245" s="114" t="s">
        <v>10</v>
      </c>
      <c r="L245" s="99"/>
      <c r="M245" s="99"/>
      <c r="N245" s="114">
        <v>0</v>
      </c>
    </row>
    <row r="246" spans="2:14" x14ac:dyDescent="0.25">
      <c r="B246" s="122">
        <v>44442</v>
      </c>
      <c r="C246" s="123"/>
      <c r="D246" s="124" t="s">
        <v>6</v>
      </c>
      <c r="E246" s="125">
        <v>249</v>
      </c>
      <c r="F246" s="125">
        <v>279</v>
      </c>
      <c r="G246" s="126">
        <v>35</v>
      </c>
      <c r="H246" s="99"/>
      <c r="I246" s="108">
        <v>44442</v>
      </c>
      <c r="J246" s="121"/>
      <c r="K246" s="114" t="s">
        <v>10</v>
      </c>
      <c r="L246" s="99"/>
      <c r="M246" s="99"/>
      <c r="N246" s="114">
        <v>0</v>
      </c>
    </row>
    <row r="247" spans="2:14" x14ac:dyDescent="0.25">
      <c r="B247" s="122">
        <v>44443</v>
      </c>
      <c r="C247" s="123"/>
      <c r="D247" s="124" t="s">
        <v>6</v>
      </c>
      <c r="E247" s="125">
        <v>249</v>
      </c>
      <c r="F247" s="125">
        <v>279</v>
      </c>
      <c r="G247" s="126">
        <v>35</v>
      </c>
      <c r="H247" s="99"/>
      <c r="I247" s="108">
        <v>44443</v>
      </c>
      <c r="J247" s="121"/>
      <c r="K247" s="114" t="s">
        <v>10</v>
      </c>
      <c r="L247" s="99"/>
      <c r="M247" s="99"/>
      <c r="N247" s="114">
        <v>0</v>
      </c>
    </row>
    <row r="248" spans="2:14" x14ac:dyDescent="0.25">
      <c r="B248" s="122">
        <v>44444</v>
      </c>
      <c r="C248" s="123"/>
      <c r="D248" s="124" t="s">
        <v>6</v>
      </c>
      <c r="E248" s="125">
        <v>249</v>
      </c>
      <c r="F248" s="125">
        <v>279</v>
      </c>
      <c r="G248" s="126">
        <v>35</v>
      </c>
      <c r="H248" s="99"/>
      <c r="I248" s="108">
        <v>44444</v>
      </c>
      <c r="J248" s="121"/>
      <c r="K248" s="114" t="s">
        <v>10</v>
      </c>
      <c r="L248" s="99"/>
      <c r="M248" s="99"/>
      <c r="N248" s="114">
        <v>0</v>
      </c>
    </row>
    <row r="249" spans="2:14" x14ac:dyDescent="0.25">
      <c r="B249" s="122">
        <v>44445</v>
      </c>
      <c r="C249" s="123"/>
      <c r="D249" s="124" t="s">
        <v>6</v>
      </c>
      <c r="E249" s="125">
        <v>249</v>
      </c>
      <c r="F249" s="125">
        <v>279</v>
      </c>
      <c r="G249" s="126">
        <v>35</v>
      </c>
      <c r="H249" s="99"/>
      <c r="I249" s="108">
        <v>44445</v>
      </c>
      <c r="J249" s="121"/>
      <c r="K249" s="114" t="s">
        <v>6</v>
      </c>
      <c r="L249" s="99"/>
      <c r="M249" s="99"/>
      <c r="N249" s="114">
        <v>0</v>
      </c>
    </row>
    <row r="250" spans="2:14" x14ac:dyDescent="0.25">
      <c r="B250" s="122">
        <v>44446</v>
      </c>
      <c r="C250" s="123"/>
      <c r="D250" s="124" t="s">
        <v>6</v>
      </c>
      <c r="E250" s="125">
        <v>249</v>
      </c>
      <c r="F250" s="125">
        <v>279</v>
      </c>
      <c r="G250" s="126">
        <v>35</v>
      </c>
      <c r="H250" s="99"/>
      <c r="I250" s="108">
        <v>44446</v>
      </c>
      <c r="J250" s="121"/>
      <c r="K250" s="114" t="s">
        <v>6</v>
      </c>
      <c r="L250" s="99"/>
      <c r="M250" s="99"/>
      <c r="N250" s="114">
        <v>0</v>
      </c>
    </row>
    <row r="251" spans="2:14" x14ac:dyDescent="0.25">
      <c r="B251" s="122">
        <v>44447</v>
      </c>
      <c r="C251" s="123"/>
      <c r="D251" s="124" t="s">
        <v>6</v>
      </c>
      <c r="E251" s="125">
        <v>249</v>
      </c>
      <c r="F251" s="125">
        <v>279</v>
      </c>
      <c r="G251" s="126">
        <v>35</v>
      </c>
      <c r="H251" s="99"/>
      <c r="I251" s="108">
        <v>44447</v>
      </c>
      <c r="J251" s="121"/>
      <c r="K251" s="114" t="s">
        <v>6</v>
      </c>
      <c r="L251" s="99"/>
      <c r="M251" s="99"/>
      <c r="N251" s="114">
        <v>0</v>
      </c>
    </row>
    <row r="252" spans="2:14" x14ac:dyDescent="0.25">
      <c r="B252" s="122">
        <v>44448</v>
      </c>
      <c r="C252" s="123"/>
      <c r="D252" s="124" t="s">
        <v>6</v>
      </c>
      <c r="E252" s="125">
        <v>249</v>
      </c>
      <c r="F252" s="125">
        <v>279</v>
      </c>
      <c r="G252" s="126">
        <v>35</v>
      </c>
      <c r="H252" s="99"/>
      <c r="I252" s="108">
        <v>44448</v>
      </c>
      <c r="J252" s="121"/>
      <c r="K252" s="114" t="s">
        <v>6</v>
      </c>
      <c r="L252" s="99"/>
      <c r="M252" s="99"/>
      <c r="N252" s="114">
        <v>0</v>
      </c>
    </row>
    <row r="253" spans="2:14" x14ac:dyDescent="0.25">
      <c r="B253" s="122">
        <v>44449</v>
      </c>
      <c r="C253" s="123"/>
      <c r="D253" s="124" t="s">
        <v>6</v>
      </c>
      <c r="E253" s="125">
        <v>249</v>
      </c>
      <c r="F253" s="125">
        <v>279</v>
      </c>
      <c r="G253" s="126">
        <v>35</v>
      </c>
      <c r="H253" s="99"/>
      <c r="I253" s="108">
        <v>44449</v>
      </c>
      <c r="J253" s="121"/>
      <c r="K253" s="114" t="s">
        <v>6</v>
      </c>
      <c r="L253" s="99"/>
      <c r="M253" s="99"/>
      <c r="N253" s="114">
        <v>0</v>
      </c>
    </row>
    <row r="254" spans="2:14" x14ac:dyDescent="0.25">
      <c r="B254" s="122">
        <v>44450</v>
      </c>
      <c r="C254" s="123"/>
      <c r="D254" s="124" t="s">
        <v>6</v>
      </c>
      <c r="E254" s="125">
        <v>249</v>
      </c>
      <c r="F254" s="125">
        <v>279</v>
      </c>
      <c r="G254" s="126">
        <v>35</v>
      </c>
      <c r="H254" s="99"/>
      <c r="I254" s="108">
        <v>44450</v>
      </c>
      <c r="J254" s="121"/>
      <c r="K254" s="114" t="s">
        <v>6</v>
      </c>
      <c r="L254" s="99"/>
      <c r="M254" s="99"/>
      <c r="N254" s="114">
        <v>0</v>
      </c>
    </row>
    <row r="255" spans="2:14" x14ac:dyDescent="0.25">
      <c r="B255" s="122">
        <v>44451</v>
      </c>
      <c r="C255" s="123"/>
      <c r="D255" s="124" t="s">
        <v>6</v>
      </c>
      <c r="E255" s="125">
        <v>249</v>
      </c>
      <c r="F255" s="125">
        <v>279</v>
      </c>
      <c r="G255" s="126">
        <v>35</v>
      </c>
      <c r="H255" s="99"/>
      <c r="I255" s="108">
        <v>44451</v>
      </c>
      <c r="J255" s="121"/>
      <c r="K255" s="114" t="s">
        <v>6</v>
      </c>
      <c r="L255" s="99"/>
      <c r="M255" s="99"/>
      <c r="N255" s="114">
        <v>0</v>
      </c>
    </row>
    <row r="256" spans="2:14" x14ac:dyDescent="0.25">
      <c r="B256" s="122">
        <v>44452</v>
      </c>
      <c r="C256" s="123"/>
      <c r="D256" s="124" t="s">
        <v>6</v>
      </c>
      <c r="E256" s="125">
        <v>249</v>
      </c>
      <c r="F256" s="125">
        <v>279</v>
      </c>
      <c r="G256" s="126">
        <v>35</v>
      </c>
      <c r="H256" s="99"/>
      <c r="I256" s="108">
        <v>44452</v>
      </c>
      <c r="J256" s="121"/>
      <c r="K256" s="114" t="s">
        <v>6</v>
      </c>
      <c r="L256" s="99"/>
      <c r="M256" s="99"/>
      <c r="N256" s="114">
        <v>0</v>
      </c>
    </row>
    <row r="257" spans="2:14" x14ac:dyDescent="0.25">
      <c r="B257" s="122">
        <v>44453</v>
      </c>
      <c r="C257" s="123"/>
      <c r="D257" s="124" t="s">
        <v>6</v>
      </c>
      <c r="E257" s="125">
        <v>249</v>
      </c>
      <c r="F257" s="125">
        <v>279</v>
      </c>
      <c r="G257" s="126">
        <v>35</v>
      </c>
      <c r="H257" s="99"/>
      <c r="I257" s="108">
        <v>44453</v>
      </c>
      <c r="J257" s="121"/>
      <c r="K257" s="114" t="s">
        <v>6</v>
      </c>
      <c r="L257" s="99"/>
      <c r="M257" s="99"/>
      <c r="N257" s="114">
        <v>0</v>
      </c>
    </row>
    <row r="258" spans="2:14" x14ac:dyDescent="0.25">
      <c r="B258" s="122">
        <v>44454</v>
      </c>
      <c r="C258" s="123"/>
      <c r="D258" s="124" t="s">
        <v>6</v>
      </c>
      <c r="E258" s="125">
        <v>249</v>
      </c>
      <c r="F258" s="125">
        <v>279</v>
      </c>
      <c r="G258" s="126">
        <v>35</v>
      </c>
      <c r="H258" s="99"/>
      <c r="I258" s="108">
        <v>44454</v>
      </c>
      <c r="J258" s="121"/>
      <c r="K258" s="114" t="s">
        <v>6</v>
      </c>
      <c r="L258" s="99"/>
      <c r="M258" s="99"/>
      <c r="N258" s="114">
        <v>0</v>
      </c>
    </row>
    <row r="259" spans="2:14" x14ac:dyDescent="0.25">
      <c r="B259" s="122">
        <v>44455</v>
      </c>
      <c r="C259" s="123"/>
      <c r="D259" s="124" t="s">
        <v>6</v>
      </c>
      <c r="E259" s="125">
        <v>249</v>
      </c>
      <c r="F259" s="125">
        <v>279</v>
      </c>
      <c r="G259" s="126">
        <v>35</v>
      </c>
      <c r="H259" s="99"/>
      <c r="I259" s="108">
        <v>44455</v>
      </c>
      <c r="J259" s="121"/>
      <c r="K259" s="114" t="s">
        <v>6</v>
      </c>
      <c r="L259" s="99"/>
      <c r="M259" s="99"/>
      <c r="N259" s="114">
        <v>0</v>
      </c>
    </row>
    <row r="260" spans="2:14" x14ac:dyDescent="0.25">
      <c r="B260" s="122">
        <v>44456</v>
      </c>
      <c r="C260" s="123"/>
      <c r="D260" s="124" t="s">
        <v>6</v>
      </c>
      <c r="E260" s="125">
        <v>249</v>
      </c>
      <c r="F260" s="125">
        <v>279</v>
      </c>
      <c r="G260" s="126">
        <v>35</v>
      </c>
      <c r="H260" s="99"/>
      <c r="I260" s="108">
        <v>44456</v>
      </c>
      <c r="J260" s="121"/>
      <c r="K260" s="114" t="s">
        <v>6</v>
      </c>
      <c r="L260" s="99"/>
      <c r="M260" s="99"/>
      <c r="N260" s="114">
        <v>0</v>
      </c>
    </row>
    <row r="261" spans="2:14" x14ac:dyDescent="0.25">
      <c r="B261" s="122">
        <v>44457</v>
      </c>
      <c r="C261" s="123"/>
      <c r="D261" s="124" t="s">
        <v>6</v>
      </c>
      <c r="E261" s="125">
        <v>249</v>
      </c>
      <c r="F261" s="125">
        <v>279</v>
      </c>
      <c r="G261" s="126">
        <v>35</v>
      </c>
      <c r="H261" s="99"/>
      <c r="I261" s="108">
        <v>44457</v>
      </c>
      <c r="J261" s="121"/>
      <c r="K261" s="114" t="s">
        <v>6</v>
      </c>
      <c r="L261" s="99"/>
      <c r="M261" s="99"/>
      <c r="N261" s="114">
        <v>0</v>
      </c>
    </row>
    <row r="262" spans="2:14" x14ac:dyDescent="0.25">
      <c r="B262" s="122">
        <v>44458</v>
      </c>
      <c r="C262" s="123"/>
      <c r="D262" s="124" t="s">
        <v>6</v>
      </c>
      <c r="E262" s="125">
        <v>249</v>
      </c>
      <c r="F262" s="125">
        <v>279</v>
      </c>
      <c r="G262" s="126">
        <v>35</v>
      </c>
      <c r="H262" s="99"/>
      <c r="I262" s="108">
        <v>44458</v>
      </c>
      <c r="J262" s="121"/>
      <c r="K262" s="114" t="s">
        <v>6</v>
      </c>
      <c r="L262" s="99"/>
      <c r="M262" s="99"/>
      <c r="N262" s="114">
        <v>0</v>
      </c>
    </row>
    <row r="263" spans="2:14" x14ac:dyDescent="0.25">
      <c r="B263" s="122">
        <v>44459</v>
      </c>
      <c r="C263" s="123"/>
      <c r="D263" s="124" t="s">
        <v>6</v>
      </c>
      <c r="E263" s="125">
        <v>249</v>
      </c>
      <c r="F263" s="125">
        <v>279</v>
      </c>
      <c r="G263" s="126">
        <v>35</v>
      </c>
      <c r="H263" s="99"/>
      <c r="I263" s="108">
        <v>44459</v>
      </c>
      <c r="J263" s="121"/>
      <c r="K263" s="114" t="s">
        <v>6</v>
      </c>
      <c r="L263" s="99"/>
      <c r="M263" s="99"/>
      <c r="N263" s="114">
        <v>0</v>
      </c>
    </row>
    <row r="264" spans="2:14" x14ac:dyDescent="0.25">
      <c r="B264" s="122">
        <v>44460</v>
      </c>
      <c r="C264" s="123"/>
      <c r="D264" s="124" t="s">
        <v>6</v>
      </c>
      <c r="E264" s="125">
        <v>249</v>
      </c>
      <c r="F264" s="125">
        <v>279</v>
      </c>
      <c r="G264" s="126">
        <v>35</v>
      </c>
      <c r="H264" s="99"/>
      <c r="I264" s="108">
        <v>44460</v>
      </c>
      <c r="J264" s="121"/>
      <c r="K264" s="114" t="s">
        <v>6</v>
      </c>
      <c r="L264" s="99"/>
      <c r="M264" s="99"/>
      <c r="N264" s="114">
        <v>0</v>
      </c>
    </row>
    <row r="265" spans="2:14" x14ac:dyDescent="0.25">
      <c r="B265" s="122">
        <v>44461</v>
      </c>
      <c r="C265" s="123"/>
      <c r="D265" s="124" t="s">
        <v>6</v>
      </c>
      <c r="E265" s="125">
        <v>249</v>
      </c>
      <c r="F265" s="125">
        <v>279</v>
      </c>
      <c r="G265" s="126">
        <v>35</v>
      </c>
      <c r="H265" s="99"/>
      <c r="I265" s="108">
        <v>44461</v>
      </c>
      <c r="J265" s="121"/>
      <c r="K265" s="114" t="s">
        <v>6</v>
      </c>
      <c r="L265" s="99"/>
      <c r="M265" s="99"/>
      <c r="N265" s="114">
        <v>0</v>
      </c>
    </row>
    <row r="266" spans="2:14" x14ac:dyDescent="0.25">
      <c r="B266" s="122">
        <v>44462</v>
      </c>
      <c r="C266" s="123"/>
      <c r="D266" s="124" t="s">
        <v>6</v>
      </c>
      <c r="E266" s="125">
        <v>249</v>
      </c>
      <c r="F266" s="125">
        <v>279</v>
      </c>
      <c r="G266" s="126">
        <v>35</v>
      </c>
      <c r="H266" s="99"/>
      <c r="I266" s="108">
        <v>44462</v>
      </c>
      <c r="J266" s="121"/>
      <c r="K266" s="114" t="s">
        <v>6</v>
      </c>
      <c r="L266" s="99"/>
      <c r="M266" s="99"/>
      <c r="N266" s="114">
        <v>0</v>
      </c>
    </row>
    <row r="267" spans="2:14" x14ac:dyDescent="0.25">
      <c r="B267" s="122">
        <v>44463</v>
      </c>
      <c r="C267" s="123"/>
      <c r="D267" s="124" t="s">
        <v>6</v>
      </c>
      <c r="E267" s="125">
        <v>249</v>
      </c>
      <c r="F267" s="125">
        <v>279</v>
      </c>
      <c r="G267" s="126">
        <v>35</v>
      </c>
      <c r="H267" s="99"/>
      <c r="I267" s="108">
        <v>44463</v>
      </c>
      <c r="J267" s="121"/>
      <c r="K267" s="114" t="s">
        <v>6</v>
      </c>
      <c r="L267" s="99"/>
      <c r="M267" s="99"/>
      <c r="N267" s="114">
        <v>0</v>
      </c>
    </row>
    <row r="268" spans="2:14" x14ac:dyDescent="0.25">
      <c r="B268" s="122">
        <v>44464</v>
      </c>
      <c r="C268" s="123"/>
      <c r="D268" s="124" t="s">
        <v>6</v>
      </c>
      <c r="E268" s="125">
        <v>249</v>
      </c>
      <c r="F268" s="125">
        <v>279</v>
      </c>
      <c r="G268" s="126">
        <v>35</v>
      </c>
      <c r="H268" s="99"/>
      <c r="I268" s="108">
        <v>44464</v>
      </c>
      <c r="J268" s="121"/>
      <c r="K268" s="114" t="s">
        <v>6</v>
      </c>
      <c r="L268" s="99"/>
      <c r="M268" s="99"/>
      <c r="N268" s="114">
        <v>0</v>
      </c>
    </row>
    <row r="269" spans="2:14" x14ac:dyDescent="0.25">
      <c r="B269" s="122">
        <v>44465</v>
      </c>
      <c r="C269" s="123"/>
      <c r="D269" s="124" t="s">
        <v>6</v>
      </c>
      <c r="E269" s="125">
        <v>249</v>
      </c>
      <c r="F269" s="125">
        <v>279</v>
      </c>
      <c r="G269" s="126">
        <v>35</v>
      </c>
      <c r="H269" s="99"/>
      <c r="I269" s="108">
        <v>44465</v>
      </c>
      <c r="J269" s="121"/>
      <c r="K269" s="114" t="s">
        <v>6</v>
      </c>
      <c r="L269" s="99"/>
      <c r="M269" s="99"/>
      <c r="N269" s="114">
        <v>0</v>
      </c>
    </row>
    <row r="270" spans="2:14" x14ac:dyDescent="0.25">
      <c r="B270" s="122">
        <v>44466</v>
      </c>
      <c r="C270" s="123"/>
      <c r="D270" s="124" t="s">
        <v>6</v>
      </c>
      <c r="E270" s="125">
        <v>249</v>
      </c>
      <c r="F270" s="125">
        <v>279</v>
      </c>
      <c r="G270" s="126">
        <v>35</v>
      </c>
      <c r="H270" s="99"/>
      <c r="I270" s="108">
        <v>44466</v>
      </c>
      <c r="J270" s="121"/>
      <c r="K270" s="114" t="s">
        <v>6</v>
      </c>
      <c r="L270" s="99"/>
      <c r="M270" s="99"/>
      <c r="N270" s="114">
        <v>0</v>
      </c>
    </row>
    <row r="271" spans="2:14" x14ac:dyDescent="0.25">
      <c r="B271" s="122">
        <v>44467</v>
      </c>
      <c r="C271" s="123"/>
      <c r="D271" s="124" t="s">
        <v>6</v>
      </c>
      <c r="E271" s="125">
        <v>249</v>
      </c>
      <c r="F271" s="125">
        <v>279</v>
      </c>
      <c r="G271" s="126">
        <v>35</v>
      </c>
      <c r="H271" s="99"/>
      <c r="I271" s="108">
        <v>44467</v>
      </c>
      <c r="J271" s="121"/>
      <c r="K271" s="114" t="s">
        <v>6</v>
      </c>
      <c r="L271" s="99"/>
      <c r="M271" s="99"/>
      <c r="N271" s="114">
        <v>0</v>
      </c>
    </row>
    <row r="272" spans="2:14" x14ac:dyDescent="0.25">
      <c r="B272" s="122">
        <v>44468</v>
      </c>
      <c r="C272" s="123"/>
      <c r="D272" s="124" t="s">
        <v>6</v>
      </c>
      <c r="E272" s="125">
        <v>249</v>
      </c>
      <c r="F272" s="125">
        <v>279</v>
      </c>
      <c r="G272" s="126">
        <v>35</v>
      </c>
      <c r="H272" s="99"/>
      <c r="I272" s="108">
        <v>44468</v>
      </c>
      <c r="J272" s="121"/>
      <c r="K272" s="114" t="s">
        <v>6</v>
      </c>
      <c r="L272" s="99"/>
      <c r="M272" s="99"/>
      <c r="N272" s="114">
        <v>0</v>
      </c>
    </row>
    <row r="273" spans="2:14" x14ac:dyDescent="0.25">
      <c r="B273" s="122">
        <v>44469</v>
      </c>
      <c r="C273" s="123"/>
      <c r="D273" s="124" t="s">
        <v>6</v>
      </c>
      <c r="E273" s="125">
        <v>249</v>
      </c>
      <c r="F273" s="125">
        <v>279</v>
      </c>
      <c r="G273" s="126">
        <v>35</v>
      </c>
      <c r="H273" s="99"/>
      <c r="I273" s="108">
        <v>44469</v>
      </c>
      <c r="J273" s="121"/>
      <c r="K273" s="114" t="s">
        <v>6</v>
      </c>
      <c r="L273" s="99"/>
      <c r="M273" s="99"/>
      <c r="N273" s="114">
        <v>0</v>
      </c>
    </row>
    <row r="274" spans="2:14" x14ac:dyDescent="0.25">
      <c r="B274" s="122">
        <v>44470</v>
      </c>
      <c r="C274" s="123"/>
      <c r="D274" s="124" t="s">
        <v>7</v>
      </c>
      <c r="E274" s="125">
        <v>279</v>
      </c>
      <c r="F274" s="125">
        <v>309</v>
      </c>
      <c r="G274" s="126">
        <v>35</v>
      </c>
      <c r="H274" s="99"/>
      <c r="I274" s="108">
        <v>44470</v>
      </c>
      <c r="J274" s="121"/>
      <c r="K274" s="114" t="s">
        <v>6</v>
      </c>
      <c r="L274" s="99"/>
      <c r="M274" s="99"/>
      <c r="N274" s="114">
        <v>0</v>
      </c>
    </row>
    <row r="275" spans="2:14" x14ac:dyDescent="0.25">
      <c r="B275" s="122">
        <v>44471</v>
      </c>
      <c r="C275" s="123"/>
      <c r="D275" s="124" t="s">
        <v>7</v>
      </c>
      <c r="E275" s="125">
        <v>279</v>
      </c>
      <c r="F275" s="125">
        <v>309</v>
      </c>
      <c r="G275" s="126">
        <v>35</v>
      </c>
      <c r="H275" s="99"/>
      <c r="I275" s="108">
        <v>44471</v>
      </c>
      <c r="J275" s="121"/>
      <c r="K275" s="114" t="s">
        <v>6</v>
      </c>
      <c r="L275" s="99"/>
      <c r="M275" s="99"/>
      <c r="N275" s="114">
        <v>0</v>
      </c>
    </row>
    <row r="276" spans="2:14" x14ac:dyDescent="0.25">
      <c r="B276" s="122">
        <v>44472</v>
      </c>
      <c r="C276" s="123"/>
      <c r="D276" s="124" t="s">
        <v>7</v>
      </c>
      <c r="E276" s="125">
        <v>279</v>
      </c>
      <c r="F276" s="125">
        <v>309</v>
      </c>
      <c r="G276" s="126">
        <v>35</v>
      </c>
      <c r="H276" s="99"/>
      <c r="I276" s="108">
        <v>44472</v>
      </c>
      <c r="J276" s="121"/>
      <c r="K276" s="114" t="s">
        <v>6</v>
      </c>
      <c r="L276" s="99"/>
      <c r="M276" s="99"/>
      <c r="N276" s="114">
        <v>0</v>
      </c>
    </row>
    <row r="277" spans="2:14" x14ac:dyDescent="0.25">
      <c r="B277" s="122">
        <v>44473</v>
      </c>
      <c r="C277" s="123"/>
      <c r="D277" s="124" t="s">
        <v>7</v>
      </c>
      <c r="E277" s="125">
        <v>279</v>
      </c>
      <c r="F277" s="125">
        <v>309</v>
      </c>
      <c r="G277" s="126">
        <v>35</v>
      </c>
      <c r="H277" s="99"/>
      <c r="I277" s="108">
        <v>44473</v>
      </c>
      <c r="J277" s="121"/>
      <c r="K277" s="114" t="s">
        <v>6</v>
      </c>
      <c r="L277" s="99"/>
      <c r="M277" s="99"/>
      <c r="N277" s="114">
        <v>0</v>
      </c>
    </row>
    <row r="278" spans="2:14" x14ac:dyDescent="0.25">
      <c r="B278" s="122">
        <v>44474</v>
      </c>
      <c r="C278" s="123"/>
      <c r="D278" s="124" t="s">
        <v>7</v>
      </c>
      <c r="E278" s="125">
        <v>279</v>
      </c>
      <c r="F278" s="125">
        <v>309</v>
      </c>
      <c r="G278" s="126">
        <v>35</v>
      </c>
      <c r="H278" s="99"/>
      <c r="I278" s="108">
        <v>44474</v>
      </c>
      <c r="J278" s="121"/>
      <c r="K278" s="114" t="s">
        <v>6</v>
      </c>
      <c r="L278" s="99"/>
      <c r="M278" s="99"/>
      <c r="N278" s="114">
        <v>0</v>
      </c>
    </row>
    <row r="279" spans="2:14" x14ac:dyDescent="0.25">
      <c r="B279" s="122">
        <v>44475</v>
      </c>
      <c r="C279" s="123"/>
      <c r="D279" s="124" t="s">
        <v>7</v>
      </c>
      <c r="E279" s="125">
        <v>279</v>
      </c>
      <c r="F279" s="125">
        <v>309</v>
      </c>
      <c r="G279" s="126">
        <v>35</v>
      </c>
      <c r="H279" s="99"/>
      <c r="I279" s="108">
        <v>44475</v>
      </c>
      <c r="J279" s="121"/>
      <c r="K279" s="114" t="s">
        <v>6</v>
      </c>
      <c r="L279" s="99"/>
      <c r="M279" s="99"/>
      <c r="N279" s="114">
        <v>0</v>
      </c>
    </row>
    <row r="280" spans="2:14" x14ac:dyDescent="0.25">
      <c r="B280" s="122">
        <v>44476</v>
      </c>
      <c r="C280" s="123"/>
      <c r="D280" s="124" t="s">
        <v>7</v>
      </c>
      <c r="E280" s="125">
        <v>279</v>
      </c>
      <c r="F280" s="125">
        <v>309</v>
      </c>
      <c r="G280" s="126">
        <v>35</v>
      </c>
      <c r="H280" s="99"/>
      <c r="I280" s="108">
        <v>44476</v>
      </c>
      <c r="J280" s="121"/>
      <c r="K280" s="114" t="s">
        <v>6</v>
      </c>
      <c r="L280" s="99"/>
      <c r="M280" s="99"/>
      <c r="N280" s="114">
        <v>0</v>
      </c>
    </row>
    <row r="281" spans="2:14" x14ac:dyDescent="0.25">
      <c r="B281" s="122">
        <v>44477</v>
      </c>
      <c r="C281" s="123"/>
      <c r="D281" s="124" t="s">
        <v>7</v>
      </c>
      <c r="E281" s="125">
        <v>279</v>
      </c>
      <c r="F281" s="125">
        <v>309</v>
      </c>
      <c r="G281" s="126">
        <v>35</v>
      </c>
      <c r="H281" s="99"/>
      <c r="I281" s="108">
        <v>44477</v>
      </c>
      <c r="J281" s="121"/>
      <c r="K281" s="114" t="s">
        <v>6</v>
      </c>
      <c r="L281" s="99"/>
      <c r="M281" s="99"/>
      <c r="N281" s="114">
        <v>0</v>
      </c>
    </row>
    <row r="282" spans="2:14" x14ac:dyDescent="0.25">
      <c r="B282" s="122">
        <v>44478</v>
      </c>
      <c r="C282" s="123"/>
      <c r="D282" s="124" t="s">
        <v>7</v>
      </c>
      <c r="E282" s="125">
        <v>279</v>
      </c>
      <c r="F282" s="125">
        <v>309</v>
      </c>
      <c r="G282" s="126">
        <v>35</v>
      </c>
      <c r="H282" s="99"/>
      <c r="I282" s="108">
        <v>44478</v>
      </c>
      <c r="J282" s="121"/>
      <c r="K282" s="114" t="s">
        <v>6</v>
      </c>
      <c r="L282" s="99"/>
      <c r="M282" s="99"/>
      <c r="N282" s="114">
        <v>0</v>
      </c>
    </row>
    <row r="283" spans="2:14" x14ac:dyDescent="0.25">
      <c r="B283" s="122">
        <v>44479</v>
      </c>
      <c r="C283" s="123"/>
      <c r="D283" s="124" t="s">
        <v>10</v>
      </c>
      <c r="E283" s="125">
        <v>494</v>
      </c>
      <c r="F283" s="125">
        <v>524</v>
      </c>
      <c r="G283" s="126">
        <v>35</v>
      </c>
      <c r="H283" s="99"/>
      <c r="I283" s="108">
        <v>44479</v>
      </c>
      <c r="J283" s="121"/>
      <c r="K283" s="114" t="s">
        <v>6</v>
      </c>
      <c r="L283" s="99"/>
      <c r="M283" s="99"/>
      <c r="N283" s="114">
        <v>0</v>
      </c>
    </row>
    <row r="284" spans="2:14" x14ac:dyDescent="0.25">
      <c r="B284" s="122">
        <v>44480</v>
      </c>
      <c r="C284" s="123"/>
      <c r="D284" s="124" t="s">
        <v>10</v>
      </c>
      <c r="E284" s="125">
        <v>494</v>
      </c>
      <c r="F284" s="125">
        <v>524</v>
      </c>
      <c r="G284" s="126">
        <v>35</v>
      </c>
      <c r="H284" s="99"/>
      <c r="I284" s="108">
        <v>44480</v>
      </c>
      <c r="J284" s="121"/>
      <c r="K284" s="114" t="s">
        <v>6</v>
      </c>
      <c r="L284" s="99"/>
      <c r="M284" s="99"/>
      <c r="N284" s="114">
        <v>0</v>
      </c>
    </row>
    <row r="285" spans="2:14" x14ac:dyDescent="0.25">
      <c r="B285" s="122">
        <v>44481</v>
      </c>
      <c r="C285" s="123"/>
      <c r="D285" s="124" t="s">
        <v>10</v>
      </c>
      <c r="E285" s="125">
        <v>494</v>
      </c>
      <c r="F285" s="125">
        <v>524</v>
      </c>
      <c r="G285" s="126">
        <v>35</v>
      </c>
      <c r="H285" s="99"/>
      <c r="I285" s="108">
        <v>44481</v>
      </c>
      <c r="J285" s="121"/>
      <c r="K285" s="114" t="s">
        <v>6</v>
      </c>
      <c r="L285" s="99"/>
      <c r="M285" s="99"/>
      <c r="N285" s="114">
        <v>0</v>
      </c>
    </row>
    <row r="286" spans="2:14" x14ac:dyDescent="0.25">
      <c r="B286" s="122">
        <v>44482</v>
      </c>
      <c r="C286" s="123"/>
      <c r="D286" s="124" t="s">
        <v>10</v>
      </c>
      <c r="E286" s="125">
        <v>494</v>
      </c>
      <c r="F286" s="125">
        <v>524</v>
      </c>
      <c r="G286" s="126">
        <v>35</v>
      </c>
      <c r="H286" s="99"/>
      <c r="I286" s="108">
        <v>44482</v>
      </c>
      <c r="J286" s="121"/>
      <c r="K286" s="114" t="s">
        <v>6</v>
      </c>
      <c r="L286" s="99"/>
      <c r="M286" s="99"/>
      <c r="N286" s="114">
        <v>0</v>
      </c>
    </row>
    <row r="287" spans="2:14" x14ac:dyDescent="0.25">
      <c r="B287" s="122">
        <v>44483</v>
      </c>
      <c r="C287" s="123"/>
      <c r="D287" s="124" t="s">
        <v>10</v>
      </c>
      <c r="E287" s="125">
        <v>494</v>
      </c>
      <c r="F287" s="125">
        <v>524</v>
      </c>
      <c r="G287" s="126">
        <v>35</v>
      </c>
      <c r="H287" s="99"/>
      <c r="I287" s="108">
        <v>44483</v>
      </c>
      <c r="J287" s="121"/>
      <c r="K287" s="114" t="s">
        <v>6</v>
      </c>
      <c r="L287" s="99"/>
      <c r="M287" s="99"/>
      <c r="N287" s="114">
        <v>0</v>
      </c>
    </row>
    <row r="288" spans="2:14" x14ac:dyDescent="0.25">
      <c r="B288" s="122">
        <v>44484</v>
      </c>
      <c r="C288" s="123"/>
      <c r="D288" s="124" t="s">
        <v>10</v>
      </c>
      <c r="E288" s="125">
        <v>494</v>
      </c>
      <c r="F288" s="125">
        <v>524</v>
      </c>
      <c r="G288" s="126">
        <v>35</v>
      </c>
      <c r="H288" s="99"/>
      <c r="I288" s="108">
        <v>44484</v>
      </c>
      <c r="J288" s="121"/>
      <c r="K288" s="114" t="s">
        <v>8</v>
      </c>
      <c r="L288" s="99"/>
      <c r="M288" s="99"/>
      <c r="N288" s="114">
        <v>0</v>
      </c>
    </row>
    <row r="289" spans="2:14" x14ac:dyDescent="0.25">
      <c r="B289" s="122">
        <v>44485</v>
      </c>
      <c r="C289" s="123"/>
      <c r="D289" s="124" t="s">
        <v>10</v>
      </c>
      <c r="E289" s="125">
        <v>494</v>
      </c>
      <c r="F289" s="125">
        <v>524</v>
      </c>
      <c r="G289" s="126">
        <v>35</v>
      </c>
      <c r="H289" s="99"/>
      <c r="I289" s="108">
        <v>44485</v>
      </c>
      <c r="J289" s="121"/>
      <c r="K289" s="114" t="s">
        <v>8</v>
      </c>
      <c r="L289" s="99"/>
      <c r="M289" s="99"/>
      <c r="N289" s="114">
        <v>0</v>
      </c>
    </row>
    <row r="290" spans="2:14" x14ac:dyDescent="0.25">
      <c r="B290" s="122">
        <v>44486</v>
      </c>
      <c r="C290" s="123"/>
      <c r="D290" s="124" t="s">
        <v>10</v>
      </c>
      <c r="E290" s="125">
        <v>494</v>
      </c>
      <c r="F290" s="125">
        <v>524</v>
      </c>
      <c r="G290" s="126">
        <v>35</v>
      </c>
      <c r="H290" s="99"/>
      <c r="I290" s="108">
        <v>44486</v>
      </c>
      <c r="J290" s="121"/>
      <c r="K290" s="114" t="s">
        <v>8</v>
      </c>
      <c r="L290" s="99"/>
      <c r="M290" s="99"/>
      <c r="N290" s="114">
        <v>0</v>
      </c>
    </row>
    <row r="291" spans="2:14" x14ac:dyDescent="0.25">
      <c r="B291" s="122">
        <v>44487</v>
      </c>
      <c r="C291" s="123"/>
      <c r="D291" s="124" t="s">
        <v>10</v>
      </c>
      <c r="E291" s="125">
        <v>494</v>
      </c>
      <c r="F291" s="125">
        <v>524</v>
      </c>
      <c r="G291" s="126">
        <v>35</v>
      </c>
      <c r="H291" s="99"/>
      <c r="I291" s="108">
        <v>44487</v>
      </c>
      <c r="J291" s="121"/>
      <c r="K291" s="114" t="s">
        <v>8</v>
      </c>
      <c r="L291" s="99"/>
      <c r="M291" s="99"/>
      <c r="N291" s="114">
        <v>0</v>
      </c>
    </row>
    <row r="292" spans="2:14" x14ac:dyDescent="0.25">
      <c r="B292" s="122">
        <v>44488</v>
      </c>
      <c r="C292" s="123"/>
      <c r="D292" s="124" t="s">
        <v>10</v>
      </c>
      <c r="E292" s="125">
        <v>494</v>
      </c>
      <c r="F292" s="125">
        <v>524</v>
      </c>
      <c r="G292" s="126">
        <v>35</v>
      </c>
      <c r="H292" s="99"/>
      <c r="I292" s="108">
        <v>44488</v>
      </c>
      <c r="J292" s="121"/>
      <c r="K292" s="114" t="s">
        <v>8</v>
      </c>
      <c r="L292" s="99"/>
      <c r="M292" s="99"/>
      <c r="N292" s="114">
        <v>0</v>
      </c>
    </row>
    <row r="293" spans="2:14" x14ac:dyDescent="0.25">
      <c r="B293" s="122">
        <v>44489</v>
      </c>
      <c r="C293" s="123"/>
      <c r="D293" s="124" t="s">
        <v>10</v>
      </c>
      <c r="E293" s="125">
        <v>494</v>
      </c>
      <c r="F293" s="125">
        <v>524</v>
      </c>
      <c r="G293" s="126">
        <v>35</v>
      </c>
      <c r="H293" s="99"/>
      <c r="I293" s="108">
        <v>44489</v>
      </c>
      <c r="J293" s="121"/>
      <c r="K293" s="114" t="s">
        <v>8</v>
      </c>
      <c r="L293" s="99"/>
      <c r="M293" s="99"/>
      <c r="N293" s="114">
        <v>0</v>
      </c>
    </row>
    <row r="294" spans="2:14" x14ac:dyDescent="0.25">
      <c r="B294" s="122">
        <v>44490</v>
      </c>
      <c r="C294" s="123"/>
      <c r="D294" s="124" t="s">
        <v>10</v>
      </c>
      <c r="E294" s="125">
        <v>494</v>
      </c>
      <c r="F294" s="125">
        <v>524</v>
      </c>
      <c r="G294" s="126">
        <v>35</v>
      </c>
      <c r="H294" s="99"/>
      <c r="I294" s="108">
        <v>44490</v>
      </c>
      <c r="J294" s="121"/>
      <c r="K294" s="114" t="s">
        <v>8</v>
      </c>
      <c r="L294" s="99"/>
      <c r="M294" s="99"/>
      <c r="N294" s="114">
        <v>0</v>
      </c>
    </row>
    <row r="295" spans="2:14" x14ac:dyDescent="0.25">
      <c r="B295" s="122">
        <v>44491</v>
      </c>
      <c r="C295" s="123"/>
      <c r="D295" s="124" t="s">
        <v>10</v>
      </c>
      <c r="E295" s="125">
        <v>494</v>
      </c>
      <c r="F295" s="125">
        <v>524</v>
      </c>
      <c r="G295" s="126">
        <v>35</v>
      </c>
      <c r="H295" s="99"/>
      <c r="I295" s="108">
        <v>44491</v>
      </c>
      <c r="J295" s="121"/>
      <c r="K295" s="114" t="s">
        <v>8</v>
      </c>
      <c r="L295" s="99"/>
      <c r="M295" s="99"/>
      <c r="N295" s="114">
        <v>0</v>
      </c>
    </row>
    <row r="296" spans="2:14" x14ac:dyDescent="0.25">
      <c r="B296" s="115">
        <v>44492</v>
      </c>
      <c r="C296" s="120"/>
      <c r="D296" s="117" t="s">
        <v>10</v>
      </c>
      <c r="E296" s="118">
        <v>376</v>
      </c>
      <c r="F296" s="118">
        <v>406</v>
      </c>
      <c r="G296" s="119">
        <v>30</v>
      </c>
      <c r="H296" s="99"/>
      <c r="I296" s="108">
        <v>44492</v>
      </c>
      <c r="J296" s="121"/>
      <c r="K296" s="114" t="s">
        <v>8</v>
      </c>
      <c r="L296" s="99"/>
      <c r="M296" s="99"/>
      <c r="N296" s="114">
        <v>0</v>
      </c>
    </row>
    <row r="297" spans="2:14" x14ac:dyDescent="0.25">
      <c r="B297" s="115">
        <v>44493</v>
      </c>
      <c r="C297" s="120"/>
      <c r="D297" s="117" t="s">
        <v>10</v>
      </c>
      <c r="E297" s="118">
        <v>376</v>
      </c>
      <c r="F297" s="118">
        <v>406</v>
      </c>
      <c r="G297" s="119">
        <v>30</v>
      </c>
      <c r="H297" s="99"/>
      <c r="I297" s="108">
        <v>44493</v>
      </c>
      <c r="J297" s="121"/>
      <c r="K297" s="114" t="s">
        <v>8</v>
      </c>
      <c r="L297" s="99"/>
      <c r="M297" s="99"/>
      <c r="N297" s="114">
        <v>0</v>
      </c>
    </row>
    <row r="298" spans="2:14" x14ac:dyDescent="0.25">
      <c r="B298" s="115">
        <v>44494</v>
      </c>
      <c r="C298" s="120"/>
      <c r="D298" s="117" t="s">
        <v>10</v>
      </c>
      <c r="E298" s="118">
        <v>376</v>
      </c>
      <c r="F298" s="118">
        <v>406</v>
      </c>
      <c r="G298" s="119">
        <v>30</v>
      </c>
      <c r="H298" s="99"/>
      <c r="I298" s="108">
        <v>44494</v>
      </c>
      <c r="J298" s="121"/>
      <c r="K298" s="114" t="s">
        <v>8</v>
      </c>
      <c r="L298" s="99"/>
      <c r="M298" s="99"/>
      <c r="N298" s="114">
        <v>0</v>
      </c>
    </row>
    <row r="299" spans="2:14" x14ac:dyDescent="0.25">
      <c r="B299" s="115">
        <v>44495</v>
      </c>
      <c r="C299" s="120"/>
      <c r="D299" s="117" t="s">
        <v>10</v>
      </c>
      <c r="E299" s="118">
        <v>376</v>
      </c>
      <c r="F299" s="118">
        <v>406</v>
      </c>
      <c r="G299" s="119">
        <v>30</v>
      </c>
      <c r="H299" s="99"/>
      <c r="I299" s="108">
        <v>44495</v>
      </c>
      <c r="J299" s="121"/>
      <c r="K299" s="114" t="s">
        <v>10</v>
      </c>
      <c r="L299" s="99"/>
      <c r="M299" s="99"/>
      <c r="N299" s="114">
        <v>0</v>
      </c>
    </row>
    <row r="300" spans="2:14" x14ac:dyDescent="0.25">
      <c r="B300" s="115">
        <v>44496</v>
      </c>
      <c r="C300" s="120"/>
      <c r="D300" s="117" t="s">
        <v>10</v>
      </c>
      <c r="E300" s="118">
        <v>376</v>
      </c>
      <c r="F300" s="118">
        <v>406</v>
      </c>
      <c r="G300" s="119">
        <v>30</v>
      </c>
      <c r="H300" s="99"/>
      <c r="I300" s="108">
        <v>44496</v>
      </c>
      <c r="J300" s="121"/>
      <c r="K300" s="114" t="s">
        <v>10</v>
      </c>
      <c r="L300" s="99"/>
      <c r="M300" s="99"/>
      <c r="N300" s="114">
        <v>0</v>
      </c>
    </row>
    <row r="301" spans="2:14" x14ac:dyDescent="0.25">
      <c r="B301" s="115">
        <v>44497</v>
      </c>
      <c r="C301" s="120"/>
      <c r="D301" s="117" t="s">
        <v>10</v>
      </c>
      <c r="E301" s="118">
        <v>376</v>
      </c>
      <c r="F301" s="118">
        <v>406</v>
      </c>
      <c r="G301" s="119">
        <v>30</v>
      </c>
      <c r="H301" s="99"/>
      <c r="I301" s="108">
        <v>44497</v>
      </c>
      <c r="J301" s="121"/>
      <c r="K301" s="114" t="s">
        <v>10</v>
      </c>
      <c r="L301" s="99"/>
      <c r="M301" s="99"/>
      <c r="N301" s="114">
        <v>0</v>
      </c>
    </row>
    <row r="302" spans="2:14" x14ac:dyDescent="0.25">
      <c r="B302" s="115">
        <v>44498</v>
      </c>
      <c r="C302" s="120"/>
      <c r="D302" s="117" t="s">
        <v>10</v>
      </c>
      <c r="E302" s="118">
        <v>376</v>
      </c>
      <c r="F302" s="118">
        <v>406</v>
      </c>
      <c r="G302" s="119">
        <v>30</v>
      </c>
      <c r="H302" s="99"/>
      <c r="I302" s="108">
        <v>44498</v>
      </c>
      <c r="J302" s="121"/>
      <c r="K302" s="114" t="s">
        <v>10</v>
      </c>
      <c r="L302" s="99"/>
      <c r="M302" s="99"/>
      <c r="N302" s="114">
        <v>0</v>
      </c>
    </row>
    <row r="303" spans="2:14" x14ac:dyDescent="0.25">
      <c r="B303" s="115">
        <v>44499</v>
      </c>
      <c r="C303" s="120"/>
      <c r="D303" s="117" t="s">
        <v>10</v>
      </c>
      <c r="E303" s="118">
        <v>376</v>
      </c>
      <c r="F303" s="118">
        <v>406</v>
      </c>
      <c r="G303" s="119">
        <v>30</v>
      </c>
      <c r="H303" s="99"/>
      <c r="I303" s="108">
        <v>44499</v>
      </c>
      <c r="J303" s="121"/>
      <c r="K303" s="114" t="s">
        <v>10</v>
      </c>
      <c r="L303" s="99"/>
      <c r="M303" s="99"/>
      <c r="N303" s="114">
        <v>0</v>
      </c>
    </row>
    <row r="304" spans="2:14" x14ac:dyDescent="0.25">
      <c r="B304" s="115">
        <v>44500</v>
      </c>
      <c r="C304" s="120"/>
      <c r="D304" s="117" t="s">
        <v>10</v>
      </c>
      <c r="E304" s="118">
        <v>376</v>
      </c>
      <c r="F304" s="118">
        <v>406</v>
      </c>
      <c r="G304" s="119">
        <v>30</v>
      </c>
      <c r="H304" s="99"/>
      <c r="I304" s="108">
        <v>44500</v>
      </c>
      <c r="J304" s="121"/>
      <c r="K304" s="114" t="s">
        <v>10</v>
      </c>
      <c r="L304" s="99"/>
      <c r="M304" s="99"/>
      <c r="N304" s="114">
        <v>0</v>
      </c>
    </row>
    <row r="305" spans="2:14" x14ac:dyDescent="0.25">
      <c r="B305" s="115">
        <v>44501</v>
      </c>
      <c r="C305" s="120"/>
      <c r="D305" s="117" t="s">
        <v>7</v>
      </c>
      <c r="E305" s="118">
        <v>176</v>
      </c>
      <c r="F305" s="118">
        <v>206</v>
      </c>
      <c r="G305" s="119">
        <v>30</v>
      </c>
      <c r="H305" s="99"/>
      <c r="I305" s="108">
        <v>44501</v>
      </c>
      <c r="J305" s="121"/>
      <c r="K305" s="114" t="s">
        <v>10</v>
      </c>
      <c r="L305" s="99"/>
      <c r="M305" s="99"/>
      <c r="N305" s="114">
        <v>0</v>
      </c>
    </row>
    <row r="306" spans="2:14" x14ac:dyDescent="0.25">
      <c r="B306" s="115">
        <v>44502</v>
      </c>
      <c r="C306" s="120"/>
      <c r="D306" s="117" t="s">
        <v>7</v>
      </c>
      <c r="E306" s="118">
        <v>176</v>
      </c>
      <c r="F306" s="118">
        <v>206</v>
      </c>
      <c r="G306" s="119">
        <v>30</v>
      </c>
      <c r="H306" s="99"/>
      <c r="I306" s="108">
        <v>44502</v>
      </c>
      <c r="J306" s="121"/>
      <c r="K306" s="114" t="s">
        <v>10</v>
      </c>
      <c r="L306" s="99"/>
      <c r="M306" s="99"/>
      <c r="N306" s="114">
        <v>0</v>
      </c>
    </row>
    <row r="307" spans="2:14" x14ac:dyDescent="0.25">
      <c r="B307" s="115">
        <v>44503</v>
      </c>
      <c r="C307" s="120"/>
      <c r="D307" s="117" t="s">
        <v>7</v>
      </c>
      <c r="E307" s="118">
        <v>176</v>
      </c>
      <c r="F307" s="118">
        <v>206</v>
      </c>
      <c r="G307" s="119">
        <v>30</v>
      </c>
      <c r="H307" s="99"/>
      <c r="I307" s="108">
        <v>44503</v>
      </c>
      <c r="J307" s="121"/>
      <c r="K307" s="114" t="s">
        <v>10</v>
      </c>
      <c r="L307" s="99"/>
      <c r="M307" s="99"/>
      <c r="N307" s="114">
        <v>0</v>
      </c>
    </row>
    <row r="308" spans="2:14" x14ac:dyDescent="0.25">
      <c r="B308" s="115">
        <v>44504</v>
      </c>
      <c r="C308" s="120"/>
      <c r="D308" s="117" t="s">
        <v>7</v>
      </c>
      <c r="E308" s="118">
        <v>176</v>
      </c>
      <c r="F308" s="118">
        <v>206</v>
      </c>
      <c r="G308" s="119">
        <v>30</v>
      </c>
      <c r="H308" s="99"/>
      <c r="I308" s="108">
        <v>44504</v>
      </c>
      <c r="J308" s="121"/>
      <c r="K308" s="114" t="s">
        <v>10</v>
      </c>
      <c r="L308" s="99"/>
      <c r="M308" s="99"/>
      <c r="N308" s="114">
        <v>0</v>
      </c>
    </row>
    <row r="309" spans="2:14" x14ac:dyDescent="0.25">
      <c r="B309" s="115">
        <v>44505</v>
      </c>
      <c r="C309" s="120"/>
      <c r="D309" s="117" t="s">
        <v>7</v>
      </c>
      <c r="E309" s="118">
        <v>176</v>
      </c>
      <c r="F309" s="118">
        <v>206</v>
      </c>
      <c r="G309" s="119">
        <v>30</v>
      </c>
      <c r="H309" s="99"/>
      <c r="I309" s="108">
        <v>44505</v>
      </c>
      <c r="J309" s="121"/>
      <c r="K309" s="114" t="s">
        <v>10</v>
      </c>
      <c r="L309" s="99"/>
      <c r="M309" s="99"/>
      <c r="N309" s="114">
        <v>0</v>
      </c>
    </row>
    <row r="310" spans="2:14" x14ac:dyDescent="0.25">
      <c r="B310" s="115">
        <v>44506</v>
      </c>
      <c r="C310" s="120"/>
      <c r="D310" s="117" t="s">
        <v>7</v>
      </c>
      <c r="E310" s="118">
        <v>176</v>
      </c>
      <c r="F310" s="118">
        <v>206</v>
      </c>
      <c r="G310" s="119">
        <v>30</v>
      </c>
      <c r="H310" s="99"/>
      <c r="I310" s="108">
        <v>44506</v>
      </c>
      <c r="J310" s="121"/>
      <c r="K310" s="114" t="s">
        <v>10</v>
      </c>
      <c r="L310" s="99"/>
      <c r="M310" s="99"/>
      <c r="N310" s="114">
        <v>0</v>
      </c>
    </row>
    <row r="311" spans="2:14" x14ac:dyDescent="0.25">
      <c r="B311" s="115">
        <v>44507</v>
      </c>
      <c r="C311" s="120"/>
      <c r="D311" s="117" t="s">
        <v>7</v>
      </c>
      <c r="E311" s="118">
        <v>176</v>
      </c>
      <c r="F311" s="118">
        <v>206</v>
      </c>
      <c r="G311" s="119">
        <v>30</v>
      </c>
      <c r="H311" s="99"/>
      <c r="I311" s="108">
        <v>44507</v>
      </c>
      <c r="J311" s="121"/>
      <c r="K311" s="114" t="s">
        <v>10</v>
      </c>
      <c r="L311" s="99"/>
      <c r="M311" s="99"/>
      <c r="N311" s="114">
        <v>0</v>
      </c>
    </row>
    <row r="312" spans="2:14" x14ac:dyDescent="0.25">
      <c r="B312" s="115">
        <v>44508</v>
      </c>
      <c r="C312" s="120"/>
      <c r="D312" s="117" t="s">
        <v>7</v>
      </c>
      <c r="E312" s="118">
        <v>176</v>
      </c>
      <c r="F312" s="118">
        <v>206</v>
      </c>
      <c r="G312" s="119">
        <v>30</v>
      </c>
      <c r="H312" s="99"/>
      <c r="I312" s="108">
        <v>44508</v>
      </c>
      <c r="J312" s="121"/>
      <c r="K312" s="112" t="s">
        <v>7</v>
      </c>
      <c r="L312" s="99"/>
      <c r="M312" s="99"/>
      <c r="N312" s="114">
        <v>0</v>
      </c>
    </row>
    <row r="313" spans="2:14" x14ac:dyDescent="0.25">
      <c r="B313" s="115">
        <v>44509</v>
      </c>
      <c r="C313" s="120"/>
      <c r="D313" s="117" t="s">
        <v>7</v>
      </c>
      <c r="E313" s="118">
        <v>176</v>
      </c>
      <c r="F313" s="118">
        <v>206</v>
      </c>
      <c r="G313" s="119">
        <v>30</v>
      </c>
      <c r="H313" s="99"/>
      <c r="I313" s="108">
        <v>44509</v>
      </c>
      <c r="J313" s="121"/>
      <c r="K313" s="112" t="s">
        <v>7</v>
      </c>
      <c r="L313" s="99"/>
      <c r="M313" s="99"/>
      <c r="N313" s="114">
        <v>0</v>
      </c>
    </row>
    <row r="314" spans="2:14" x14ac:dyDescent="0.25">
      <c r="B314" s="115">
        <v>44510</v>
      </c>
      <c r="C314" s="120"/>
      <c r="D314" s="117" t="s">
        <v>7</v>
      </c>
      <c r="E314" s="118">
        <v>176</v>
      </c>
      <c r="F314" s="118">
        <v>206</v>
      </c>
      <c r="G314" s="119">
        <v>30</v>
      </c>
      <c r="H314" s="99"/>
      <c r="I314" s="108">
        <v>44510</v>
      </c>
      <c r="J314" s="121"/>
      <c r="K314" s="112" t="s">
        <v>7</v>
      </c>
      <c r="L314" s="99"/>
      <c r="M314" s="99"/>
      <c r="N314" s="114">
        <v>0</v>
      </c>
    </row>
    <row r="315" spans="2:14" x14ac:dyDescent="0.25">
      <c r="B315" s="115">
        <v>44511</v>
      </c>
      <c r="C315" s="120"/>
      <c r="D315" s="117" t="s">
        <v>7</v>
      </c>
      <c r="E315" s="118">
        <v>176</v>
      </c>
      <c r="F315" s="118">
        <v>206</v>
      </c>
      <c r="G315" s="119">
        <v>30</v>
      </c>
      <c r="H315" s="99"/>
      <c r="I315" s="108">
        <v>44511</v>
      </c>
      <c r="J315" s="121"/>
      <c r="K315" s="112" t="s">
        <v>7</v>
      </c>
      <c r="L315" s="99"/>
      <c r="M315" s="99"/>
      <c r="N315" s="114">
        <v>0</v>
      </c>
    </row>
    <row r="316" spans="2:14" x14ac:dyDescent="0.25">
      <c r="B316" s="115">
        <v>44512</v>
      </c>
      <c r="C316" s="120"/>
      <c r="D316" s="117" t="s">
        <v>7</v>
      </c>
      <c r="E316" s="118">
        <v>176</v>
      </c>
      <c r="F316" s="118">
        <v>206</v>
      </c>
      <c r="G316" s="119">
        <v>30</v>
      </c>
      <c r="H316" s="99"/>
      <c r="I316" s="108">
        <v>44512</v>
      </c>
      <c r="J316" s="121"/>
      <c r="K316" s="112" t="s">
        <v>7</v>
      </c>
      <c r="L316" s="99"/>
      <c r="M316" s="99"/>
      <c r="N316" s="114">
        <v>0</v>
      </c>
    </row>
    <row r="317" spans="2:14" x14ac:dyDescent="0.25">
      <c r="B317" s="115">
        <v>44513</v>
      </c>
      <c r="C317" s="120"/>
      <c r="D317" s="117" t="s">
        <v>7</v>
      </c>
      <c r="E317" s="118">
        <v>176</v>
      </c>
      <c r="F317" s="118">
        <v>206</v>
      </c>
      <c r="G317" s="119">
        <v>30</v>
      </c>
      <c r="H317" s="99"/>
      <c r="I317" s="108">
        <v>44513</v>
      </c>
      <c r="J317" s="121"/>
      <c r="K317" s="112" t="s">
        <v>7</v>
      </c>
      <c r="L317" s="99"/>
      <c r="M317" s="99"/>
      <c r="N317" s="114">
        <v>0</v>
      </c>
    </row>
    <row r="318" spans="2:14" x14ac:dyDescent="0.25">
      <c r="B318" s="115">
        <v>44514</v>
      </c>
      <c r="C318" s="120"/>
      <c r="D318" s="117" t="s">
        <v>7</v>
      </c>
      <c r="E318" s="118">
        <v>176</v>
      </c>
      <c r="F318" s="118">
        <v>206</v>
      </c>
      <c r="G318" s="119">
        <v>30</v>
      </c>
      <c r="H318" s="99"/>
      <c r="I318" s="108">
        <v>44514</v>
      </c>
      <c r="J318" s="121"/>
      <c r="K318" s="112" t="s">
        <v>7</v>
      </c>
      <c r="L318" s="99"/>
      <c r="M318" s="99"/>
      <c r="N318" s="114">
        <v>0</v>
      </c>
    </row>
    <row r="319" spans="2:14" x14ac:dyDescent="0.25">
      <c r="B319" s="115">
        <v>44515</v>
      </c>
      <c r="C319" s="120"/>
      <c r="D319" s="117" t="s">
        <v>7</v>
      </c>
      <c r="E319" s="118">
        <v>176</v>
      </c>
      <c r="F319" s="118">
        <v>206</v>
      </c>
      <c r="G319" s="119">
        <v>30</v>
      </c>
      <c r="H319" s="99"/>
      <c r="I319" s="108">
        <v>44515</v>
      </c>
      <c r="J319" s="121"/>
      <c r="K319" s="112" t="s">
        <v>7</v>
      </c>
      <c r="L319" s="99"/>
      <c r="M319" s="99"/>
      <c r="N319" s="114">
        <v>0</v>
      </c>
    </row>
    <row r="320" spans="2:14" x14ac:dyDescent="0.25">
      <c r="B320" s="115">
        <v>44516</v>
      </c>
      <c r="C320" s="120"/>
      <c r="D320" s="117" t="s">
        <v>7</v>
      </c>
      <c r="E320" s="118">
        <v>176</v>
      </c>
      <c r="F320" s="118">
        <v>206</v>
      </c>
      <c r="G320" s="119">
        <v>30</v>
      </c>
      <c r="H320" s="99"/>
      <c r="I320" s="108">
        <v>44516</v>
      </c>
      <c r="J320" s="121"/>
      <c r="K320" s="112" t="s">
        <v>7</v>
      </c>
      <c r="L320" s="99"/>
      <c r="M320" s="99"/>
      <c r="N320" s="114">
        <v>0</v>
      </c>
    </row>
    <row r="321" spans="2:14" x14ac:dyDescent="0.25">
      <c r="B321" s="115">
        <v>44517</v>
      </c>
      <c r="C321" s="120"/>
      <c r="D321" s="117" t="s">
        <v>7</v>
      </c>
      <c r="E321" s="118">
        <v>176</v>
      </c>
      <c r="F321" s="118">
        <v>206</v>
      </c>
      <c r="G321" s="119">
        <v>30</v>
      </c>
      <c r="H321" s="99"/>
      <c r="I321" s="108">
        <v>44517</v>
      </c>
      <c r="J321" s="121"/>
      <c r="K321" s="112" t="s">
        <v>6</v>
      </c>
      <c r="L321" s="99"/>
      <c r="M321" s="99"/>
      <c r="N321" s="114">
        <v>0</v>
      </c>
    </row>
    <row r="322" spans="2:14" x14ac:dyDescent="0.25">
      <c r="B322" s="115">
        <v>44518</v>
      </c>
      <c r="C322" s="120"/>
      <c r="D322" s="117" t="s">
        <v>7</v>
      </c>
      <c r="E322" s="118">
        <v>176</v>
      </c>
      <c r="F322" s="118">
        <v>206</v>
      </c>
      <c r="G322" s="119">
        <v>30</v>
      </c>
      <c r="H322" s="99"/>
      <c r="I322" s="108">
        <v>44518</v>
      </c>
      <c r="J322" s="121"/>
      <c r="K322" s="112" t="s">
        <v>6</v>
      </c>
      <c r="L322" s="99"/>
      <c r="M322" s="99"/>
      <c r="N322" s="114">
        <v>0</v>
      </c>
    </row>
    <row r="323" spans="2:14" x14ac:dyDescent="0.25">
      <c r="B323" s="115">
        <v>44519</v>
      </c>
      <c r="C323" s="120"/>
      <c r="D323" s="117" t="s">
        <v>7</v>
      </c>
      <c r="E323" s="118">
        <v>176</v>
      </c>
      <c r="F323" s="118">
        <v>206</v>
      </c>
      <c r="G323" s="119">
        <v>30</v>
      </c>
      <c r="H323" s="99"/>
      <c r="I323" s="108">
        <v>44519</v>
      </c>
      <c r="J323" s="121"/>
      <c r="K323" s="112" t="s">
        <v>6</v>
      </c>
      <c r="L323" s="99"/>
      <c r="M323" s="99"/>
      <c r="N323" s="114">
        <v>0</v>
      </c>
    </row>
    <row r="324" spans="2:14" x14ac:dyDescent="0.25">
      <c r="B324" s="115">
        <v>44520</v>
      </c>
      <c r="C324" s="120"/>
      <c r="D324" s="117" t="s">
        <v>7</v>
      </c>
      <c r="E324" s="118">
        <v>176</v>
      </c>
      <c r="F324" s="118">
        <v>206</v>
      </c>
      <c r="G324" s="119">
        <v>30</v>
      </c>
      <c r="H324" s="99"/>
      <c r="I324" s="108">
        <v>44520</v>
      </c>
      <c r="J324" s="121"/>
      <c r="K324" s="112" t="s">
        <v>6</v>
      </c>
      <c r="L324" s="99"/>
      <c r="M324" s="99"/>
      <c r="N324" s="114">
        <v>0</v>
      </c>
    </row>
    <row r="325" spans="2:14" x14ac:dyDescent="0.25">
      <c r="B325" s="115">
        <v>44521</v>
      </c>
      <c r="C325" s="120"/>
      <c r="D325" s="117" t="s">
        <v>7</v>
      </c>
      <c r="E325" s="118">
        <v>176</v>
      </c>
      <c r="F325" s="118">
        <v>206</v>
      </c>
      <c r="G325" s="119">
        <v>30</v>
      </c>
      <c r="H325" s="99"/>
      <c r="I325" s="108">
        <v>44521</v>
      </c>
      <c r="J325" s="121"/>
      <c r="K325" s="112" t="s">
        <v>6</v>
      </c>
      <c r="L325" s="99"/>
      <c r="M325" s="99"/>
      <c r="N325" s="114">
        <v>0</v>
      </c>
    </row>
    <row r="326" spans="2:14" x14ac:dyDescent="0.25">
      <c r="B326" s="115">
        <v>44522</v>
      </c>
      <c r="C326" s="120"/>
      <c r="D326" s="117" t="s">
        <v>7</v>
      </c>
      <c r="E326" s="118">
        <v>176</v>
      </c>
      <c r="F326" s="118">
        <v>206</v>
      </c>
      <c r="G326" s="119">
        <v>30</v>
      </c>
      <c r="H326" s="99"/>
      <c r="I326" s="108">
        <v>44522</v>
      </c>
      <c r="J326" s="121"/>
      <c r="K326" s="112" t="s">
        <v>6</v>
      </c>
      <c r="L326" s="99"/>
      <c r="M326" s="99"/>
      <c r="N326" s="114">
        <v>0</v>
      </c>
    </row>
    <row r="327" spans="2:14" x14ac:dyDescent="0.25">
      <c r="B327" s="115">
        <v>44523</v>
      </c>
      <c r="C327" s="120"/>
      <c r="D327" s="117" t="s">
        <v>7</v>
      </c>
      <c r="E327" s="118">
        <v>176</v>
      </c>
      <c r="F327" s="118">
        <v>206</v>
      </c>
      <c r="G327" s="119">
        <v>30</v>
      </c>
      <c r="H327" s="99"/>
      <c r="I327" s="108">
        <v>44523</v>
      </c>
      <c r="J327" s="121"/>
      <c r="K327" s="112" t="s">
        <v>6</v>
      </c>
      <c r="L327" s="99"/>
      <c r="M327" s="99"/>
      <c r="N327" s="114">
        <v>0</v>
      </c>
    </row>
    <row r="328" spans="2:14" x14ac:dyDescent="0.25">
      <c r="B328" s="115">
        <v>44524</v>
      </c>
      <c r="C328" s="120"/>
      <c r="D328" s="117" t="s">
        <v>7</v>
      </c>
      <c r="E328" s="118">
        <v>176</v>
      </c>
      <c r="F328" s="118">
        <v>206</v>
      </c>
      <c r="G328" s="119">
        <v>30</v>
      </c>
      <c r="H328" s="99"/>
      <c r="I328" s="108">
        <v>44524</v>
      </c>
      <c r="J328" s="121"/>
      <c r="K328" s="112" t="s">
        <v>6</v>
      </c>
      <c r="L328" s="99"/>
      <c r="M328" s="99"/>
      <c r="N328" s="114">
        <v>0</v>
      </c>
    </row>
    <row r="329" spans="2:14" x14ac:dyDescent="0.25">
      <c r="B329" s="115">
        <v>44525</v>
      </c>
      <c r="C329" s="120"/>
      <c r="D329" s="117" t="s">
        <v>7</v>
      </c>
      <c r="E329" s="118">
        <v>176</v>
      </c>
      <c r="F329" s="118">
        <v>206</v>
      </c>
      <c r="G329" s="119">
        <v>30</v>
      </c>
      <c r="H329" s="99"/>
      <c r="I329" s="108">
        <v>44525</v>
      </c>
      <c r="J329" s="121"/>
      <c r="K329" s="112" t="s">
        <v>6</v>
      </c>
      <c r="L329" s="99"/>
      <c r="M329" s="99"/>
      <c r="N329" s="114">
        <v>0</v>
      </c>
    </row>
    <row r="330" spans="2:14" x14ac:dyDescent="0.25">
      <c r="B330" s="115">
        <v>44526</v>
      </c>
      <c r="C330" s="120"/>
      <c r="D330" s="117" t="s">
        <v>7</v>
      </c>
      <c r="E330" s="118">
        <v>176</v>
      </c>
      <c r="F330" s="118">
        <v>206</v>
      </c>
      <c r="G330" s="119">
        <v>30</v>
      </c>
      <c r="H330" s="99"/>
      <c r="I330" s="108">
        <v>44526</v>
      </c>
      <c r="J330" s="121"/>
      <c r="K330" s="112" t="s">
        <v>6</v>
      </c>
      <c r="L330" s="99"/>
      <c r="M330" s="99"/>
      <c r="N330" s="114">
        <v>0</v>
      </c>
    </row>
    <row r="331" spans="2:14" x14ac:dyDescent="0.25">
      <c r="B331" s="115">
        <v>44527</v>
      </c>
      <c r="C331" s="120"/>
      <c r="D331" s="117" t="s">
        <v>7</v>
      </c>
      <c r="E331" s="118">
        <v>176</v>
      </c>
      <c r="F331" s="118">
        <v>206</v>
      </c>
      <c r="G331" s="119">
        <v>30</v>
      </c>
      <c r="H331" s="99"/>
      <c r="I331" s="108">
        <v>44527</v>
      </c>
      <c r="J331" s="121"/>
      <c r="K331" s="112" t="s">
        <v>6</v>
      </c>
      <c r="L331" s="99"/>
      <c r="M331" s="99"/>
      <c r="N331" s="114">
        <v>0</v>
      </c>
    </row>
    <row r="332" spans="2:14" x14ac:dyDescent="0.25">
      <c r="B332" s="115">
        <v>44528</v>
      </c>
      <c r="C332" s="120"/>
      <c r="D332" s="117" t="s">
        <v>7</v>
      </c>
      <c r="E332" s="118">
        <v>176</v>
      </c>
      <c r="F332" s="118">
        <v>206</v>
      </c>
      <c r="G332" s="119">
        <v>30</v>
      </c>
      <c r="H332" s="99"/>
      <c r="I332" s="108">
        <v>44528</v>
      </c>
      <c r="J332" s="121"/>
      <c r="K332" s="112" t="s">
        <v>6</v>
      </c>
      <c r="L332" s="99"/>
      <c r="M332" s="99"/>
      <c r="N332" s="114">
        <v>0</v>
      </c>
    </row>
    <row r="333" spans="2:14" x14ac:dyDescent="0.25">
      <c r="B333" s="115">
        <v>44529</v>
      </c>
      <c r="C333" s="120"/>
      <c r="D333" s="117" t="s">
        <v>7</v>
      </c>
      <c r="E333" s="118">
        <v>176</v>
      </c>
      <c r="F333" s="118">
        <v>206</v>
      </c>
      <c r="G333" s="119">
        <v>30</v>
      </c>
      <c r="H333" s="99"/>
      <c r="I333" s="108">
        <v>44529</v>
      </c>
      <c r="J333" s="121"/>
      <c r="K333" s="112" t="s">
        <v>6</v>
      </c>
      <c r="L333" s="99"/>
      <c r="M333" s="99"/>
      <c r="N333" s="114">
        <v>0</v>
      </c>
    </row>
    <row r="334" spans="2:14" x14ac:dyDescent="0.25">
      <c r="B334" s="115">
        <v>44530</v>
      </c>
      <c r="C334" s="120"/>
      <c r="D334" s="117" t="s">
        <v>7</v>
      </c>
      <c r="E334" s="118">
        <v>176</v>
      </c>
      <c r="F334" s="118">
        <v>206</v>
      </c>
      <c r="G334" s="119">
        <v>30</v>
      </c>
      <c r="H334" s="99"/>
      <c r="I334" s="108">
        <v>44530</v>
      </c>
      <c r="J334" s="121"/>
      <c r="K334" s="112" t="s">
        <v>6</v>
      </c>
      <c r="L334" s="99"/>
      <c r="M334" s="99"/>
      <c r="N334" s="114">
        <v>0</v>
      </c>
    </row>
    <row r="335" spans="2:14" x14ac:dyDescent="0.25">
      <c r="B335" s="115">
        <v>44531</v>
      </c>
      <c r="C335" s="120"/>
      <c r="D335" s="117" t="s">
        <v>7</v>
      </c>
      <c r="E335" s="118">
        <v>176</v>
      </c>
      <c r="F335" s="118">
        <v>206</v>
      </c>
      <c r="G335" s="119">
        <v>30</v>
      </c>
      <c r="H335" s="99"/>
      <c r="I335" s="108">
        <v>44531</v>
      </c>
      <c r="J335" s="121"/>
      <c r="K335" s="112" t="s">
        <v>6</v>
      </c>
      <c r="L335" s="99"/>
      <c r="M335" s="99"/>
      <c r="N335" s="114">
        <v>0</v>
      </c>
    </row>
    <row r="336" spans="2:14" x14ac:dyDescent="0.25">
      <c r="B336" s="115">
        <v>44532</v>
      </c>
      <c r="C336" s="120"/>
      <c r="D336" s="117" t="s">
        <v>7</v>
      </c>
      <c r="E336" s="118">
        <v>176</v>
      </c>
      <c r="F336" s="118">
        <v>206</v>
      </c>
      <c r="G336" s="119">
        <v>30</v>
      </c>
      <c r="H336" s="99"/>
      <c r="I336" s="108">
        <v>44532</v>
      </c>
      <c r="J336" s="121"/>
      <c r="K336" s="112" t="s">
        <v>6</v>
      </c>
      <c r="L336" s="99"/>
      <c r="M336" s="99"/>
      <c r="N336" s="114">
        <v>0</v>
      </c>
    </row>
    <row r="337" spans="2:14" x14ac:dyDescent="0.25">
      <c r="B337" s="115">
        <v>44533</v>
      </c>
      <c r="C337" s="120"/>
      <c r="D337" s="117" t="s">
        <v>7</v>
      </c>
      <c r="E337" s="118">
        <v>176</v>
      </c>
      <c r="F337" s="118">
        <v>206</v>
      </c>
      <c r="G337" s="119">
        <v>30</v>
      </c>
      <c r="H337" s="99"/>
      <c r="I337" s="108">
        <v>44533</v>
      </c>
      <c r="J337" s="121"/>
      <c r="K337" s="112" t="s">
        <v>6</v>
      </c>
      <c r="L337" s="99"/>
      <c r="M337" s="99"/>
      <c r="N337" s="114">
        <v>0</v>
      </c>
    </row>
    <row r="338" spans="2:14" x14ac:dyDescent="0.25">
      <c r="B338" s="115">
        <v>44534</v>
      </c>
      <c r="C338" s="120"/>
      <c r="D338" s="117" t="s">
        <v>7</v>
      </c>
      <c r="E338" s="118">
        <v>176</v>
      </c>
      <c r="F338" s="118">
        <v>206</v>
      </c>
      <c r="G338" s="119">
        <v>30</v>
      </c>
      <c r="H338" s="99"/>
      <c r="I338" s="108">
        <v>44534</v>
      </c>
      <c r="J338" s="121"/>
      <c r="K338" s="112" t="s">
        <v>6</v>
      </c>
      <c r="L338" s="99"/>
      <c r="M338" s="99"/>
      <c r="N338" s="114">
        <v>0</v>
      </c>
    </row>
    <row r="339" spans="2:14" x14ac:dyDescent="0.25">
      <c r="B339" s="115">
        <v>44535</v>
      </c>
      <c r="C339" s="120"/>
      <c r="D339" s="117" t="s">
        <v>7</v>
      </c>
      <c r="E339" s="118">
        <v>176</v>
      </c>
      <c r="F339" s="118">
        <v>206</v>
      </c>
      <c r="G339" s="119">
        <v>30</v>
      </c>
      <c r="H339" s="99"/>
      <c r="I339" s="108">
        <v>44535</v>
      </c>
      <c r="J339" s="121"/>
      <c r="K339" s="112" t="s">
        <v>6</v>
      </c>
      <c r="L339" s="99"/>
      <c r="M339" s="99"/>
      <c r="N339" s="114">
        <v>0</v>
      </c>
    </row>
    <row r="340" spans="2:14" x14ac:dyDescent="0.25">
      <c r="B340" s="115">
        <v>44536</v>
      </c>
      <c r="C340" s="120"/>
      <c r="D340" s="117" t="s">
        <v>7</v>
      </c>
      <c r="E340" s="118">
        <v>176</v>
      </c>
      <c r="F340" s="118">
        <v>206</v>
      </c>
      <c r="G340" s="119">
        <v>30</v>
      </c>
      <c r="H340" s="99"/>
      <c r="I340" s="108">
        <v>44536</v>
      </c>
      <c r="J340" s="121"/>
      <c r="K340" s="112" t="s">
        <v>6</v>
      </c>
      <c r="L340" s="99"/>
      <c r="M340" s="99"/>
      <c r="N340" s="114">
        <v>0</v>
      </c>
    </row>
    <row r="341" spans="2:14" x14ac:dyDescent="0.25">
      <c r="B341" s="115">
        <v>44537</v>
      </c>
      <c r="C341" s="120"/>
      <c r="D341" s="117" t="s">
        <v>7</v>
      </c>
      <c r="E341" s="118">
        <v>176</v>
      </c>
      <c r="F341" s="118">
        <v>206</v>
      </c>
      <c r="G341" s="119">
        <v>30</v>
      </c>
      <c r="H341" s="99"/>
      <c r="I341" s="108">
        <v>44537</v>
      </c>
      <c r="J341" s="121"/>
      <c r="K341" s="112" t="s">
        <v>6</v>
      </c>
      <c r="L341" s="99"/>
      <c r="M341" s="99"/>
      <c r="N341" s="114">
        <v>0</v>
      </c>
    </row>
    <row r="342" spans="2:14" x14ac:dyDescent="0.25">
      <c r="B342" s="115">
        <v>44538</v>
      </c>
      <c r="C342" s="120"/>
      <c r="D342" s="117" t="s">
        <v>7</v>
      </c>
      <c r="E342" s="118">
        <v>176</v>
      </c>
      <c r="F342" s="118">
        <v>206</v>
      </c>
      <c r="G342" s="119">
        <v>30</v>
      </c>
      <c r="H342" s="99"/>
      <c r="I342" s="108">
        <v>44538</v>
      </c>
      <c r="J342" s="121"/>
      <c r="K342" s="112" t="s">
        <v>6</v>
      </c>
      <c r="L342" s="99"/>
      <c r="M342" s="99"/>
      <c r="N342" s="114">
        <v>0</v>
      </c>
    </row>
    <row r="343" spans="2:14" x14ac:dyDescent="0.25">
      <c r="B343" s="115">
        <v>44539</v>
      </c>
      <c r="C343" s="120"/>
      <c r="D343" s="117" t="s">
        <v>7</v>
      </c>
      <c r="E343" s="118">
        <v>176</v>
      </c>
      <c r="F343" s="118">
        <v>206</v>
      </c>
      <c r="G343" s="119">
        <v>30</v>
      </c>
      <c r="H343" s="99"/>
      <c r="I343" s="108">
        <v>44539</v>
      </c>
      <c r="J343" s="121"/>
      <c r="K343" s="112" t="s">
        <v>6</v>
      </c>
      <c r="L343" s="99"/>
      <c r="M343" s="99"/>
      <c r="N343" s="114">
        <v>0</v>
      </c>
    </row>
    <row r="344" spans="2:14" x14ac:dyDescent="0.25">
      <c r="B344" s="132">
        <v>44540</v>
      </c>
      <c r="C344" s="133"/>
      <c r="D344" s="134" t="s">
        <v>7</v>
      </c>
      <c r="E344" s="135">
        <v>589</v>
      </c>
      <c r="F344" s="135">
        <v>619</v>
      </c>
      <c r="G344" s="136">
        <v>45</v>
      </c>
      <c r="H344" s="99"/>
      <c r="I344" s="108">
        <v>44540</v>
      </c>
      <c r="J344" s="121"/>
      <c r="K344" s="112" t="s">
        <v>6</v>
      </c>
      <c r="L344" s="99"/>
      <c r="M344" s="99"/>
      <c r="N344" s="114">
        <v>0</v>
      </c>
    </row>
    <row r="345" spans="2:14" x14ac:dyDescent="0.25">
      <c r="B345" s="132">
        <v>44541</v>
      </c>
      <c r="C345" s="133"/>
      <c r="D345" s="134" t="s">
        <v>8</v>
      </c>
      <c r="E345" s="135">
        <v>689</v>
      </c>
      <c r="F345" s="135">
        <v>719</v>
      </c>
      <c r="G345" s="136">
        <v>45</v>
      </c>
      <c r="H345" s="99"/>
      <c r="I345" s="108">
        <v>44541</v>
      </c>
      <c r="J345" s="121"/>
      <c r="K345" s="112" t="s">
        <v>6</v>
      </c>
      <c r="L345" s="99"/>
      <c r="M345" s="99"/>
      <c r="N345" s="114">
        <v>0</v>
      </c>
    </row>
    <row r="346" spans="2:14" x14ac:dyDescent="0.25">
      <c r="B346" s="132">
        <v>44542</v>
      </c>
      <c r="C346" s="133"/>
      <c r="D346" s="134" t="s">
        <v>8</v>
      </c>
      <c r="E346" s="135">
        <v>689</v>
      </c>
      <c r="F346" s="135">
        <v>719</v>
      </c>
      <c r="G346" s="136">
        <v>45</v>
      </c>
      <c r="H346" s="99"/>
      <c r="I346" s="108">
        <v>44542</v>
      </c>
      <c r="J346" s="121"/>
      <c r="K346" s="112" t="s">
        <v>6</v>
      </c>
      <c r="L346" s="99"/>
      <c r="M346" s="99"/>
      <c r="N346" s="114">
        <v>0</v>
      </c>
    </row>
    <row r="347" spans="2:14" x14ac:dyDescent="0.25">
      <c r="B347" s="132">
        <v>44543</v>
      </c>
      <c r="C347" s="133"/>
      <c r="D347" s="134" t="s">
        <v>8</v>
      </c>
      <c r="E347" s="135">
        <v>689</v>
      </c>
      <c r="F347" s="135">
        <v>719</v>
      </c>
      <c r="G347" s="136">
        <v>45</v>
      </c>
      <c r="H347" s="99"/>
      <c r="I347" s="108">
        <v>44543</v>
      </c>
      <c r="J347" s="121"/>
      <c r="K347" s="112" t="s">
        <v>6</v>
      </c>
      <c r="L347" s="99"/>
      <c r="M347" s="99"/>
      <c r="N347" s="114">
        <v>0</v>
      </c>
    </row>
    <row r="348" spans="2:14" x14ac:dyDescent="0.25">
      <c r="B348" s="132">
        <v>44544</v>
      </c>
      <c r="C348" s="133"/>
      <c r="D348" s="134" t="s">
        <v>8</v>
      </c>
      <c r="E348" s="135">
        <v>689</v>
      </c>
      <c r="F348" s="135">
        <v>719</v>
      </c>
      <c r="G348" s="136">
        <v>45</v>
      </c>
      <c r="H348" s="99"/>
      <c r="I348" s="108">
        <v>44544</v>
      </c>
      <c r="J348" s="121"/>
      <c r="K348" s="112" t="s">
        <v>6</v>
      </c>
      <c r="L348" s="99"/>
      <c r="M348" s="99"/>
      <c r="N348" s="114">
        <v>0</v>
      </c>
    </row>
    <row r="349" spans="2:14" x14ac:dyDescent="0.25">
      <c r="B349" s="132">
        <v>44545</v>
      </c>
      <c r="C349" s="133"/>
      <c r="D349" s="134" t="s">
        <v>8</v>
      </c>
      <c r="E349" s="135">
        <v>689</v>
      </c>
      <c r="F349" s="135">
        <v>719</v>
      </c>
      <c r="G349" s="136">
        <v>45</v>
      </c>
      <c r="H349" s="99"/>
      <c r="I349" s="108">
        <v>44545</v>
      </c>
      <c r="J349" s="121"/>
      <c r="K349" s="112" t="s">
        <v>6</v>
      </c>
      <c r="L349" s="99"/>
      <c r="M349" s="99"/>
      <c r="N349" s="114">
        <v>0</v>
      </c>
    </row>
    <row r="350" spans="2:14" x14ac:dyDescent="0.25">
      <c r="B350" s="132">
        <v>44546</v>
      </c>
      <c r="C350" s="133"/>
      <c r="D350" s="134" t="s">
        <v>8</v>
      </c>
      <c r="E350" s="135">
        <v>689</v>
      </c>
      <c r="F350" s="135">
        <v>719</v>
      </c>
      <c r="G350" s="136">
        <v>45</v>
      </c>
      <c r="H350" s="99"/>
      <c r="I350" s="108">
        <v>44546</v>
      </c>
      <c r="J350" s="121"/>
      <c r="K350" s="112" t="s">
        <v>6</v>
      </c>
      <c r="L350" s="99"/>
      <c r="M350" s="99"/>
      <c r="N350" s="114">
        <v>0</v>
      </c>
    </row>
    <row r="351" spans="2:14" x14ac:dyDescent="0.25">
      <c r="B351" s="132">
        <v>44547</v>
      </c>
      <c r="C351" s="133"/>
      <c r="D351" s="134" t="s">
        <v>8</v>
      </c>
      <c r="E351" s="135">
        <v>689</v>
      </c>
      <c r="F351" s="135">
        <v>719</v>
      </c>
      <c r="G351" s="136">
        <v>45</v>
      </c>
      <c r="H351" s="99"/>
      <c r="I351" s="108">
        <v>44547</v>
      </c>
      <c r="J351" s="121"/>
      <c r="K351" s="112" t="s">
        <v>6</v>
      </c>
      <c r="L351" s="99"/>
      <c r="M351" s="99"/>
      <c r="N351" s="114">
        <v>0</v>
      </c>
    </row>
    <row r="352" spans="2:14" x14ac:dyDescent="0.25">
      <c r="B352" s="132">
        <v>44548</v>
      </c>
      <c r="C352" s="133"/>
      <c r="D352" s="134" t="s">
        <v>8</v>
      </c>
      <c r="E352" s="135">
        <v>689</v>
      </c>
      <c r="F352" s="135">
        <v>719</v>
      </c>
      <c r="G352" s="136">
        <v>45</v>
      </c>
      <c r="H352" s="99"/>
      <c r="I352" s="108">
        <v>44548</v>
      </c>
      <c r="J352" s="121"/>
      <c r="K352" s="112" t="s">
        <v>6</v>
      </c>
      <c r="L352" s="99"/>
      <c r="M352" s="99"/>
      <c r="N352" s="114">
        <v>0</v>
      </c>
    </row>
    <row r="353" spans="2:14" x14ac:dyDescent="0.25">
      <c r="B353" s="132">
        <v>44549</v>
      </c>
      <c r="C353" s="133"/>
      <c r="D353" s="134" t="s">
        <v>8</v>
      </c>
      <c r="E353" s="135">
        <v>689</v>
      </c>
      <c r="F353" s="135">
        <v>719</v>
      </c>
      <c r="G353" s="136">
        <v>45</v>
      </c>
      <c r="H353" s="99"/>
      <c r="I353" s="108">
        <v>44549</v>
      </c>
      <c r="J353" s="121"/>
      <c r="K353" s="112" t="s">
        <v>6</v>
      </c>
      <c r="L353" s="99"/>
      <c r="M353" s="99"/>
      <c r="N353" s="114">
        <v>0</v>
      </c>
    </row>
    <row r="354" spans="2:14" x14ac:dyDescent="0.25">
      <c r="B354" s="132">
        <v>44550</v>
      </c>
      <c r="C354" s="133"/>
      <c r="D354" s="134" t="s">
        <v>8</v>
      </c>
      <c r="E354" s="135">
        <v>689</v>
      </c>
      <c r="F354" s="135">
        <v>719</v>
      </c>
      <c r="G354" s="136">
        <v>45</v>
      </c>
      <c r="H354" s="99"/>
      <c r="I354" s="108">
        <v>44550</v>
      </c>
      <c r="J354" s="121"/>
      <c r="K354" s="112" t="s">
        <v>6</v>
      </c>
      <c r="L354" s="99"/>
      <c r="M354" s="99"/>
      <c r="N354" s="114">
        <v>0</v>
      </c>
    </row>
    <row r="355" spans="2:14" x14ac:dyDescent="0.25">
      <c r="B355" s="132">
        <v>44551</v>
      </c>
      <c r="C355" s="133"/>
      <c r="D355" s="134" t="s">
        <v>8</v>
      </c>
      <c r="E355" s="135">
        <v>689</v>
      </c>
      <c r="F355" s="135">
        <v>719</v>
      </c>
      <c r="G355" s="136">
        <v>45</v>
      </c>
      <c r="H355" s="99"/>
      <c r="I355" s="108">
        <v>44551</v>
      </c>
      <c r="J355" s="121"/>
      <c r="K355" s="112" t="s">
        <v>6</v>
      </c>
      <c r="L355" s="99"/>
      <c r="M355" s="99"/>
      <c r="N355" s="114">
        <v>0</v>
      </c>
    </row>
    <row r="356" spans="2:14" x14ac:dyDescent="0.25">
      <c r="B356" s="132">
        <v>44552</v>
      </c>
      <c r="C356" s="133"/>
      <c r="D356" s="134" t="s">
        <v>8</v>
      </c>
      <c r="E356" s="135">
        <v>689</v>
      </c>
      <c r="F356" s="135">
        <v>719</v>
      </c>
      <c r="G356" s="136">
        <v>45</v>
      </c>
      <c r="H356" s="99"/>
      <c r="I356" s="108">
        <v>44552</v>
      </c>
      <c r="J356" s="121"/>
      <c r="K356" s="112" t="s">
        <v>6</v>
      </c>
      <c r="L356" s="99"/>
      <c r="M356" s="99"/>
      <c r="N356" s="114">
        <v>0</v>
      </c>
    </row>
    <row r="357" spans="2:14" x14ac:dyDescent="0.25">
      <c r="B357" s="132">
        <v>44553</v>
      </c>
      <c r="C357" s="133"/>
      <c r="D357" s="134" t="s">
        <v>8</v>
      </c>
      <c r="E357" s="135">
        <v>689</v>
      </c>
      <c r="F357" s="135">
        <v>719</v>
      </c>
      <c r="G357" s="136">
        <v>45</v>
      </c>
      <c r="H357" s="99"/>
      <c r="I357" s="108">
        <v>44553</v>
      </c>
      <c r="J357" s="121"/>
      <c r="K357" s="112" t="s">
        <v>6</v>
      </c>
      <c r="L357" s="99"/>
      <c r="M357" s="99"/>
      <c r="N357" s="114">
        <v>0</v>
      </c>
    </row>
    <row r="358" spans="2:14" x14ac:dyDescent="0.25">
      <c r="B358" s="115">
        <v>44554</v>
      </c>
      <c r="C358" s="120"/>
      <c r="D358" s="117" t="s">
        <v>8</v>
      </c>
      <c r="E358" s="118">
        <v>236</v>
      </c>
      <c r="F358" s="118">
        <v>266</v>
      </c>
      <c r="G358" s="119">
        <v>30</v>
      </c>
      <c r="H358" s="99"/>
      <c r="I358" s="108">
        <v>44554</v>
      </c>
      <c r="J358" s="121"/>
      <c r="K358" s="112" t="s">
        <v>6</v>
      </c>
      <c r="L358" s="99"/>
      <c r="M358" s="99"/>
      <c r="N358" s="114">
        <v>0</v>
      </c>
    </row>
    <row r="359" spans="2:14" x14ac:dyDescent="0.25">
      <c r="B359" s="115">
        <v>44555</v>
      </c>
      <c r="C359" s="120"/>
      <c r="D359" s="117" t="s">
        <v>8</v>
      </c>
      <c r="E359" s="118">
        <v>236</v>
      </c>
      <c r="F359" s="118">
        <v>266</v>
      </c>
      <c r="G359" s="119">
        <v>30</v>
      </c>
      <c r="H359" s="99"/>
      <c r="I359" s="108">
        <v>44555</v>
      </c>
      <c r="J359" s="121"/>
      <c r="K359" s="112" t="s">
        <v>6</v>
      </c>
      <c r="L359" s="99"/>
      <c r="M359" s="99"/>
      <c r="N359" s="114">
        <v>0</v>
      </c>
    </row>
    <row r="360" spans="2:14" x14ac:dyDescent="0.25">
      <c r="B360" s="115">
        <v>44556</v>
      </c>
      <c r="C360" s="120"/>
      <c r="D360" s="117" t="s">
        <v>8</v>
      </c>
      <c r="E360" s="118">
        <v>236</v>
      </c>
      <c r="F360" s="118">
        <v>266</v>
      </c>
      <c r="G360" s="119">
        <v>30</v>
      </c>
      <c r="H360" s="99"/>
      <c r="I360" s="108">
        <v>44556</v>
      </c>
      <c r="J360" s="121"/>
      <c r="K360" s="112" t="s">
        <v>6</v>
      </c>
      <c r="L360" s="99"/>
      <c r="M360" s="99"/>
      <c r="N360" s="114">
        <v>0</v>
      </c>
    </row>
    <row r="361" spans="2:14" x14ac:dyDescent="0.25">
      <c r="B361" s="115">
        <v>44557</v>
      </c>
      <c r="C361" s="120"/>
      <c r="D361" s="117" t="s">
        <v>8</v>
      </c>
      <c r="E361" s="118">
        <v>236</v>
      </c>
      <c r="F361" s="118">
        <v>266</v>
      </c>
      <c r="G361" s="119">
        <v>30</v>
      </c>
      <c r="H361" s="99"/>
      <c r="I361" s="108">
        <v>44557</v>
      </c>
      <c r="J361" s="121"/>
      <c r="K361" s="112" t="s">
        <v>6</v>
      </c>
      <c r="L361" s="99"/>
      <c r="M361" s="99"/>
      <c r="N361" s="114">
        <v>0</v>
      </c>
    </row>
    <row r="362" spans="2:14" x14ac:dyDescent="0.25">
      <c r="B362" s="115">
        <v>44558</v>
      </c>
      <c r="C362" s="120"/>
      <c r="D362" s="117" t="s">
        <v>6</v>
      </c>
      <c r="E362" s="118">
        <v>146</v>
      </c>
      <c r="F362" s="118">
        <v>176</v>
      </c>
      <c r="G362" s="119">
        <v>30</v>
      </c>
      <c r="H362" s="99"/>
      <c r="I362" s="108">
        <v>44558</v>
      </c>
      <c r="J362" s="121"/>
      <c r="K362" s="137" t="s">
        <v>10</v>
      </c>
      <c r="L362" s="99"/>
      <c r="M362" s="99"/>
      <c r="N362" s="114">
        <v>0</v>
      </c>
    </row>
    <row r="363" spans="2:14" x14ac:dyDescent="0.25">
      <c r="B363" s="115">
        <v>44559</v>
      </c>
      <c r="C363" s="120"/>
      <c r="D363" s="117" t="s">
        <v>6</v>
      </c>
      <c r="E363" s="118">
        <v>146</v>
      </c>
      <c r="F363" s="118">
        <v>176</v>
      </c>
      <c r="G363" s="119">
        <v>30</v>
      </c>
      <c r="H363" s="99"/>
      <c r="I363" s="108">
        <v>44559</v>
      </c>
      <c r="J363" s="121"/>
      <c r="K363" s="137" t="s">
        <v>10</v>
      </c>
      <c r="L363" s="99"/>
      <c r="M363" s="99"/>
      <c r="N363" s="114">
        <v>0</v>
      </c>
    </row>
    <row r="364" spans="2:14" x14ac:dyDescent="0.25">
      <c r="B364" s="115">
        <v>44560</v>
      </c>
      <c r="C364" s="120"/>
      <c r="D364" s="117" t="s">
        <v>6</v>
      </c>
      <c r="E364" s="118">
        <v>146</v>
      </c>
      <c r="F364" s="118">
        <v>176</v>
      </c>
      <c r="G364" s="119">
        <v>30</v>
      </c>
      <c r="H364" s="99"/>
      <c r="I364" s="108">
        <v>44560</v>
      </c>
      <c r="J364" s="121"/>
      <c r="K364" s="137" t="s">
        <v>10</v>
      </c>
      <c r="L364" s="99"/>
      <c r="M364" s="99"/>
      <c r="N364" s="114">
        <v>0</v>
      </c>
    </row>
    <row r="365" spans="2:14" x14ac:dyDescent="0.25">
      <c r="B365" s="115">
        <v>44561</v>
      </c>
      <c r="C365" s="120"/>
      <c r="D365" s="117" t="s">
        <v>6</v>
      </c>
      <c r="E365" s="118">
        <v>146</v>
      </c>
      <c r="F365" s="118">
        <v>176</v>
      </c>
      <c r="G365" s="119">
        <v>30</v>
      </c>
      <c r="H365" s="99"/>
      <c r="I365" s="108">
        <v>44561</v>
      </c>
      <c r="J365" s="121"/>
      <c r="K365" s="137" t="s">
        <v>10</v>
      </c>
      <c r="L365" s="99"/>
      <c r="M365" s="99"/>
      <c r="N365" s="114">
        <v>0</v>
      </c>
    </row>
    <row r="366" spans="2:14" x14ac:dyDescent="0.25">
      <c r="B366" s="115">
        <v>44562</v>
      </c>
      <c r="C366" s="120"/>
      <c r="D366" s="117" t="s">
        <v>6</v>
      </c>
      <c r="E366" s="118">
        <v>146</v>
      </c>
      <c r="F366" s="118">
        <v>176</v>
      </c>
      <c r="G366" s="119">
        <v>30</v>
      </c>
      <c r="H366" s="99"/>
      <c r="I366" s="108">
        <v>44562</v>
      </c>
      <c r="J366" s="121"/>
      <c r="K366" s="137" t="s">
        <v>10</v>
      </c>
      <c r="L366" s="99"/>
      <c r="M366" s="99"/>
      <c r="N366" s="114">
        <v>0</v>
      </c>
    </row>
    <row r="367" spans="2:14" x14ac:dyDescent="0.25">
      <c r="B367" s="115">
        <v>44563</v>
      </c>
      <c r="C367" s="120"/>
      <c r="D367" s="117" t="s">
        <v>6</v>
      </c>
      <c r="E367" s="118">
        <v>146</v>
      </c>
      <c r="F367" s="118">
        <v>176</v>
      </c>
      <c r="G367" s="119">
        <v>30</v>
      </c>
      <c r="H367" s="99"/>
      <c r="I367" s="108">
        <v>44563</v>
      </c>
      <c r="J367" s="121"/>
      <c r="K367" s="137" t="s">
        <v>10</v>
      </c>
      <c r="L367" s="99"/>
      <c r="M367" s="99"/>
      <c r="N367" s="114">
        <v>0</v>
      </c>
    </row>
    <row r="368" spans="2:14" x14ac:dyDescent="0.25">
      <c r="B368" s="115">
        <v>44564</v>
      </c>
      <c r="C368" s="120"/>
      <c r="D368" s="117" t="s">
        <v>6</v>
      </c>
      <c r="E368" s="118">
        <v>146</v>
      </c>
      <c r="F368" s="118">
        <v>176</v>
      </c>
      <c r="G368" s="119">
        <v>30</v>
      </c>
      <c r="H368" s="99"/>
      <c r="I368" s="108">
        <v>44564</v>
      </c>
      <c r="J368" s="121"/>
      <c r="K368" s="137" t="s">
        <v>10</v>
      </c>
      <c r="L368" s="99"/>
      <c r="M368" s="99"/>
      <c r="N368" s="114">
        <v>0</v>
      </c>
    </row>
    <row r="369" spans="2:14" x14ac:dyDescent="0.25">
      <c r="B369" s="115">
        <v>44565</v>
      </c>
      <c r="C369" s="120"/>
      <c r="D369" s="117" t="s">
        <v>6</v>
      </c>
      <c r="E369" s="118">
        <v>146</v>
      </c>
      <c r="F369" s="118">
        <v>176</v>
      </c>
      <c r="G369" s="119">
        <v>30</v>
      </c>
      <c r="H369" s="99"/>
      <c r="I369" s="108">
        <v>44565</v>
      </c>
      <c r="J369" s="121"/>
      <c r="K369" s="137" t="s">
        <v>10</v>
      </c>
      <c r="L369" s="99"/>
      <c r="M369" s="99"/>
      <c r="N369" s="114">
        <v>0</v>
      </c>
    </row>
    <row r="370" spans="2:14" x14ac:dyDescent="0.25">
      <c r="B370" s="115">
        <v>44566</v>
      </c>
      <c r="C370" s="120"/>
      <c r="D370" s="117" t="s">
        <v>6</v>
      </c>
      <c r="E370" s="118">
        <v>146</v>
      </c>
      <c r="F370" s="118">
        <v>176</v>
      </c>
      <c r="G370" s="119">
        <v>30</v>
      </c>
      <c r="H370" s="99"/>
      <c r="I370" s="108">
        <v>44566</v>
      </c>
      <c r="J370" s="121"/>
      <c r="K370" s="137" t="s">
        <v>10</v>
      </c>
      <c r="L370" s="99"/>
      <c r="M370" s="99"/>
      <c r="N370" s="114">
        <v>0</v>
      </c>
    </row>
    <row r="371" spans="2:14" x14ac:dyDescent="0.25">
      <c r="B371" s="115">
        <v>44567</v>
      </c>
      <c r="C371" s="120"/>
      <c r="D371" s="117" t="s">
        <v>6</v>
      </c>
      <c r="E371" s="118">
        <v>146</v>
      </c>
      <c r="F371" s="118">
        <v>176</v>
      </c>
      <c r="G371" s="119">
        <v>30</v>
      </c>
      <c r="H371" s="99"/>
      <c r="I371" s="108">
        <v>44567</v>
      </c>
      <c r="J371" s="121"/>
      <c r="K371" s="137" t="s">
        <v>10</v>
      </c>
      <c r="L371" s="99"/>
      <c r="M371" s="99"/>
      <c r="N371" s="114">
        <v>0</v>
      </c>
    </row>
    <row r="372" spans="2:14" x14ac:dyDescent="0.25">
      <c r="B372" s="115">
        <v>44568</v>
      </c>
      <c r="C372" s="120"/>
      <c r="D372" s="117" t="s">
        <v>6</v>
      </c>
      <c r="E372" s="118">
        <v>146</v>
      </c>
      <c r="F372" s="118">
        <v>176</v>
      </c>
      <c r="G372" s="119">
        <v>30</v>
      </c>
      <c r="H372" s="99"/>
      <c r="I372" s="108">
        <v>44568</v>
      </c>
      <c r="J372" s="121"/>
      <c r="K372" s="137" t="s">
        <v>10</v>
      </c>
      <c r="L372" s="99"/>
      <c r="M372" s="99"/>
      <c r="N372" s="114">
        <v>0</v>
      </c>
    </row>
    <row r="373" spans="2:14" x14ac:dyDescent="0.25">
      <c r="B373" s="115">
        <v>44569</v>
      </c>
      <c r="C373" s="120"/>
      <c r="D373" s="117" t="s">
        <v>6</v>
      </c>
      <c r="E373" s="118">
        <v>146</v>
      </c>
      <c r="F373" s="118">
        <v>176</v>
      </c>
      <c r="G373" s="119">
        <v>30</v>
      </c>
      <c r="H373" s="99"/>
      <c r="I373" s="108">
        <v>44569</v>
      </c>
      <c r="J373" s="121"/>
      <c r="K373" s="137" t="s">
        <v>10</v>
      </c>
      <c r="L373" s="99"/>
      <c r="M373" s="99"/>
      <c r="N373" s="114">
        <v>0</v>
      </c>
    </row>
    <row r="374" spans="2:14" x14ac:dyDescent="0.25">
      <c r="B374" s="115">
        <v>44570</v>
      </c>
      <c r="C374" s="120"/>
      <c r="D374" s="117" t="s">
        <v>6</v>
      </c>
      <c r="E374" s="118">
        <v>146</v>
      </c>
      <c r="F374" s="118">
        <v>176</v>
      </c>
      <c r="G374" s="119">
        <v>30</v>
      </c>
      <c r="H374" s="99"/>
      <c r="I374" s="108">
        <v>44570</v>
      </c>
      <c r="J374" s="121"/>
      <c r="K374" s="137" t="s">
        <v>10</v>
      </c>
      <c r="L374" s="99"/>
      <c r="M374" s="99"/>
      <c r="N374" s="114">
        <v>0</v>
      </c>
    </row>
    <row r="375" spans="2:14" x14ac:dyDescent="0.25">
      <c r="B375" s="115">
        <v>44571</v>
      </c>
      <c r="C375" s="120"/>
      <c r="D375" s="117" t="s">
        <v>6</v>
      </c>
      <c r="E375" s="118">
        <v>146</v>
      </c>
      <c r="F375" s="118">
        <v>176</v>
      </c>
      <c r="G375" s="119">
        <v>30</v>
      </c>
      <c r="H375" s="99"/>
      <c r="I375" s="108">
        <v>44571</v>
      </c>
      <c r="J375" s="121"/>
      <c r="K375" s="137" t="s">
        <v>10</v>
      </c>
      <c r="L375" s="99"/>
      <c r="M375" s="99"/>
      <c r="N375" s="114">
        <v>0</v>
      </c>
    </row>
    <row r="376" spans="2:14" x14ac:dyDescent="0.25">
      <c r="B376" s="115">
        <v>44572</v>
      </c>
      <c r="C376" s="120"/>
      <c r="D376" s="117" t="s">
        <v>6</v>
      </c>
      <c r="E376" s="118">
        <v>146</v>
      </c>
      <c r="F376" s="118">
        <v>176</v>
      </c>
      <c r="G376" s="119">
        <v>30</v>
      </c>
      <c r="H376" s="99"/>
      <c r="I376" s="108">
        <v>44572</v>
      </c>
      <c r="J376" s="121"/>
      <c r="K376" s="137" t="s">
        <v>10</v>
      </c>
      <c r="L376" s="99"/>
      <c r="M376" s="99"/>
      <c r="N376" s="114">
        <v>0</v>
      </c>
    </row>
    <row r="377" spans="2:14" x14ac:dyDescent="0.25">
      <c r="B377" s="115">
        <v>44573</v>
      </c>
      <c r="C377" s="120"/>
      <c r="D377" s="117" t="s">
        <v>6</v>
      </c>
      <c r="E377" s="118">
        <v>146</v>
      </c>
      <c r="F377" s="118">
        <v>176</v>
      </c>
      <c r="G377" s="119">
        <v>30</v>
      </c>
      <c r="H377" s="99"/>
      <c r="I377" s="108">
        <v>44573</v>
      </c>
      <c r="J377" s="121"/>
      <c r="K377" s="137" t="s">
        <v>10</v>
      </c>
      <c r="L377" s="99"/>
      <c r="M377" s="99"/>
      <c r="N377" s="114">
        <v>0</v>
      </c>
    </row>
    <row r="378" spans="2:14" x14ac:dyDescent="0.25">
      <c r="B378" s="115">
        <v>44574</v>
      </c>
      <c r="C378" s="120"/>
      <c r="D378" s="117" t="s">
        <v>6</v>
      </c>
      <c r="E378" s="118">
        <v>146</v>
      </c>
      <c r="F378" s="118">
        <v>176</v>
      </c>
      <c r="G378" s="119">
        <v>30</v>
      </c>
      <c r="H378" s="99"/>
      <c r="I378" s="108">
        <v>44574</v>
      </c>
      <c r="J378" s="121"/>
      <c r="K378" s="137" t="s">
        <v>10</v>
      </c>
      <c r="L378" s="99"/>
      <c r="M378" s="99"/>
      <c r="N378" s="114">
        <v>0</v>
      </c>
    </row>
    <row r="379" spans="2:14" x14ac:dyDescent="0.25">
      <c r="B379" s="115">
        <v>44575</v>
      </c>
      <c r="C379" s="120"/>
      <c r="D379" s="117" t="s">
        <v>6</v>
      </c>
      <c r="E379" s="118">
        <v>146</v>
      </c>
      <c r="F379" s="118">
        <v>176</v>
      </c>
      <c r="G379" s="119">
        <v>30</v>
      </c>
      <c r="H379" s="99"/>
      <c r="I379" s="108">
        <v>44575</v>
      </c>
      <c r="J379" s="121"/>
      <c r="K379" s="137" t="s">
        <v>10</v>
      </c>
      <c r="L379" s="99"/>
      <c r="M379" s="99"/>
      <c r="N379" s="114">
        <v>0</v>
      </c>
    </row>
    <row r="380" spans="2:14" x14ac:dyDescent="0.25">
      <c r="B380" s="56"/>
      <c r="C380" s="56"/>
      <c r="D380" s="56"/>
      <c r="H380" s="51"/>
      <c r="I380" s="50"/>
      <c r="J380" s="50"/>
      <c r="L380" s="49"/>
      <c r="M380" s="49"/>
    </row>
    <row r="381" spans="2:14" x14ac:dyDescent="0.25">
      <c r="B381" s="193" t="s">
        <v>24</v>
      </c>
      <c r="C381" s="193"/>
      <c r="D381" s="193"/>
      <c r="E381" s="193"/>
      <c r="F381" s="193"/>
      <c r="G381" s="49"/>
      <c r="H381" s="51"/>
      <c r="I381" s="193" t="s">
        <v>25</v>
      </c>
      <c r="J381" s="193"/>
      <c r="K381" s="193"/>
      <c r="L381" s="193"/>
      <c r="M381" s="193"/>
      <c r="N381" s="193"/>
    </row>
    <row r="382" spans="2:14" x14ac:dyDescent="0.25">
      <c r="B382" s="189" t="s">
        <v>3</v>
      </c>
      <c r="C382" s="189"/>
      <c r="D382" s="189"/>
      <c r="E382" s="189"/>
      <c r="F382" s="189"/>
      <c r="G382" s="50"/>
      <c r="H382" s="51"/>
      <c r="I382" s="189" t="s">
        <v>3</v>
      </c>
      <c r="J382" s="189"/>
      <c r="K382" s="189"/>
      <c r="L382" s="189"/>
      <c r="M382" s="189"/>
      <c r="N382" s="189"/>
    </row>
    <row r="383" spans="2:14" x14ac:dyDescent="0.25">
      <c r="H383" s="49"/>
      <c r="I383" s="51"/>
      <c r="J383" s="51"/>
    </row>
    <row r="384" spans="2:14" x14ac:dyDescent="0.25">
      <c r="B384" s="51" t="s">
        <v>4</v>
      </c>
      <c r="C384" s="51" t="s">
        <v>5</v>
      </c>
      <c r="E384" s="51" t="s">
        <v>0</v>
      </c>
      <c r="F384" s="51" t="s">
        <v>1</v>
      </c>
      <c r="H384" s="51"/>
      <c r="I384" s="51" t="s">
        <v>4</v>
      </c>
      <c r="J384" s="51" t="s">
        <v>5</v>
      </c>
      <c r="L384" s="51" t="s">
        <v>0</v>
      </c>
      <c r="M384" s="51" t="s">
        <v>1</v>
      </c>
    </row>
    <row r="385" spans="2:14" x14ac:dyDescent="0.25">
      <c r="B385" s="108">
        <v>44202</v>
      </c>
      <c r="C385" s="109"/>
      <c r="D385" s="110"/>
      <c r="E385" s="111"/>
      <c r="F385" s="111"/>
      <c r="G385" s="112"/>
      <c r="H385" s="99"/>
      <c r="I385" s="113">
        <v>43836</v>
      </c>
      <c r="J385" s="113"/>
      <c r="K385" s="114" t="s">
        <v>9</v>
      </c>
      <c r="L385" s="99"/>
      <c r="M385" s="99"/>
      <c r="N385" s="114">
        <v>0</v>
      </c>
    </row>
    <row r="386" spans="2:14" x14ac:dyDescent="0.25">
      <c r="B386" s="108">
        <v>44203</v>
      </c>
      <c r="C386" s="109"/>
      <c r="D386" s="110"/>
      <c r="E386" s="111"/>
      <c r="F386" s="111"/>
      <c r="G386" s="112"/>
      <c r="H386" s="99"/>
      <c r="I386" s="113">
        <v>43837</v>
      </c>
      <c r="J386" s="113"/>
      <c r="K386" s="114" t="s">
        <v>9</v>
      </c>
      <c r="L386" s="99"/>
      <c r="M386" s="99"/>
      <c r="N386" s="114">
        <v>0</v>
      </c>
    </row>
    <row r="387" spans="2:14" x14ac:dyDescent="0.25">
      <c r="B387" s="108">
        <v>44204</v>
      </c>
      <c r="C387" s="109"/>
      <c r="D387" s="110"/>
      <c r="E387" s="111"/>
      <c r="F387" s="111"/>
      <c r="G387" s="112"/>
      <c r="H387" s="99"/>
      <c r="I387" s="113">
        <v>43838</v>
      </c>
      <c r="J387" s="113"/>
      <c r="K387" s="114" t="s">
        <v>9</v>
      </c>
      <c r="L387" s="99"/>
      <c r="M387" s="99"/>
      <c r="N387" s="114">
        <v>0</v>
      </c>
    </row>
    <row r="388" spans="2:14" x14ac:dyDescent="0.25">
      <c r="B388" s="108">
        <v>44205</v>
      </c>
      <c r="C388" s="109"/>
      <c r="D388" s="110"/>
      <c r="E388" s="111"/>
      <c r="F388" s="111"/>
      <c r="G388" s="112"/>
      <c r="H388" s="99"/>
      <c r="I388" s="113">
        <v>43839</v>
      </c>
      <c r="J388" s="113"/>
      <c r="K388" s="114" t="s">
        <v>6</v>
      </c>
      <c r="L388" s="99"/>
      <c r="M388" s="99"/>
      <c r="N388" s="114">
        <v>0</v>
      </c>
    </row>
    <row r="389" spans="2:14" x14ac:dyDescent="0.25">
      <c r="B389" s="108">
        <v>44206</v>
      </c>
      <c r="C389" s="109"/>
      <c r="D389" s="110"/>
      <c r="E389" s="111"/>
      <c r="F389" s="111"/>
      <c r="G389" s="112"/>
      <c r="H389" s="99"/>
      <c r="I389" s="113">
        <v>43840</v>
      </c>
      <c r="J389" s="113"/>
      <c r="K389" s="114" t="s">
        <v>6</v>
      </c>
      <c r="L389" s="99"/>
      <c r="M389" s="99"/>
      <c r="N389" s="114">
        <v>0</v>
      </c>
    </row>
    <row r="390" spans="2:14" x14ac:dyDescent="0.25">
      <c r="B390" s="108">
        <v>44207</v>
      </c>
      <c r="C390" s="109"/>
      <c r="D390" s="110"/>
      <c r="E390" s="111"/>
      <c r="F390" s="111"/>
      <c r="G390" s="112"/>
      <c r="H390" s="99"/>
      <c r="I390" s="113">
        <v>43841</v>
      </c>
      <c r="J390" s="113"/>
      <c r="K390" s="114" t="s">
        <v>6</v>
      </c>
      <c r="L390" s="99"/>
      <c r="M390" s="99"/>
      <c r="N390" s="114">
        <v>0</v>
      </c>
    </row>
    <row r="391" spans="2:14" x14ac:dyDescent="0.25">
      <c r="B391" s="108">
        <v>44208</v>
      </c>
      <c r="C391" s="109"/>
      <c r="D391" s="110"/>
      <c r="E391" s="111"/>
      <c r="F391" s="111"/>
      <c r="G391" s="112"/>
      <c r="H391" s="99"/>
      <c r="I391" s="113">
        <v>43842</v>
      </c>
      <c r="J391" s="113"/>
      <c r="K391" s="114" t="s">
        <v>6</v>
      </c>
      <c r="L391" s="99"/>
      <c r="M391" s="99"/>
      <c r="N391" s="114">
        <v>0</v>
      </c>
    </row>
    <row r="392" spans="2:14" x14ac:dyDescent="0.25">
      <c r="B392" s="108">
        <v>44209</v>
      </c>
      <c r="C392" s="109"/>
      <c r="D392" s="110"/>
      <c r="E392" s="111"/>
      <c r="F392" s="111"/>
      <c r="G392" s="112"/>
      <c r="H392" s="99"/>
      <c r="I392" s="113">
        <v>43843</v>
      </c>
      <c r="J392" s="113"/>
      <c r="K392" s="114" t="s">
        <v>6</v>
      </c>
      <c r="L392" s="99"/>
      <c r="M392" s="99"/>
      <c r="N392" s="114">
        <v>0</v>
      </c>
    </row>
    <row r="393" spans="2:14" x14ac:dyDescent="0.25">
      <c r="B393" s="108">
        <v>44210</v>
      </c>
      <c r="C393" s="109"/>
      <c r="D393" s="110"/>
      <c r="E393" s="111"/>
      <c r="F393" s="111"/>
      <c r="G393" s="112"/>
      <c r="H393" s="99"/>
      <c r="I393" s="113">
        <v>43844</v>
      </c>
      <c r="J393" s="113"/>
      <c r="K393" s="114" t="s">
        <v>6</v>
      </c>
      <c r="L393" s="99"/>
      <c r="M393" s="99"/>
      <c r="N393" s="114">
        <v>0</v>
      </c>
    </row>
    <row r="394" spans="2:14" x14ac:dyDescent="0.25">
      <c r="B394" s="115">
        <v>44211</v>
      </c>
      <c r="C394" s="116"/>
      <c r="D394" s="117" t="s">
        <v>6</v>
      </c>
      <c r="E394" s="118">
        <v>186</v>
      </c>
      <c r="F394" s="118">
        <v>216</v>
      </c>
      <c r="G394" s="119">
        <v>30</v>
      </c>
      <c r="H394" s="99"/>
      <c r="I394" s="108">
        <v>44211</v>
      </c>
      <c r="J394" s="109"/>
      <c r="K394" s="114" t="s">
        <v>6</v>
      </c>
      <c r="L394" s="99"/>
      <c r="M394" s="99"/>
      <c r="N394" s="114">
        <v>0</v>
      </c>
    </row>
    <row r="395" spans="2:14" x14ac:dyDescent="0.25">
      <c r="B395" s="115">
        <v>44212</v>
      </c>
      <c r="C395" s="116"/>
      <c r="D395" s="117" t="s">
        <v>6</v>
      </c>
      <c r="E395" s="118">
        <v>186</v>
      </c>
      <c r="F395" s="118">
        <v>216</v>
      </c>
      <c r="G395" s="119">
        <v>30</v>
      </c>
      <c r="H395" s="99"/>
      <c r="I395" s="108">
        <v>44212</v>
      </c>
      <c r="J395" s="109"/>
      <c r="K395" s="114" t="s">
        <v>6</v>
      </c>
      <c r="L395" s="99"/>
      <c r="M395" s="99"/>
      <c r="N395" s="114">
        <v>0</v>
      </c>
    </row>
    <row r="396" spans="2:14" x14ac:dyDescent="0.25">
      <c r="B396" s="115">
        <v>44213</v>
      </c>
      <c r="C396" s="116"/>
      <c r="D396" s="117" t="s">
        <v>6</v>
      </c>
      <c r="E396" s="118">
        <v>186</v>
      </c>
      <c r="F396" s="118">
        <v>216</v>
      </c>
      <c r="G396" s="119">
        <v>30</v>
      </c>
      <c r="H396" s="99"/>
      <c r="I396" s="108">
        <v>44213</v>
      </c>
      <c r="J396" s="109"/>
      <c r="K396" s="114" t="s">
        <v>6</v>
      </c>
      <c r="L396" s="99"/>
      <c r="M396" s="99"/>
      <c r="N396" s="114">
        <v>0</v>
      </c>
    </row>
    <row r="397" spans="2:14" x14ac:dyDescent="0.25">
      <c r="B397" s="115">
        <v>44214</v>
      </c>
      <c r="C397" s="116"/>
      <c r="D397" s="117" t="s">
        <v>6</v>
      </c>
      <c r="E397" s="118">
        <v>186</v>
      </c>
      <c r="F397" s="118">
        <v>216</v>
      </c>
      <c r="G397" s="119">
        <v>30</v>
      </c>
      <c r="H397" s="99"/>
      <c r="I397" s="108">
        <v>44214</v>
      </c>
      <c r="J397" s="109"/>
      <c r="K397" s="114" t="s">
        <v>6</v>
      </c>
      <c r="L397" s="99"/>
      <c r="M397" s="99"/>
      <c r="N397" s="114">
        <v>0</v>
      </c>
    </row>
    <row r="398" spans="2:14" x14ac:dyDescent="0.25">
      <c r="B398" s="115">
        <v>44215</v>
      </c>
      <c r="C398" s="116"/>
      <c r="D398" s="117" t="s">
        <v>6</v>
      </c>
      <c r="E398" s="118">
        <v>186</v>
      </c>
      <c r="F398" s="118">
        <v>216</v>
      </c>
      <c r="G398" s="119">
        <v>30</v>
      </c>
      <c r="H398" s="99"/>
      <c r="I398" s="108">
        <v>44215</v>
      </c>
      <c r="J398" s="109"/>
      <c r="K398" s="114" t="s">
        <v>6</v>
      </c>
      <c r="L398" s="99"/>
      <c r="M398" s="99"/>
      <c r="N398" s="114">
        <v>0</v>
      </c>
    </row>
    <row r="399" spans="2:14" x14ac:dyDescent="0.25">
      <c r="B399" s="115">
        <v>44216</v>
      </c>
      <c r="C399" s="116"/>
      <c r="D399" s="117" t="s">
        <v>6</v>
      </c>
      <c r="E399" s="118">
        <v>186</v>
      </c>
      <c r="F399" s="118">
        <v>216</v>
      </c>
      <c r="G399" s="119">
        <v>30</v>
      </c>
      <c r="H399" s="99"/>
      <c r="I399" s="108">
        <v>44216</v>
      </c>
      <c r="J399" s="109"/>
      <c r="K399" s="114" t="s">
        <v>6</v>
      </c>
      <c r="L399" s="99"/>
      <c r="M399" s="99"/>
      <c r="N399" s="114">
        <v>0</v>
      </c>
    </row>
    <row r="400" spans="2:14" x14ac:dyDescent="0.25">
      <c r="B400" s="115">
        <v>44217</v>
      </c>
      <c r="C400" s="116"/>
      <c r="D400" s="117" t="s">
        <v>6</v>
      </c>
      <c r="E400" s="118">
        <v>186</v>
      </c>
      <c r="F400" s="118">
        <v>216</v>
      </c>
      <c r="G400" s="119">
        <v>30</v>
      </c>
      <c r="H400" s="99"/>
      <c r="I400" s="108">
        <v>44217</v>
      </c>
      <c r="J400" s="109"/>
      <c r="K400" s="114" t="s">
        <v>6</v>
      </c>
      <c r="L400" s="99"/>
      <c r="M400" s="99"/>
      <c r="N400" s="114">
        <v>0</v>
      </c>
    </row>
    <row r="401" spans="2:14" x14ac:dyDescent="0.25">
      <c r="B401" s="115">
        <v>44218</v>
      </c>
      <c r="C401" s="116"/>
      <c r="D401" s="117" t="s">
        <v>6</v>
      </c>
      <c r="E401" s="118">
        <v>186</v>
      </c>
      <c r="F401" s="118">
        <v>216</v>
      </c>
      <c r="G401" s="119">
        <v>30</v>
      </c>
      <c r="H401" s="99"/>
      <c r="I401" s="108">
        <v>44218</v>
      </c>
      <c r="J401" s="109"/>
      <c r="K401" s="114" t="s">
        <v>6</v>
      </c>
      <c r="L401" s="99"/>
      <c r="M401" s="99"/>
      <c r="N401" s="114">
        <v>0</v>
      </c>
    </row>
    <row r="402" spans="2:14" x14ac:dyDescent="0.25">
      <c r="B402" s="115">
        <v>44219</v>
      </c>
      <c r="C402" s="116"/>
      <c r="D402" s="117" t="s">
        <v>6</v>
      </c>
      <c r="E402" s="118">
        <v>186</v>
      </c>
      <c r="F402" s="118">
        <v>216</v>
      </c>
      <c r="G402" s="119">
        <v>30</v>
      </c>
      <c r="H402" s="99"/>
      <c r="I402" s="108">
        <v>44219</v>
      </c>
      <c r="J402" s="109"/>
      <c r="K402" s="114" t="s">
        <v>6</v>
      </c>
      <c r="L402" s="99"/>
      <c r="M402" s="99"/>
      <c r="N402" s="114">
        <v>0</v>
      </c>
    </row>
    <row r="403" spans="2:14" x14ac:dyDescent="0.25">
      <c r="B403" s="115">
        <v>44220</v>
      </c>
      <c r="C403" s="116"/>
      <c r="D403" s="117" t="s">
        <v>6</v>
      </c>
      <c r="E403" s="118">
        <v>186</v>
      </c>
      <c r="F403" s="118">
        <v>216</v>
      </c>
      <c r="G403" s="119">
        <v>30</v>
      </c>
      <c r="H403" s="99"/>
      <c r="I403" s="108">
        <v>44220</v>
      </c>
      <c r="J403" s="109"/>
      <c r="K403" s="114" t="s">
        <v>6</v>
      </c>
      <c r="L403" s="99"/>
      <c r="M403" s="99"/>
      <c r="N403" s="114">
        <v>0</v>
      </c>
    </row>
    <row r="404" spans="2:14" x14ac:dyDescent="0.25">
      <c r="B404" s="115">
        <v>44221</v>
      </c>
      <c r="C404" s="116"/>
      <c r="D404" s="117" t="s">
        <v>6</v>
      </c>
      <c r="E404" s="118">
        <v>186</v>
      </c>
      <c r="F404" s="118">
        <v>216</v>
      </c>
      <c r="G404" s="119">
        <v>30</v>
      </c>
      <c r="H404" s="99"/>
      <c r="I404" s="108">
        <v>44221</v>
      </c>
      <c r="J404" s="109"/>
      <c r="K404" s="114" t="s">
        <v>6</v>
      </c>
      <c r="L404" s="99"/>
      <c r="M404" s="99"/>
      <c r="N404" s="114">
        <v>0</v>
      </c>
    </row>
    <row r="405" spans="2:14" x14ac:dyDescent="0.25">
      <c r="B405" s="115">
        <v>44222</v>
      </c>
      <c r="C405" s="116"/>
      <c r="D405" s="117" t="s">
        <v>6</v>
      </c>
      <c r="E405" s="118">
        <v>186</v>
      </c>
      <c r="F405" s="118">
        <v>216</v>
      </c>
      <c r="G405" s="119">
        <v>30</v>
      </c>
      <c r="H405" s="99"/>
      <c r="I405" s="108">
        <v>44222</v>
      </c>
      <c r="J405" s="109"/>
      <c r="K405" s="114" t="s">
        <v>6</v>
      </c>
      <c r="L405" s="99"/>
      <c r="M405" s="99"/>
      <c r="N405" s="114">
        <v>0</v>
      </c>
    </row>
    <row r="406" spans="2:14" x14ac:dyDescent="0.25">
      <c r="B406" s="115">
        <v>44223</v>
      </c>
      <c r="C406" s="116"/>
      <c r="D406" s="117" t="s">
        <v>6</v>
      </c>
      <c r="E406" s="118">
        <v>186</v>
      </c>
      <c r="F406" s="118">
        <v>216</v>
      </c>
      <c r="G406" s="119">
        <v>30</v>
      </c>
      <c r="H406" s="99"/>
      <c r="I406" s="108">
        <v>44223</v>
      </c>
      <c r="J406" s="109"/>
      <c r="K406" s="114" t="s">
        <v>6</v>
      </c>
      <c r="L406" s="99"/>
      <c r="M406" s="99"/>
      <c r="N406" s="114">
        <v>0</v>
      </c>
    </row>
    <row r="407" spans="2:14" x14ac:dyDescent="0.25">
      <c r="B407" s="115">
        <v>44224</v>
      </c>
      <c r="C407" s="116"/>
      <c r="D407" s="117" t="s">
        <v>6</v>
      </c>
      <c r="E407" s="118">
        <v>186</v>
      </c>
      <c r="F407" s="118">
        <v>216</v>
      </c>
      <c r="G407" s="119">
        <v>30</v>
      </c>
      <c r="H407" s="99"/>
      <c r="I407" s="108">
        <v>44224</v>
      </c>
      <c r="J407" s="109"/>
      <c r="K407" s="114" t="s">
        <v>6</v>
      </c>
      <c r="L407" s="99"/>
      <c r="M407" s="99"/>
      <c r="N407" s="114">
        <v>0</v>
      </c>
    </row>
    <row r="408" spans="2:14" x14ac:dyDescent="0.25">
      <c r="B408" s="115">
        <v>44225</v>
      </c>
      <c r="C408" s="116"/>
      <c r="D408" s="117" t="s">
        <v>6</v>
      </c>
      <c r="E408" s="118">
        <v>186</v>
      </c>
      <c r="F408" s="118">
        <v>216</v>
      </c>
      <c r="G408" s="119">
        <v>30</v>
      </c>
      <c r="H408" s="99"/>
      <c r="I408" s="108">
        <v>44225</v>
      </c>
      <c r="J408" s="109"/>
      <c r="K408" s="114" t="s">
        <v>6</v>
      </c>
      <c r="L408" s="99"/>
      <c r="M408" s="99"/>
      <c r="N408" s="114">
        <v>0</v>
      </c>
    </row>
    <row r="409" spans="2:14" x14ac:dyDescent="0.25">
      <c r="B409" s="115">
        <v>44226</v>
      </c>
      <c r="C409" s="120"/>
      <c r="D409" s="117" t="s">
        <v>6</v>
      </c>
      <c r="E409" s="118">
        <v>186</v>
      </c>
      <c r="F409" s="118">
        <v>216</v>
      </c>
      <c r="G409" s="119">
        <v>30</v>
      </c>
      <c r="H409" s="99"/>
      <c r="I409" s="108">
        <v>44226</v>
      </c>
      <c r="J409" s="121"/>
      <c r="K409" s="114" t="s">
        <v>6</v>
      </c>
      <c r="L409" s="99"/>
      <c r="M409" s="99"/>
      <c r="N409" s="114">
        <v>0</v>
      </c>
    </row>
    <row r="410" spans="2:14" x14ac:dyDescent="0.25">
      <c r="B410" s="115">
        <v>44227</v>
      </c>
      <c r="C410" s="120"/>
      <c r="D410" s="117" t="s">
        <v>6</v>
      </c>
      <c r="E410" s="118">
        <v>186</v>
      </c>
      <c r="F410" s="118">
        <v>216</v>
      </c>
      <c r="G410" s="119">
        <v>30</v>
      </c>
      <c r="H410" s="99"/>
      <c r="I410" s="108">
        <v>44227</v>
      </c>
      <c r="J410" s="121"/>
      <c r="K410" s="114" t="s">
        <v>6</v>
      </c>
      <c r="L410" s="99"/>
      <c r="M410" s="99"/>
      <c r="N410" s="114">
        <v>0</v>
      </c>
    </row>
    <row r="411" spans="2:14" x14ac:dyDescent="0.25">
      <c r="B411" s="115">
        <v>44228</v>
      </c>
      <c r="C411" s="120"/>
      <c r="D411" s="117" t="s">
        <v>6</v>
      </c>
      <c r="E411" s="118">
        <v>186</v>
      </c>
      <c r="F411" s="118">
        <v>216</v>
      </c>
      <c r="G411" s="119">
        <v>30</v>
      </c>
      <c r="H411" s="99"/>
      <c r="I411" s="108">
        <v>44228</v>
      </c>
      <c r="J411" s="121"/>
      <c r="K411" s="114" t="s">
        <v>6</v>
      </c>
      <c r="L411" s="99"/>
      <c r="M411" s="99"/>
      <c r="N411" s="114">
        <v>0</v>
      </c>
    </row>
    <row r="412" spans="2:14" x14ac:dyDescent="0.25">
      <c r="B412" s="115">
        <v>44229</v>
      </c>
      <c r="C412" s="120"/>
      <c r="D412" s="117" t="s">
        <v>6</v>
      </c>
      <c r="E412" s="118">
        <v>186</v>
      </c>
      <c r="F412" s="118">
        <v>216</v>
      </c>
      <c r="G412" s="119">
        <v>30</v>
      </c>
      <c r="H412" s="99"/>
      <c r="I412" s="108">
        <v>44229</v>
      </c>
      <c r="J412" s="121"/>
      <c r="K412" s="114" t="s">
        <v>6</v>
      </c>
      <c r="L412" s="99"/>
      <c r="M412" s="99"/>
      <c r="N412" s="114">
        <v>0</v>
      </c>
    </row>
    <row r="413" spans="2:14" x14ac:dyDescent="0.25">
      <c r="B413" s="115">
        <v>44230</v>
      </c>
      <c r="C413" s="120"/>
      <c r="D413" s="117" t="s">
        <v>6</v>
      </c>
      <c r="E413" s="118">
        <v>186</v>
      </c>
      <c r="F413" s="118">
        <v>216</v>
      </c>
      <c r="G413" s="119">
        <v>30</v>
      </c>
      <c r="H413" s="99"/>
      <c r="I413" s="108">
        <v>44230</v>
      </c>
      <c r="J413" s="121"/>
      <c r="K413" s="114" t="s">
        <v>6</v>
      </c>
      <c r="L413" s="99"/>
      <c r="M413" s="99"/>
      <c r="N413" s="114">
        <v>0</v>
      </c>
    </row>
    <row r="414" spans="2:14" x14ac:dyDescent="0.25">
      <c r="B414" s="115">
        <v>44231</v>
      </c>
      <c r="C414" s="120"/>
      <c r="D414" s="117" t="s">
        <v>6</v>
      </c>
      <c r="E414" s="118">
        <v>186</v>
      </c>
      <c r="F414" s="118">
        <v>216</v>
      </c>
      <c r="G414" s="119">
        <v>30</v>
      </c>
      <c r="H414" s="99"/>
      <c r="I414" s="108">
        <v>44231</v>
      </c>
      <c r="J414" s="121"/>
      <c r="K414" s="114" t="s">
        <v>6</v>
      </c>
      <c r="L414" s="99"/>
      <c r="M414" s="99"/>
      <c r="N414" s="114">
        <v>0</v>
      </c>
    </row>
    <row r="415" spans="2:14" x14ac:dyDescent="0.25">
      <c r="B415" s="115">
        <v>44232</v>
      </c>
      <c r="C415" s="120"/>
      <c r="D415" s="117" t="s">
        <v>6</v>
      </c>
      <c r="E415" s="118">
        <v>186</v>
      </c>
      <c r="F415" s="118">
        <v>216</v>
      </c>
      <c r="G415" s="119">
        <v>30</v>
      </c>
      <c r="H415" s="99"/>
      <c r="I415" s="108">
        <v>44232</v>
      </c>
      <c r="J415" s="121"/>
      <c r="K415" s="114" t="s">
        <v>6</v>
      </c>
      <c r="L415" s="99"/>
      <c r="M415" s="99"/>
      <c r="N415" s="114">
        <v>0</v>
      </c>
    </row>
    <row r="416" spans="2:14" x14ac:dyDescent="0.25">
      <c r="B416" s="115">
        <v>44233</v>
      </c>
      <c r="C416" s="120"/>
      <c r="D416" s="117" t="s">
        <v>6</v>
      </c>
      <c r="E416" s="118">
        <v>186</v>
      </c>
      <c r="F416" s="118">
        <v>216</v>
      </c>
      <c r="G416" s="119">
        <v>30</v>
      </c>
      <c r="H416" s="99"/>
      <c r="I416" s="108">
        <v>44233</v>
      </c>
      <c r="J416" s="121"/>
      <c r="K416" s="114" t="s">
        <v>6</v>
      </c>
      <c r="L416" s="99"/>
      <c r="M416" s="99"/>
      <c r="N416" s="114">
        <v>0</v>
      </c>
    </row>
    <row r="417" spans="2:14" x14ac:dyDescent="0.25">
      <c r="B417" s="115">
        <v>44234</v>
      </c>
      <c r="C417" s="120"/>
      <c r="D417" s="117" t="s">
        <v>8</v>
      </c>
      <c r="E417" s="118">
        <v>276</v>
      </c>
      <c r="F417" s="118">
        <v>306</v>
      </c>
      <c r="G417" s="119">
        <v>30</v>
      </c>
      <c r="H417" s="99"/>
      <c r="I417" s="108">
        <v>44234</v>
      </c>
      <c r="J417" s="121"/>
      <c r="K417" s="114" t="s">
        <v>6</v>
      </c>
      <c r="L417" s="99"/>
      <c r="M417" s="99"/>
      <c r="N417" s="114">
        <v>0</v>
      </c>
    </row>
    <row r="418" spans="2:14" x14ac:dyDescent="0.25">
      <c r="B418" s="115">
        <v>44235</v>
      </c>
      <c r="C418" s="120"/>
      <c r="D418" s="117" t="s">
        <v>8</v>
      </c>
      <c r="E418" s="118">
        <v>276</v>
      </c>
      <c r="F418" s="118">
        <v>306</v>
      </c>
      <c r="G418" s="119">
        <v>30</v>
      </c>
      <c r="H418" s="99"/>
      <c r="I418" s="108">
        <v>44235</v>
      </c>
      <c r="J418" s="121"/>
      <c r="K418" s="114" t="s">
        <v>6</v>
      </c>
      <c r="L418" s="99"/>
      <c r="M418" s="99"/>
      <c r="N418" s="114">
        <v>0</v>
      </c>
    </row>
    <row r="419" spans="2:14" x14ac:dyDescent="0.25">
      <c r="B419" s="115">
        <v>44236</v>
      </c>
      <c r="C419" s="120"/>
      <c r="D419" s="117" t="s">
        <v>8</v>
      </c>
      <c r="E419" s="118">
        <v>276</v>
      </c>
      <c r="F419" s="118">
        <v>306</v>
      </c>
      <c r="G419" s="119">
        <v>30</v>
      </c>
      <c r="H419" s="99"/>
      <c r="I419" s="108">
        <v>44236</v>
      </c>
      <c r="J419" s="121"/>
      <c r="K419" s="114" t="s">
        <v>6</v>
      </c>
      <c r="L419" s="99"/>
      <c r="M419" s="99"/>
      <c r="N419" s="114">
        <v>0</v>
      </c>
    </row>
    <row r="420" spans="2:14" x14ac:dyDescent="0.25">
      <c r="B420" s="115">
        <v>44237</v>
      </c>
      <c r="C420" s="120"/>
      <c r="D420" s="117" t="s">
        <v>8</v>
      </c>
      <c r="E420" s="118">
        <v>276</v>
      </c>
      <c r="F420" s="118">
        <v>306</v>
      </c>
      <c r="G420" s="119">
        <v>30</v>
      </c>
      <c r="H420" s="99"/>
      <c r="I420" s="108">
        <v>44237</v>
      </c>
      <c r="J420" s="121"/>
      <c r="K420" s="114" t="s">
        <v>6</v>
      </c>
      <c r="L420" s="99"/>
      <c r="M420" s="99"/>
      <c r="N420" s="114">
        <v>0</v>
      </c>
    </row>
    <row r="421" spans="2:14" x14ac:dyDescent="0.25">
      <c r="B421" s="115">
        <v>44238</v>
      </c>
      <c r="C421" s="120"/>
      <c r="D421" s="117" t="s">
        <v>8</v>
      </c>
      <c r="E421" s="118">
        <v>276</v>
      </c>
      <c r="F421" s="118">
        <v>306</v>
      </c>
      <c r="G421" s="119">
        <v>30</v>
      </c>
      <c r="H421" s="99"/>
      <c r="I421" s="108">
        <v>44238</v>
      </c>
      <c r="J421" s="121"/>
      <c r="K421" s="114" t="s">
        <v>6</v>
      </c>
      <c r="L421" s="99"/>
      <c r="M421" s="99"/>
      <c r="N421" s="114">
        <v>0</v>
      </c>
    </row>
    <row r="422" spans="2:14" x14ac:dyDescent="0.25">
      <c r="B422" s="115">
        <v>44239</v>
      </c>
      <c r="C422" s="120"/>
      <c r="D422" s="117" t="s">
        <v>8</v>
      </c>
      <c r="E422" s="118">
        <v>276</v>
      </c>
      <c r="F422" s="118">
        <v>306</v>
      </c>
      <c r="G422" s="119">
        <v>30</v>
      </c>
      <c r="H422" s="99"/>
      <c r="I422" s="108">
        <v>44239</v>
      </c>
      <c r="J422" s="121"/>
      <c r="K422" s="114" t="s">
        <v>6</v>
      </c>
      <c r="L422" s="99"/>
      <c r="M422" s="99"/>
      <c r="N422" s="114">
        <v>0</v>
      </c>
    </row>
    <row r="423" spans="2:14" x14ac:dyDescent="0.25">
      <c r="B423" s="115">
        <v>44240</v>
      </c>
      <c r="C423" s="120"/>
      <c r="D423" s="117" t="s">
        <v>8</v>
      </c>
      <c r="E423" s="118">
        <v>276</v>
      </c>
      <c r="F423" s="118">
        <v>306</v>
      </c>
      <c r="G423" s="119">
        <v>30</v>
      </c>
      <c r="H423" s="99"/>
      <c r="I423" s="108">
        <v>44240</v>
      </c>
      <c r="J423" s="121"/>
      <c r="K423" s="114" t="s">
        <v>6</v>
      </c>
      <c r="L423" s="99"/>
      <c r="M423" s="99"/>
      <c r="N423" s="114">
        <v>0</v>
      </c>
    </row>
    <row r="424" spans="2:14" x14ac:dyDescent="0.25">
      <c r="B424" s="115">
        <v>44241</v>
      </c>
      <c r="C424" s="120"/>
      <c r="D424" s="117" t="s">
        <v>8</v>
      </c>
      <c r="E424" s="118">
        <v>276</v>
      </c>
      <c r="F424" s="118">
        <v>306</v>
      </c>
      <c r="G424" s="119">
        <v>30</v>
      </c>
      <c r="H424" s="99"/>
      <c r="I424" s="108">
        <v>44241</v>
      </c>
      <c r="J424" s="121"/>
      <c r="K424" s="114" t="s">
        <v>6</v>
      </c>
      <c r="L424" s="99"/>
      <c r="M424" s="99"/>
      <c r="N424" s="114">
        <v>0</v>
      </c>
    </row>
    <row r="425" spans="2:14" x14ac:dyDescent="0.25">
      <c r="B425" s="115">
        <v>44242</v>
      </c>
      <c r="C425" s="120"/>
      <c r="D425" s="117" t="s">
        <v>8</v>
      </c>
      <c r="E425" s="118">
        <v>276</v>
      </c>
      <c r="F425" s="118">
        <v>306</v>
      </c>
      <c r="G425" s="119">
        <v>30</v>
      </c>
      <c r="H425" s="99"/>
      <c r="I425" s="108">
        <v>44242</v>
      </c>
      <c r="J425" s="121"/>
      <c r="K425" s="114" t="s">
        <v>6</v>
      </c>
      <c r="L425" s="99"/>
      <c r="M425" s="99"/>
      <c r="N425" s="114">
        <v>0</v>
      </c>
    </row>
    <row r="426" spans="2:14" x14ac:dyDescent="0.25">
      <c r="B426" s="115">
        <v>44243</v>
      </c>
      <c r="C426" s="120"/>
      <c r="D426" s="117" t="s">
        <v>8</v>
      </c>
      <c r="E426" s="118">
        <v>276</v>
      </c>
      <c r="F426" s="118">
        <v>306</v>
      </c>
      <c r="G426" s="119">
        <v>30</v>
      </c>
      <c r="H426" s="99"/>
      <c r="I426" s="108">
        <v>44243</v>
      </c>
      <c r="J426" s="121"/>
      <c r="K426" s="114" t="s">
        <v>6</v>
      </c>
      <c r="L426" s="99"/>
      <c r="M426" s="99"/>
      <c r="N426" s="114">
        <v>0</v>
      </c>
    </row>
    <row r="427" spans="2:14" x14ac:dyDescent="0.25">
      <c r="B427" s="115">
        <v>44244</v>
      </c>
      <c r="C427" s="120"/>
      <c r="D427" s="117" t="s">
        <v>8</v>
      </c>
      <c r="E427" s="118">
        <v>276</v>
      </c>
      <c r="F427" s="118">
        <v>306</v>
      </c>
      <c r="G427" s="119">
        <v>30</v>
      </c>
      <c r="H427" s="99"/>
      <c r="I427" s="108">
        <v>44244</v>
      </c>
      <c r="J427" s="121"/>
      <c r="K427" s="114" t="s">
        <v>6</v>
      </c>
      <c r="L427" s="99"/>
      <c r="M427" s="99"/>
      <c r="N427" s="114">
        <v>0</v>
      </c>
    </row>
    <row r="428" spans="2:14" x14ac:dyDescent="0.25">
      <c r="B428" s="115">
        <v>44245</v>
      </c>
      <c r="C428" s="120"/>
      <c r="D428" s="117" t="s">
        <v>6</v>
      </c>
      <c r="E428" s="118">
        <v>186</v>
      </c>
      <c r="F428" s="118">
        <v>216</v>
      </c>
      <c r="G428" s="119">
        <v>30</v>
      </c>
      <c r="H428" s="99"/>
      <c r="I428" s="108">
        <v>44245</v>
      </c>
      <c r="J428" s="121"/>
      <c r="K428" s="114" t="s">
        <v>8</v>
      </c>
      <c r="L428" s="99"/>
      <c r="M428" s="99"/>
      <c r="N428" s="114">
        <v>0</v>
      </c>
    </row>
    <row r="429" spans="2:14" x14ac:dyDescent="0.25">
      <c r="B429" s="115">
        <v>44246</v>
      </c>
      <c r="C429" s="120"/>
      <c r="D429" s="117" t="s">
        <v>6</v>
      </c>
      <c r="E429" s="118">
        <v>186</v>
      </c>
      <c r="F429" s="118">
        <v>216</v>
      </c>
      <c r="G429" s="119">
        <v>30</v>
      </c>
      <c r="H429" s="99"/>
      <c r="I429" s="108">
        <v>44246</v>
      </c>
      <c r="J429" s="121"/>
      <c r="K429" s="114" t="s">
        <v>8</v>
      </c>
      <c r="L429" s="99"/>
      <c r="M429" s="99"/>
      <c r="N429" s="114">
        <v>0</v>
      </c>
    </row>
    <row r="430" spans="2:14" x14ac:dyDescent="0.25">
      <c r="B430" s="115">
        <v>44247</v>
      </c>
      <c r="C430" s="120"/>
      <c r="D430" s="117" t="s">
        <v>6</v>
      </c>
      <c r="E430" s="118">
        <v>186</v>
      </c>
      <c r="F430" s="118">
        <v>216</v>
      </c>
      <c r="G430" s="119">
        <v>30</v>
      </c>
      <c r="H430" s="99"/>
      <c r="I430" s="108">
        <v>44247</v>
      </c>
      <c r="J430" s="121"/>
      <c r="K430" s="114" t="s">
        <v>8</v>
      </c>
      <c r="L430" s="99"/>
      <c r="M430" s="99"/>
      <c r="N430" s="114">
        <v>0</v>
      </c>
    </row>
    <row r="431" spans="2:14" x14ac:dyDescent="0.25">
      <c r="B431" s="115">
        <v>44248</v>
      </c>
      <c r="C431" s="120"/>
      <c r="D431" s="117" t="s">
        <v>6</v>
      </c>
      <c r="E431" s="118">
        <v>186</v>
      </c>
      <c r="F431" s="118">
        <v>216</v>
      </c>
      <c r="G431" s="119">
        <v>30</v>
      </c>
      <c r="H431" s="99"/>
      <c r="I431" s="108">
        <v>44248</v>
      </c>
      <c r="J431" s="121"/>
      <c r="K431" s="114" t="s">
        <v>8</v>
      </c>
      <c r="L431" s="99"/>
      <c r="M431" s="99"/>
      <c r="N431" s="114">
        <v>0</v>
      </c>
    </row>
    <row r="432" spans="2:14" x14ac:dyDescent="0.25">
      <c r="B432" s="115">
        <v>44249</v>
      </c>
      <c r="C432" s="120"/>
      <c r="D432" s="117" t="s">
        <v>6</v>
      </c>
      <c r="E432" s="118">
        <v>186</v>
      </c>
      <c r="F432" s="118">
        <v>216</v>
      </c>
      <c r="G432" s="119">
        <v>30</v>
      </c>
      <c r="H432" s="99"/>
      <c r="I432" s="108">
        <v>44249</v>
      </c>
      <c r="J432" s="121"/>
      <c r="K432" s="114" t="s">
        <v>8</v>
      </c>
      <c r="L432" s="99"/>
      <c r="M432" s="99"/>
      <c r="N432" s="114">
        <v>0</v>
      </c>
    </row>
    <row r="433" spans="2:14" x14ac:dyDescent="0.25">
      <c r="B433" s="115">
        <v>44250</v>
      </c>
      <c r="C433" s="120"/>
      <c r="D433" s="117" t="s">
        <v>6</v>
      </c>
      <c r="E433" s="118">
        <v>186</v>
      </c>
      <c r="F433" s="118">
        <v>216</v>
      </c>
      <c r="G433" s="119">
        <v>30</v>
      </c>
      <c r="H433" s="99"/>
      <c r="I433" s="108">
        <v>44250</v>
      </c>
      <c r="J433" s="121"/>
      <c r="K433" s="114" t="s">
        <v>8</v>
      </c>
      <c r="L433" s="99"/>
      <c r="M433" s="99"/>
      <c r="N433" s="114">
        <v>0</v>
      </c>
    </row>
    <row r="434" spans="2:14" x14ac:dyDescent="0.25">
      <c r="B434" s="115">
        <v>44251</v>
      </c>
      <c r="C434" s="120"/>
      <c r="D434" s="117" t="s">
        <v>6</v>
      </c>
      <c r="E434" s="118">
        <v>186</v>
      </c>
      <c r="F434" s="118">
        <v>216</v>
      </c>
      <c r="G434" s="119">
        <v>30</v>
      </c>
      <c r="H434" s="99"/>
      <c r="I434" s="108">
        <v>44251</v>
      </c>
      <c r="J434" s="121"/>
      <c r="K434" s="114" t="s">
        <v>8</v>
      </c>
      <c r="L434" s="99"/>
      <c r="M434" s="99"/>
      <c r="N434" s="114">
        <v>0</v>
      </c>
    </row>
    <row r="435" spans="2:14" x14ac:dyDescent="0.25">
      <c r="B435" s="115">
        <v>44252</v>
      </c>
      <c r="C435" s="120"/>
      <c r="D435" s="117" t="s">
        <v>6</v>
      </c>
      <c r="E435" s="118">
        <v>186</v>
      </c>
      <c r="F435" s="118">
        <v>216</v>
      </c>
      <c r="G435" s="119">
        <v>30</v>
      </c>
      <c r="H435" s="99"/>
      <c r="I435" s="108">
        <v>44252</v>
      </c>
      <c r="J435" s="121"/>
      <c r="K435" s="114" t="s">
        <v>8</v>
      </c>
      <c r="L435" s="99"/>
      <c r="M435" s="99"/>
      <c r="N435" s="114">
        <v>0</v>
      </c>
    </row>
    <row r="436" spans="2:14" x14ac:dyDescent="0.25">
      <c r="B436" s="115">
        <v>44253</v>
      </c>
      <c r="C436" s="120"/>
      <c r="D436" s="117" t="s">
        <v>6</v>
      </c>
      <c r="E436" s="118">
        <v>186</v>
      </c>
      <c r="F436" s="118">
        <v>216</v>
      </c>
      <c r="G436" s="119">
        <v>30</v>
      </c>
      <c r="H436" s="99"/>
      <c r="I436" s="108">
        <v>44253</v>
      </c>
      <c r="J436" s="121"/>
      <c r="K436" s="114" t="s">
        <v>8</v>
      </c>
      <c r="L436" s="99"/>
      <c r="M436" s="99"/>
      <c r="N436" s="114">
        <v>0</v>
      </c>
    </row>
    <row r="437" spans="2:14" x14ac:dyDescent="0.25">
      <c r="B437" s="115">
        <v>44254</v>
      </c>
      <c r="C437" s="120"/>
      <c r="D437" s="117" t="s">
        <v>6</v>
      </c>
      <c r="E437" s="118">
        <v>186</v>
      </c>
      <c r="F437" s="118">
        <v>216</v>
      </c>
      <c r="G437" s="119">
        <v>30</v>
      </c>
      <c r="H437" s="99"/>
      <c r="I437" s="108">
        <v>44254</v>
      </c>
      <c r="J437" s="121"/>
      <c r="K437" s="114" t="s">
        <v>6</v>
      </c>
      <c r="L437" s="99"/>
      <c r="M437" s="99"/>
      <c r="N437" s="114">
        <v>0</v>
      </c>
    </row>
    <row r="438" spans="2:14" x14ac:dyDescent="0.25">
      <c r="B438" s="115">
        <v>44255</v>
      </c>
      <c r="C438" s="120"/>
      <c r="D438" s="117" t="s">
        <v>6</v>
      </c>
      <c r="E438" s="118">
        <v>186</v>
      </c>
      <c r="F438" s="118">
        <v>216</v>
      </c>
      <c r="G438" s="119">
        <v>30</v>
      </c>
      <c r="H438" s="99"/>
      <c r="I438" s="108">
        <v>44255</v>
      </c>
      <c r="J438" s="121"/>
      <c r="K438" s="114" t="s">
        <v>6</v>
      </c>
      <c r="L438" s="99"/>
      <c r="M438" s="99"/>
      <c r="N438" s="114">
        <v>0</v>
      </c>
    </row>
    <row r="439" spans="2:14" x14ac:dyDescent="0.25">
      <c r="B439" s="115">
        <v>44256</v>
      </c>
      <c r="C439" s="120"/>
      <c r="D439" s="117" t="s">
        <v>6</v>
      </c>
      <c r="E439" s="118">
        <v>186</v>
      </c>
      <c r="F439" s="118">
        <v>216</v>
      </c>
      <c r="G439" s="119">
        <v>30</v>
      </c>
      <c r="H439" s="99"/>
      <c r="I439" s="108">
        <v>44256</v>
      </c>
      <c r="J439" s="121"/>
      <c r="K439" s="114" t="s">
        <v>6</v>
      </c>
      <c r="L439" s="99"/>
      <c r="M439" s="99"/>
      <c r="N439" s="114">
        <v>0</v>
      </c>
    </row>
    <row r="440" spans="2:14" x14ac:dyDescent="0.25">
      <c r="B440" s="115">
        <v>44257</v>
      </c>
      <c r="C440" s="120"/>
      <c r="D440" s="117" t="s">
        <v>6</v>
      </c>
      <c r="E440" s="118">
        <v>186</v>
      </c>
      <c r="F440" s="118">
        <v>216</v>
      </c>
      <c r="G440" s="119">
        <v>30</v>
      </c>
      <c r="H440" s="99"/>
      <c r="I440" s="108">
        <v>44257</v>
      </c>
      <c r="J440" s="121"/>
      <c r="K440" s="114" t="s">
        <v>6</v>
      </c>
      <c r="L440" s="99"/>
      <c r="M440" s="99"/>
      <c r="N440" s="114">
        <v>0</v>
      </c>
    </row>
    <row r="441" spans="2:14" x14ac:dyDescent="0.25">
      <c r="B441" s="115">
        <v>44258</v>
      </c>
      <c r="C441" s="120"/>
      <c r="D441" s="117" t="s">
        <v>6</v>
      </c>
      <c r="E441" s="118">
        <v>186</v>
      </c>
      <c r="F441" s="118">
        <v>216</v>
      </c>
      <c r="G441" s="119">
        <v>30</v>
      </c>
      <c r="H441" s="99"/>
      <c r="I441" s="108">
        <v>44258</v>
      </c>
      <c r="J441" s="121"/>
      <c r="K441" s="114" t="s">
        <v>6</v>
      </c>
      <c r="L441" s="99"/>
      <c r="M441" s="99"/>
      <c r="N441" s="114">
        <v>0</v>
      </c>
    </row>
    <row r="442" spans="2:14" x14ac:dyDescent="0.25">
      <c r="B442" s="115">
        <v>44259</v>
      </c>
      <c r="C442" s="120"/>
      <c r="D442" s="117" t="s">
        <v>6</v>
      </c>
      <c r="E442" s="118">
        <v>186</v>
      </c>
      <c r="F442" s="118">
        <v>216</v>
      </c>
      <c r="G442" s="119">
        <v>30</v>
      </c>
      <c r="H442" s="99"/>
      <c r="I442" s="108">
        <v>44259</v>
      </c>
      <c r="J442" s="121"/>
      <c r="K442" s="114" t="s">
        <v>6</v>
      </c>
      <c r="L442" s="99"/>
      <c r="M442" s="99"/>
      <c r="N442" s="114">
        <v>0</v>
      </c>
    </row>
    <row r="443" spans="2:14" x14ac:dyDescent="0.25">
      <c r="B443" s="115">
        <v>44260</v>
      </c>
      <c r="C443" s="120"/>
      <c r="D443" s="117" t="s">
        <v>6</v>
      </c>
      <c r="E443" s="118">
        <v>186</v>
      </c>
      <c r="F443" s="118">
        <v>216</v>
      </c>
      <c r="G443" s="119">
        <v>30</v>
      </c>
      <c r="H443" s="99"/>
      <c r="I443" s="108">
        <v>44260</v>
      </c>
      <c r="J443" s="121"/>
      <c r="K443" s="114" t="s">
        <v>6</v>
      </c>
      <c r="L443" s="99"/>
      <c r="M443" s="99"/>
      <c r="N443" s="114">
        <v>0</v>
      </c>
    </row>
    <row r="444" spans="2:14" x14ac:dyDescent="0.25">
      <c r="B444" s="115">
        <v>44261</v>
      </c>
      <c r="C444" s="120"/>
      <c r="D444" s="117" t="s">
        <v>6</v>
      </c>
      <c r="E444" s="118">
        <v>186</v>
      </c>
      <c r="F444" s="118">
        <v>216</v>
      </c>
      <c r="G444" s="119">
        <v>30</v>
      </c>
      <c r="H444" s="99"/>
      <c r="I444" s="108">
        <v>44261</v>
      </c>
      <c r="J444" s="121"/>
      <c r="K444" s="114" t="s">
        <v>6</v>
      </c>
      <c r="L444" s="99"/>
      <c r="M444" s="99"/>
      <c r="N444" s="114">
        <v>0</v>
      </c>
    </row>
    <row r="445" spans="2:14" x14ac:dyDescent="0.25">
      <c r="B445" s="115">
        <v>44262</v>
      </c>
      <c r="C445" s="120"/>
      <c r="D445" s="117" t="s">
        <v>6</v>
      </c>
      <c r="E445" s="118">
        <v>186</v>
      </c>
      <c r="F445" s="118">
        <v>216</v>
      </c>
      <c r="G445" s="119">
        <v>30</v>
      </c>
      <c r="H445" s="99"/>
      <c r="I445" s="108">
        <v>44262</v>
      </c>
      <c r="J445" s="121"/>
      <c r="K445" s="114" t="s">
        <v>6</v>
      </c>
      <c r="L445" s="99"/>
      <c r="M445" s="99"/>
      <c r="N445" s="114">
        <v>0</v>
      </c>
    </row>
    <row r="446" spans="2:14" x14ac:dyDescent="0.25">
      <c r="B446" s="115">
        <v>44263</v>
      </c>
      <c r="C446" s="120"/>
      <c r="D446" s="117" t="s">
        <v>6</v>
      </c>
      <c r="E446" s="118">
        <v>186</v>
      </c>
      <c r="F446" s="118">
        <v>216</v>
      </c>
      <c r="G446" s="119">
        <v>30</v>
      </c>
      <c r="H446" s="99"/>
      <c r="I446" s="108">
        <v>44263</v>
      </c>
      <c r="J446" s="121"/>
      <c r="K446" s="114" t="s">
        <v>6</v>
      </c>
      <c r="L446" s="99"/>
      <c r="M446" s="99"/>
      <c r="N446" s="114">
        <v>0</v>
      </c>
    </row>
    <row r="447" spans="2:14" x14ac:dyDescent="0.25">
      <c r="B447" s="115">
        <v>44264</v>
      </c>
      <c r="C447" s="120"/>
      <c r="D447" s="117" t="s">
        <v>6</v>
      </c>
      <c r="E447" s="118">
        <v>186</v>
      </c>
      <c r="F447" s="118">
        <v>216</v>
      </c>
      <c r="G447" s="119">
        <v>30</v>
      </c>
      <c r="H447" s="99"/>
      <c r="I447" s="108">
        <v>44264</v>
      </c>
      <c r="J447" s="121"/>
      <c r="K447" s="114" t="s">
        <v>6</v>
      </c>
      <c r="L447" s="99"/>
      <c r="M447" s="99"/>
      <c r="N447" s="114">
        <v>0</v>
      </c>
    </row>
    <row r="448" spans="2:14" x14ac:dyDescent="0.25">
      <c r="B448" s="115">
        <v>44265</v>
      </c>
      <c r="C448" s="120"/>
      <c r="D448" s="117" t="s">
        <v>6</v>
      </c>
      <c r="E448" s="118">
        <v>186</v>
      </c>
      <c r="F448" s="118">
        <v>216</v>
      </c>
      <c r="G448" s="119">
        <v>30</v>
      </c>
      <c r="H448" s="99"/>
      <c r="I448" s="108">
        <v>44265</v>
      </c>
      <c r="J448" s="121"/>
      <c r="K448" s="114" t="s">
        <v>6</v>
      </c>
      <c r="L448" s="99"/>
      <c r="M448" s="99"/>
      <c r="N448" s="114">
        <v>0</v>
      </c>
    </row>
    <row r="449" spans="2:14" x14ac:dyDescent="0.25">
      <c r="B449" s="115">
        <v>44266</v>
      </c>
      <c r="C449" s="120"/>
      <c r="D449" s="117" t="s">
        <v>6</v>
      </c>
      <c r="E449" s="118">
        <v>186</v>
      </c>
      <c r="F449" s="118">
        <v>216</v>
      </c>
      <c r="G449" s="119">
        <v>30</v>
      </c>
      <c r="H449" s="99"/>
      <c r="I449" s="108">
        <v>44266</v>
      </c>
      <c r="J449" s="121"/>
      <c r="K449" s="114" t="s">
        <v>6</v>
      </c>
      <c r="L449" s="99"/>
      <c r="M449" s="99"/>
      <c r="N449" s="114">
        <v>0</v>
      </c>
    </row>
    <row r="450" spans="2:14" x14ac:dyDescent="0.25">
      <c r="B450" s="115">
        <v>44267</v>
      </c>
      <c r="C450" s="120"/>
      <c r="D450" s="117" t="s">
        <v>6</v>
      </c>
      <c r="E450" s="118">
        <v>186</v>
      </c>
      <c r="F450" s="118">
        <v>216</v>
      </c>
      <c r="G450" s="119">
        <v>30</v>
      </c>
      <c r="H450" s="99"/>
      <c r="I450" s="108">
        <v>44267</v>
      </c>
      <c r="J450" s="121"/>
      <c r="K450" s="114" t="s">
        <v>6</v>
      </c>
      <c r="L450" s="99"/>
      <c r="M450" s="99"/>
      <c r="N450" s="114">
        <v>0</v>
      </c>
    </row>
    <row r="451" spans="2:14" x14ac:dyDescent="0.25">
      <c r="B451" s="115">
        <v>44268</v>
      </c>
      <c r="C451" s="120"/>
      <c r="D451" s="117" t="s">
        <v>6</v>
      </c>
      <c r="E451" s="118">
        <v>186</v>
      </c>
      <c r="F451" s="118">
        <v>216</v>
      </c>
      <c r="G451" s="119">
        <v>30</v>
      </c>
      <c r="H451" s="99"/>
      <c r="I451" s="108">
        <v>44268</v>
      </c>
      <c r="J451" s="121"/>
      <c r="K451" s="114" t="s">
        <v>6</v>
      </c>
      <c r="L451" s="99"/>
      <c r="M451" s="99"/>
      <c r="N451" s="114">
        <v>0</v>
      </c>
    </row>
    <row r="452" spans="2:14" x14ac:dyDescent="0.25">
      <c r="B452" s="115">
        <v>44269</v>
      </c>
      <c r="C452" s="120"/>
      <c r="D452" s="117" t="s">
        <v>6</v>
      </c>
      <c r="E452" s="118">
        <v>186</v>
      </c>
      <c r="F452" s="118">
        <v>216</v>
      </c>
      <c r="G452" s="119">
        <v>30</v>
      </c>
      <c r="H452" s="99"/>
      <c r="I452" s="108">
        <v>44269</v>
      </c>
      <c r="J452" s="121"/>
      <c r="K452" s="114" t="s">
        <v>6</v>
      </c>
      <c r="L452" s="99"/>
      <c r="M452" s="99"/>
      <c r="N452" s="114">
        <v>0</v>
      </c>
    </row>
    <row r="453" spans="2:14" x14ac:dyDescent="0.25">
      <c r="B453" s="115">
        <v>44270</v>
      </c>
      <c r="C453" s="120"/>
      <c r="D453" s="117" t="s">
        <v>6</v>
      </c>
      <c r="E453" s="118">
        <v>186</v>
      </c>
      <c r="F453" s="118">
        <v>216</v>
      </c>
      <c r="G453" s="119">
        <v>30</v>
      </c>
      <c r="H453" s="99"/>
      <c r="I453" s="108">
        <v>44270</v>
      </c>
      <c r="J453" s="121"/>
      <c r="K453" s="114" t="s">
        <v>6</v>
      </c>
      <c r="L453" s="99"/>
      <c r="M453" s="99"/>
      <c r="N453" s="114">
        <v>0</v>
      </c>
    </row>
    <row r="454" spans="2:14" x14ac:dyDescent="0.25">
      <c r="B454" s="115">
        <v>44271</v>
      </c>
      <c r="C454" s="120"/>
      <c r="D454" s="117" t="s">
        <v>6</v>
      </c>
      <c r="E454" s="118">
        <v>186</v>
      </c>
      <c r="F454" s="118">
        <v>216</v>
      </c>
      <c r="G454" s="119">
        <v>30</v>
      </c>
      <c r="H454" s="99"/>
      <c r="I454" s="108">
        <v>44271</v>
      </c>
      <c r="J454" s="121"/>
      <c r="K454" s="114" t="s">
        <v>6</v>
      </c>
      <c r="L454" s="99"/>
      <c r="M454" s="99"/>
      <c r="N454" s="114">
        <v>0</v>
      </c>
    </row>
    <row r="455" spans="2:14" x14ac:dyDescent="0.25">
      <c r="B455" s="115">
        <v>44272</v>
      </c>
      <c r="C455" s="120"/>
      <c r="D455" s="117" t="s">
        <v>6</v>
      </c>
      <c r="E455" s="118">
        <v>186</v>
      </c>
      <c r="F455" s="118">
        <v>216</v>
      </c>
      <c r="G455" s="119">
        <v>30</v>
      </c>
      <c r="H455" s="99"/>
      <c r="I455" s="108">
        <v>44272</v>
      </c>
      <c r="J455" s="121"/>
      <c r="K455" s="114" t="s">
        <v>6</v>
      </c>
      <c r="L455" s="99"/>
      <c r="M455" s="99"/>
      <c r="N455" s="114">
        <v>0</v>
      </c>
    </row>
    <row r="456" spans="2:14" x14ac:dyDescent="0.25">
      <c r="B456" s="115">
        <v>44273</v>
      </c>
      <c r="C456" s="120"/>
      <c r="D456" s="117" t="s">
        <v>6</v>
      </c>
      <c r="E456" s="118">
        <v>186</v>
      </c>
      <c r="F456" s="118">
        <v>216</v>
      </c>
      <c r="G456" s="119">
        <v>30</v>
      </c>
      <c r="H456" s="99"/>
      <c r="I456" s="108">
        <v>44273</v>
      </c>
      <c r="J456" s="121"/>
      <c r="K456" s="114" t="s">
        <v>6</v>
      </c>
      <c r="L456" s="99"/>
      <c r="M456" s="99"/>
      <c r="N456" s="114">
        <v>0</v>
      </c>
    </row>
    <row r="457" spans="2:14" x14ac:dyDescent="0.25">
      <c r="B457" s="115">
        <v>44274</v>
      </c>
      <c r="C457" s="120"/>
      <c r="D457" s="117" t="s">
        <v>8</v>
      </c>
      <c r="E457" s="118">
        <v>276</v>
      </c>
      <c r="F457" s="118">
        <v>306</v>
      </c>
      <c r="G457" s="119">
        <v>30</v>
      </c>
      <c r="H457" s="99"/>
      <c r="I457" s="108">
        <v>44274</v>
      </c>
      <c r="J457" s="121"/>
      <c r="K457" s="114" t="s">
        <v>6</v>
      </c>
      <c r="L457" s="99"/>
      <c r="M457" s="99"/>
      <c r="N457" s="114">
        <v>0</v>
      </c>
    </row>
    <row r="458" spans="2:14" x14ac:dyDescent="0.25">
      <c r="B458" s="115">
        <v>44275</v>
      </c>
      <c r="C458" s="120"/>
      <c r="D458" s="117" t="s">
        <v>8</v>
      </c>
      <c r="E458" s="118">
        <v>276</v>
      </c>
      <c r="F458" s="118">
        <v>306</v>
      </c>
      <c r="G458" s="119">
        <v>30</v>
      </c>
      <c r="H458" s="99"/>
      <c r="I458" s="108">
        <v>44275</v>
      </c>
      <c r="J458" s="121"/>
      <c r="K458" s="114" t="s">
        <v>6</v>
      </c>
      <c r="L458" s="99"/>
      <c r="M458" s="99"/>
      <c r="N458" s="114">
        <v>0</v>
      </c>
    </row>
    <row r="459" spans="2:14" x14ac:dyDescent="0.25">
      <c r="B459" s="115">
        <v>44276</v>
      </c>
      <c r="C459" s="120"/>
      <c r="D459" s="117" t="s">
        <v>8</v>
      </c>
      <c r="E459" s="118">
        <v>276</v>
      </c>
      <c r="F459" s="118">
        <v>306</v>
      </c>
      <c r="G459" s="119">
        <v>30</v>
      </c>
      <c r="H459" s="99"/>
      <c r="I459" s="108">
        <v>44276</v>
      </c>
      <c r="J459" s="121"/>
      <c r="K459" s="114" t="s">
        <v>6</v>
      </c>
      <c r="L459" s="99"/>
      <c r="M459" s="99"/>
      <c r="N459" s="114">
        <v>0</v>
      </c>
    </row>
    <row r="460" spans="2:14" x14ac:dyDescent="0.25">
      <c r="B460" s="115">
        <v>44277</v>
      </c>
      <c r="C460" s="120"/>
      <c r="D460" s="117" t="s">
        <v>8</v>
      </c>
      <c r="E460" s="118">
        <v>276</v>
      </c>
      <c r="F460" s="118">
        <v>306</v>
      </c>
      <c r="G460" s="119">
        <v>30</v>
      </c>
      <c r="H460" s="99"/>
      <c r="I460" s="108">
        <v>44277</v>
      </c>
      <c r="J460" s="121"/>
      <c r="K460" s="114" t="s">
        <v>6</v>
      </c>
      <c r="L460" s="99"/>
      <c r="M460" s="99"/>
      <c r="N460" s="114">
        <v>0</v>
      </c>
    </row>
    <row r="461" spans="2:14" x14ac:dyDescent="0.25">
      <c r="B461" s="115">
        <v>44278</v>
      </c>
      <c r="C461" s="120"/>
      <c r="D461" s="117" t="s">
        <v>8</v>
      </c>
      <c r="E461" s="118">
        <v>276</v>
      </c>
      <c r="F461" s="118">
        <v>306</v>
      </c>
      <c r="G461" s="119">
        <v>30</v>
      </c>
      <c r="H461" s="99"/>
      <c r="I461" s="108">
        <v>44278</v>
      </c>
      <c r="J461" s="121"/>
      <c r="K461" s="114" t="s">
        <v>6</v>
      </c>
      <c r="L461" s="99"/>
      <c r="M461" s="99"/>
      <c r="N461" s="114">
        <v>0</v>
      </c>
    </row>
    <row r="462" spans="2:14" x14ac:dyDescent="0.25">
      <c r="B462" s="115">
        <v>44279</v>
      </c>
      <c r="C462" s="120"/>
      <c r="D462" s="117" t="s">
        <v>8</v>
      </c>
      <c r="E462" s="118">
        <v>276</v>
      </c>
      <c r="F462" s="118">
        <v>306</v>
      </c>
      <c r="G462" s="119">
        <v>30</v>
      </c>
      <c r="H462" s="99"/>
      <c r="I462" s="108">
        <v>44279</v>
      </c>
      <c r="J462" s="121"/>
      <c r="K462" s="114" t="s">
        <v>6</v>
      </c>
      <c r="L462" s="99"/>
      <c r="M462" s="99"/>
      <c r="N462" s="114">
        <v>0</v>
      </c>
    </row>
    <row r="463" spans="2:14" x14ac:dyDescent="0.25">
      <c r="B463" s="115">
        <v>44280</v>
      </c>
      <c r="C463" s="120"/>
      <c r="D463" s="117" t="s">
        <v>10</v>
      </c>
      <c r="E463" s="118">
        <v>416</v>
      </c>
      <c r="F463" s="118">
        <v>446</v>
      </c>
      <c r="G463" s="119">
        <v>30</v>
      </c>
      <c r="H463" s="99"/>
      <c r="I463" s="108">
        <v>44280</v>
      </c>
      <c r="J463" s="121"/>
      <c r="K463" s="114" t="s">
        <v>6</v>
      </c>
      <c r="L463" s="99"/>
      <c r="M463" s="99"/>
      <c r="N463" s="114">
        <v>0</v>
      </c>
    </row>
    <row r="464" spans="2:14" x14ac:dyDescent="0.25">
      <c r="B464" s="115">
        <v>44281</v>
      </c>
      <c r="C464" s="120"/>
      <c r="D464" s="117" t="s">
        <v>10</v>
      </c>
      <c r="E464" s="118">
        <v>416</v>
      </c>
      <c r="F464" s="118">
        <v>446</v>
      </c>
      <c r="G464" s="119">
        <v>30</v>
      </c>
      <c r="H464" s="99"/>
      <c r="I464" s="108">
        <v>44281</v>
      </c>
      <c r="J464" s="121"/>
      <c r="K464" s="114" t="s">
        <v>8</v>
      </c>
      <c r="L464" s="99"/>
      <c r="M464" s="99"/>
      <c r="N464" s="114">
        <v>0</v>
      </c>
    </row>
    <row r="465" spans="2:14" x14ac:dyDescent="0.25">
      <c r="B465" s="122">
        <v>44282</v>
      </c>
      <c r="C465" s="123"/>
      <c r="D465" s="124" t="s">
        <v>10</v>
      </c>
      <c r="E465" s="125">
        <v>534</v>
      </c>
      <c r="F465" s="125">
        <v>564</v>
      </c>
      <c r="G465" s="126">
        <v>35</v>
      </c>
      <c r="H465" s="99"/>
      <c r="I465" s="108">
        <v>44282</v>
      </c>
      <c r="J465" s="121"/>
      <c r="K465" s="114" t="s">
        <v>8</v>
      </c>
      <c r="L465" s="99"/>
      <c r="M465" s="99"/>
      <c r="N465" s="114">
        <v>0</v>
      </c>
    </row>
    <row r="466" spans="2:14" x14ac:dyDescent="0.25">
      <c r="B466" s="122">
        <v>44283</v>
      </c>
      <c r="C466" s="123"/>
      <c r="D466" s="124" t="s">
        <v>10</v>
      </c>
      <c r="E466" s="125">
        <v>534</v>
      </c>
      <c r="F466" s="125">
        <v>564</v>
      </c>
      <c r="G466" s="126">
        <v>35</v>
      </c>
      <c r="H466" s="99"/>
      <c r="I466" s="108">
        <v>44283</v>
      </c>
      <c r="J466" s="121"/>
      <c r="K466" s="114" t="s">
        <v>8</v>
      </c>
      <c r="L466" s="99"/>
      <c r="M466" s="99"/>
      <c r="N466" s="114">
        <v>0</v>
      </c>
    </row>
    <row r="467" spans="2:14" x14ac:dyDescent="0.25">
      <c r="B467" s="122">
        <v>44284</v>
      </c>
      <c r="C467" s="123"/>
      <c r="D467" s="124" t="s">
        <v>10</v>
      </c>
      <c r="E467" s="125">
        <v>534</v>
      </c>
      <c r="F467" s="125">
        <v>564</v>
      </c>
      <c r="G467" s="126">
        <v>35</v>
      </c>
      <c r="H467" s="99"/>
      <c r="I467" s="108">
        <v>44284</v>
      </c>
      <c r="J467" s="121"/>
      <c r="K467" s="114" t="s">
        <v>8</v>
      </c>
      <c r="L467" s="99"/>
      <c r="M467" s="99"/>
      <c r="N467" s="114">
        <v>0</v>
      </c>
    </row>
    <row r="468" spans="2:14" x14ac:dyDescent="0.25">
      <c r="B468" s="122">
        <v>44285</v>
      </c>
      <c r="C468" s="123"/>
      <c r="D468" s="124" t="s">
        <v>10</v>
      </c>
      <c r="E468" s="125">
        <v>534</v>
      </c>
      <c r="F468" s="125">
        <v>564</v>
      </c>
      <c r="G468" s="126">
        <v>35</v>
      </c>
      <c r="H468" s="99"/>
      <c r="I468" s="108">
        <v>44285</v>
      </c>
      <c r="J468" s="121"/>
      <c r="K468" s="114" t="s">
        <v>8</v>
      </c>
      <c r="L468" s="99"/>
      <c r="M468" s="99"/>
      <c r="N468" s="114">
        <v>0</v>
      </c>
    </row>
    <row r="469" spans="2:14" x14ac:dyDescent="0.25">
      <c r="B469" s="122">
        <v>44286</v>
      </c>
      <c r="C469" s="123"/>
      <c r="D469" s="124" t="s">
        <v>10</v>
      </c>
      <c r="E469" s="125">
        <v>534</v>
      </c>
      <c r="F469" s="125">
        <v>564</v>
      </c>
      <c r="G469" s="126">
        <v>35</v>
      </c>
      <c r="H469" s="99"/>
      <c r="I469" s="108">
        <v>44286</v>
      </c>
      <c r="J469" s="121"/>
      <c r="K469" s="114" t="s">
        <v>8</v>
      </c>
      <c r="L469" s="99"/>
      <c r="M469" s="99"/>
      <c r="N469" s="114">
        <v>0</v>
      </c>
    </row>
    <row r="470" spans="2:14" x14ac:dyDescent="0.25">
      <c r="B470" s="127">
        <v>44287</v>
      </c>
      <c r="C470" s="128"/>
      <c r="D470" s="129" t="s">
        <v>10</v>
      </c>
      <c r="E470" s="130">
        <v>869</v>
      </c>
      <c r="F470" s="130">
        <v>899</v>
      </c>
      <c r="G470" s="131">
        <v>40</v>
      </c>
      <c r="H470" s="99"/>
      <c r="I470" s="108">
        <v>44287</v>
      </c>
      <c r="J470" s="121"/>
      <c r="K470" s="114" t="s">
        <v>8</v>
      </c>
      <c r="L470" s="99"/>
      <c r="M470" s="99"/>
      <c r="N470" s="114">
        <v>0</v>
      </c>
    </row>
    <row r="471" spans="2:14" x14ac:dyDescent="0.25">
      <c r="B471" s="127">
        <v>44288</v>
      </c>
      <c r="C471" s="128"/>
      <c r="D471" s="129" t="s">
        <v>10</v>
      </c>
      <c r="E471" s="130">
        <v>869</v>
      </c>
      <c r="F471" s="130">
        <v>899</v>
      </c>
      <c r="G471" s="131">
        <v>40</v>
      </c>
      <c r="H471" s="99"/>
      <c r="I471" s="108">
        <v>44288</v>
      </c>
      <c r="J471" s="121"/>
      <c r="K471" s="114" t="s">
        <v>8</v>
      </c>
      <c r="L471" s="99"/>
      <c r="M471" s="99"/>
      <c r="N471" s="114">
        <v>0</v>
      </c>
    </row>
    <row r="472" spans="2:14" x14ac:dyDescent="0.25">
      <c r="B472" s="127">
        <v>44289</v>
      </c>
      <c r="C472" s="128"/>
      <c r="D472" s="129" t="s">
        <v>10</v>
      </c>
      <c r="E472" s="130">
        <v>869</v>
      </c>
      <c r="F472" s="130">
        <v>899</v>
      </c>
      <c r="G472" s="131">
        <v>40</v>
      </c>
      <c r="H472" s="99"/>
      <c r="I472" s="108">
        <v>44289</v>
      </c>
      <c r="J472" s="121"/>
      <c r="K472" s="114" t="s">
        <v>8</v>
      </c>
      <c r="L472" s="99"/>
      <c r="M472" s="99"/>
      <c r="N472" s="114">
        <v>0</v>
      </c>
    </row>
    <row r="473" spans="2:14" x14ac:dyDescent="0.25">
      <c r="B473" s="127">
        <v>44290</v>
      </c>
      <c r="C473" s="128"/>
      <c r="D473" s="129" t="s">
        <v>10</v>
      </c>
      <c r="E473" s="130">
        <v>869</v>
      </c>
      <c r="F473" s="130">
        <v>899</v>
      </c>
      <c r="G473" s="131">
        <v>40</v>
      </c>
      <c r="H473" s="99"/>
      <c r="I473" s="108">
        <v>44290</v>
      </c>
      <c r="J473" s="121"/>
      <c r="K473" s="114" t="s">
        <v>8</v>
      </c>
      <c r="L473" s="99"/>
      <c r="M473" s="99"/>
      <c r="N473" s="114">
        <v>0</v>
      </c>
    </row>
    <row r="474" spans="2:14" x14ac:dyDescent="0.25">
      <c r="B474" s="127">
        <v>44291</v>
      </c>
      <c r="C474" s="128"/>
      <c r="D474" s="129" t="s">
        <v>10</v>
      </c>
      <c r="E474" s="130">
        <v>869</v>
      </c>
      <c r="F474" s="130">
        <v>899</v>
      </c>
      <c r="G474" s="131">
        <v>40</v>
      </c>
      <c r="H474" s="99"/>
      <c r="I474" s="108">
        <v>44291</v>
      </c>
      <c r="J474" s="121"/>
      <c r="K474" s="114" t="s">
        <v>8</v>
      </c>
      <c r="L474" s="99"/>
      <c r="M474" s="99"/>
      <c r="N474" s="114">
        <v>0</v>
      </c>
    </row>
    <row r="475" spans="2:14" x14ac:dyDescent="0.25">
      <c r="B475" s="127">
        <v>44292</v>
      </c>
      <c r="C475" s="128"/>
      <c r="D475" s="129" t="s">
        <v>10</v>
      </c>
      <c r="E475" s="130">
        <v>869</v>
      </c>
      <c r="F475" s="130">
        <v>899</v>
      </c>
      <c r="G475" s="131">
        <v>40</v>
      </c>
      <c r="H475" s="99"/>
      <c r="I475" s="108">
        <v>44292</v>
      </c>
      <c r="J475" s="121"/>
      <c r="K475" s="114" t="s">
        <v>10</v>
      </c>
      <c r="L475" s="99"/>
      <c r="M475" s="99"/>
      <c r="N475" s="114">
        <v>0</v>
      </c>
    </row>
    <row r="476" spans="2:14" x14ac:dyDescent="0.25">
      <c r="B476" s="127">
        <v>44293</v>
      </c>
      <c r="C476" s="128"/>
      <c r="D476" s="129" t="s">
        <v>10</v>
      </c>
      <c r="E476" s="130">
        <v>869</v>
      </c>
      <c r="F476" s="130">
        <v>899</v>
      </c>
      <c r="G476" s="131">
        <v>40</v>
      </c>
      <c r="H476" s="99"/>
      <c r="I476" s="108">
        <v>44293</v>
      </c>
      <c r="J476" s="121"/>
      <c r="K476" s="114" t="s">
        <v>10</v>
      </c>
      <c r="L476" s="99"/>
      <c r="M476" s="99"/>
      <c r="N476" s="114">
        <v>0</v>
      </c>
    </row>
    <row r="477" spans="2:14" x14ac:dyDescent="0.25">
      <c r="B477" s="127">
        <v>44294</v>
      </c>
      <c r="C477" s="128"/>
      <c r="D477" s="129" t="s">
        <v>8</v>
      </c>
      <c r="E477" s="130">
        <v>629</v>
      </c>
      <c r="F477" s="130">
        <v>659</v>
      </c>
      <c r="G477" s="131">
        <v>40</v>
      </c>
      <c r="H477" s="99"/>
      <c r="I477" s="108">
        <v>44294</v>
      </c>
      <c r="J477" s="121"/>
      <c r="K477" s="114" t="s">
        <v>10</v>
      </c>
      <c r="L477" s="99"/>
      <c r="M477" s="99"/>
      <c r="N477" s="114">
        <v>0</v>
      </c>
    </row>
    <row r="478" spans="2:14" x14ac:dyDescent="0.25">
      <c r="B478" s="127">
        <v>44295</v>
      </c>
      <c r="C478" s="128"/>
      <c r="D478" s="129" t="s">
        <v>8</v>
      </c>
      <c r="E478" s="130">
        <v>629</v>
      </c>
      <c r="F478" s="130">
        <v>659</v>
      </c>
      <c r="G478" s="131">
        <v>40</v>
      </c>
      <c r="H478" s="99"/>
      <c r="I478" s="108">
        <v>44295</v>
      </c>
      <c r="J478" s="121"/>
      <c r="K478" s="114" t="s">
        <v>10</v>
      </c>
      <c r="L478" s="99"/>
      <c r="M478" s="99"/>
      <c r="N478" s="114">
        <v>0</v>
      </c>
    </row>
    <row r="479" spans="2:14" x14ac:dyDescent="0.25">
      <c r="B479" s="127">
        <v>44296</v>
      </c>
      <c r="C479" s="128"/>
      <c r="D479" s="129" t="s">
        <v>8</v>
      </c>
      <c r="E479" s="130">
        <v>629</v>
      </c>
      <c r="F479" s="130">
        <v>659</v>
      </c>
      <c r="G479" s="131">
        <v>40</v>
      </c>
      <c r="H479" s="99"/>
      <c r="I479" s="108">
        <v>44296</v>
      </c>
      <c r="J479" s="121"/>
      <c r="K479" s="114" t="s">
        <v>10</v>
      </c>
      <c r="L479" s="99"/>
      <c r="M479" s="99"/>
      <c r="N479" s="114">
        <v>0</v>
      </c>
    </row>
    <row r="480" spans="2:14" x14ac:dyDescent="0.25">
      <c r="B480" s="127">
        <v>44297</v>
      </c>
      <c r="C480" s="128"/>
      <c r="D480" s="129" t="s">
        <v>8</v>
      </c>
      <c r="E480" s="130">
        <v>629</v>
      </c>
      <c r="F480" s="130">
        <v>659</v>
      </c>
      <c r="G480" s="131">
        <v>40</v>
      </c>
      <c r="H480" s="99"/>
      <c r="I480" s="108">
        <v>44297</v>
      </c>
      <c r="J480" s="121"/>
      <c r="K480" s="114" t="s">
        <v>10</v>
      </c>
      <c r="L480" s="99"/>
      <c r="M480" s="99"/>
      <c r="N480" s="114">
        <v>0</v>
      </c>
    </row>
    <row r="481" spans="2:14" x14ac:dyDescent="0.25">
      <c r="B481" s="127">
        <v>44298</v>
      </c>
      <c r="C481" s="128"/>
      <c r="D481" s="129" t="s">
        <v>8</v>
      </c>
      <c r="E481" s="130">
        <v>629</v>
      </c>
      <c r="F481" s="130">
        <v>659</v>
      </c>
      <c r="G481" s="131">
        <v>40</v>
      </c>
      <c r="H481" s="99"/>
      <c r="I481" s="108">
        <v>44298</v>
      </c>
      <c r="J481" s="121"/>
      <c r="K481" s="114" t="s">
        <v>10</v>
      </c>
      <c r="L481" s="99"/>
      <c r="M481" s="99"/>
      <c r="N481" s="114">
        <v>0</v>
      </c>
    </row>
    <row r="482" spans="2:14" x14ac:dyDescent="0.25">
      <c r="B482" s="127">
        <v>44299</v>
      </c>
      <c r="C482" s="128"/>
      <c r="D482" s="129" t="s">
        <v>8</v>
      </c>
      <c r="E482" s="130">
        <v>629</v>
      </c>
      <c r="F482" s="130">
        <v>659</v>
      </c>
      <c r="G482" s="131">
        <v>40</v>
      </c>
      <c r="H482" s="99"/>
      <c r="I482" s="108">
        <v>44299</v>
      </c>
      <c r="J482" s="121"/>
      <c r="K482" s="114" t="s">
        <v>10</v>
      </c>
      <c r="L482" s="99"/>
      <c r="M482" s="99"/>
      <c r="N482" s="114">
        <v>0</v>
      </c>
    </row>
    <row r="483" spans="2:14" x14ac:dyDescent="0.25">
      <c r="B483" s="127">
        <v>44300</v>
      </c>
      <c r="C483" s="128"/>
      <c r="D483" s="129" t="s">
        <v>8</v>
      </c>
      <c r="E483" s="130">
        <v>629</v>
      </c>
      <c r="F483" s="130">
        <v>659</v>
      </c>
      <c r="G483" s="131">
        <v>40</v>
      </c>
      <c r="H483" s="99"/>
      <c r="I483" s="108">
        <v>44300</v>
      </c>
      <c r="J483" s="121"/>
      <c r="K483" s="114" t="s">
        <v>10</v>
      </c>
      <c r="L483" s="99"/>
      <c r="M483" s="99"/>
      <c r="N483" s="114">
        <v>0</v>
      </c>
    </row>
    <row r="484" spans="2:14" x14ac:dyDescent="0.25">
      <c r="B484" s="122">
        <v>44301</v>
      </c>
      <c r="C484" s="123"/>
      <c r="D484" s="124" t="s">
        <v>8</v>
      </c>
      <c r="E484" s="125">
        <v>379</v>
      </c>
      <c r="F484" s="125">
        <v>409</v>
      </c>
      <c r="G484" s="126">
        <v>35</v>
      </c>
      <c r="H484" s="99"/>
      <c r="I484" s="108">
        <v>44301</v>
      </c>
      <c r="J484" s="121"/>
      <c r="K484" s="114" t="s">
        <v>10</v>
      </c>
      <c r="L484" s="99"/>
      <c r="M484" s="99"/>
      <c r="N484" s="114">
        <v>0</v>
      </c>
    </row>
    <row r="485" spans="2:14" x14ac:dyDescent="0.25">
      <c r="B485" s="122">
        <v>44302</v>
      </c>
      <c r="C485" s="123"/>
      <c r="D485" s="124" t="s">
        <v>8</v>
      </c>
      <c r="E485" s="125">
        <v>379</v>
      </c>
      <c r="F485" s="125">
        <v>409</v>
      </c>
      <c r="G485" s="126">
        <v>35</v>
      </c>
      <c r="H485" s="99"/>
      <c r="I485" s="108">
        <v>44302</v>
      </c>
      <c r="J485" s="121"/>
      <c r="K485" s="114" t="s">
        <v>10</v>
      </c>
      <c r="L485" s="99"/>
      <c r="M485" s="99"/>
      <c r="N485" s="114">
        <v>0</v>
      </c>
    </row>
    <row r="486" spans="2:14" x14ac:dyDescent="0.25">
      <c r="B486" s="122">
        <v>44303</v>
      </c>
      <c r="C486" s="123"/>
      <c r="D486" s="124" t="s">
        <v>8</v>
      </c>
      <c r="E486" s="125">
        <v>379</v>
      </c>
      <c r="F486" s="125">
        <v>409</v>
      </c>
      <c r="G486" s="126">
        <v>35</v>
      </c>
      <c r="H486" s="99"/>
      <c r="I486" s="108">
        <v>44303</v>
      </c>
      <c r="J486" s="121"/>
      <c r="K486" s="114" t="s">
        <v>10</v>
      </c>
      <c r="L486" s="99"/>
      <c r="M486" s="99"/>
      <c r="N486" s="114">
        <v>0</v>
      </c>
    </row>
    <row r="487" spans="2:14" x14ac:dyDescent="0.25">
      <c r="B487" s="122">
        <v>44304</v>
      </c>
      <c r="C487" s="123"/>
      <c r="D487" s="124" t="s">
        <v>6</v>
      </c>
      <c r="E487" s="125">
        <v>289</v>
      </c>
      <c r="F487" s="125">
        <v>319</v>
      </c>
      <c r="G487" s="126">
        <v>35</v>
      </c>
      <c r="H487" s="99"/>
      <c r="I487" s="108">
        <v>44304</v>
      </c>
      <c r="J487" s="121"/>
      <c r="K487" s="114" t="s">
        <v>10</v>
      </c>
      <c r="L487" s="99"/>
      <c r="M487" s="99"/>
      <c r="N487" s="114">
        <v>0</v>
      </c>
    </row>
    <row r="488" spans="2:14" x14ac:dyDescent="0.25">
      <c r="B488" s="122">
        <v>44305</v>
      </c>
      <c r="C488" s="123"/>
      <c r="D488" s="124" t="s">
        <v>6</v>
      </c>
      <c r="E488" s="125">
        <v>289</v>
      </c>
      <c r="F488" s="125">
        <v>319</v>
      </c>
      <c r="G488" s="126">
        <v>35</v>
      </c>
      <c r="H488" s="99"/>
      <c r="I488" s="108">
        <v>44305</v>
      </c>
      <c r="J488" s="121"/>
      <c r="K488" s="114" t="s">
        <v>10</v>
      </c>
      <c r="L488" s="99"/>
      <c r="M488" s="99"/>
      <c r="N488" s="114">
        <v>0</v>
      </c>
    </row>
    <row r="489" spans="2:14" x14ac:dyDescent="0.25">
      <c r="B489" s="122">
        <v>44306</v>
      </c>
      <c r="C489" s="123"/>
      <c r="D489" s="124" t="s">
        <v>6</v>
      </c>
      <c r="E489" s="125">
        <v>289</v>
      </c>
      <c r="F489" s="125">
        <v>319</v>
      </c>
      <c r="G489" s="126">
        <v>35</v>
      </c>
      <c r="H489" s="99"/>
      <c r="I489" s="108">
        <v>44306</v>
      </c>
      <c r="J489" s="121"/>
      <c r="K489" s="114" t="s">
        <v>10</v>
      </c>
      <c r="L489" s="99"/>
      <c r="M489" s="99"/>
      <c r="N489" s="114">
        <v>0</v>
      </c>
    </row>
    <row r="490" spans="2:14" x14ac:dyDescent="0.25">
      <c r="B490" s="115">
        <v>44307</v>
      </c>
      <c r="C490" s="120"/>
      <c r="D490" s="117" t="s">
        <v>6</v>
      </c>
      <c r="E490" s="118">
        <v>186</v>
      </c>
      <c r="F490" s="118">
        <v>216</v>
      </c>
      <c r="G490" s="119">
        <v>30</v>
      </c>
      <c r="H490" s="99"/>
      <c r="I490" s="108">
        <v>44307</v>
      </c>
      <c r="J490" s="121"/>
      <c r="K490" s="114" t="s">
        <v>7</v>
      </c>
      <c r="L490" s="99"/>
      <c r="M490" s="99"/>
      <c r="N490" s="114">
        <v>0</v>
      </c>
    </row>
    <row r="491" spans="2:14" x14ac:dyDescent="0.25">
      <c r="B491" s="115">
        <v>44308</v>
      </c>
      <c r="C491" s="120"/>
      <c r="D491" s="117" t="s">
        <v>6</v>
      </c>
      <c r="E491" s="118">
        <v>186</v>
      </c>
      <c r="F491" s="118">
        <v>216</v>
      </c>
      <c r="G491" s="119">
        <v>30</v>
      </c>
      <c r="H491" s="99"/>
      <c r="I491" s="108">
        <v>44308</v>
      </c>
      <c r="J491" s="121"/>
      <c r="K491" s="114" t="s">
        <v>7</v>
      </c>
      <c r="L491" s="99"/>
      <c r="M491" s="99"/>
      <c r="N491" s="114">
        <v>0</v>
      </c>
    </row>
    <row r="492" spans="2:14" x14ac:dyDescent="0.25">
      <c r="B492" s="115">
        <v>44309</v>
      </c>
      <c r="C492" s="120"/>
      <c r="D492" s="117" t="s">
        <v>6</v>
      </c>
      <c r="E492" s="118">
        <v>186</v>
      </c>
      <c r="F492" s="118">
        <v>216</v>
      </c>
      <c r="G492" s="119">
        <v>30</v>
      </c>
      <c r="H492" s="99"/>
      <c r="I492" s="108">
        <v>44309</v>
      </c>
      <c r="J492" s="121"/>
      <c r="K492" s="114" t="s">
        <v>7</v>
      </c>
      <c r="L492" s="99"/>
      <c r="M492" s="99"/>
      <c r="N492" s="114">
        <v>0</v>
      </c>
    </row>
    <row r="493" spans="2:14" x14ac:dyDescent="0.25">
      <c r="B493" s="115">
        <v>44310</v>
      </c>
      <c r="C493" s="120"/>
      <c r="D493" s="117" t="s">
        <v>6</v>
      </c>
      <c r="E493" s="118">
        <v>186</v>
      </c>
      <c r="F493" s="118">
        <v>216</v>
      </c>
      <c r="G493" s="119">
        <v>30</v>
      </c>
      <c r="H493" s="99"/>
      <c r="I493" s="108">
        <v>44310</v>
      </c>
      <c r="J493" s="121"/>
      <c r="K493" s="114" t="s">
        <v>7</v>
      </c>
      <c r="L493" s="99"/>
      <c r="M493" s="99"/>
      <c r="N493" s="114">
        <v>0</v>
      </c>
    </row>
    <row r="494" spans="2:14" x14ac:dyDescent="0.25">
      <c r="B494" s="115">
        <v>44311</v>
      </c>
      <c r="C494" s="120"/>
      <c r="D494" s="117" t="s">
        <v>6</v>
      </c>
      <c r="E494" s="118">
        <v>186</v>
      </c>
      <c r="F494" s="118">
        <v>216</v>
      </c>
      <c r="G494" s="119">
        <v>30</v>
      </c>
      <c r="H494" s="99"/>
      <c r="I494" s="108">
        <v>44311</v>
      </c>
      <c r="J494" s="121"/>
      <c r="K494" s="114" t="s">
        <v>7</v>
      </c>
      <c r="L494" s="99"/>
      <c r="M494" s="99"/>
      <c r="N494" s="114">
        <v>0</v>
      </c>
    </row>
    <row r="495" spans="2:14" x14ac:dyDescent="0.25">
      <c r="B495" s="115">
        <v>44312</v>
      </c>
      <c r="C495" s="120"/>
      <c r="D495" s="117" t="s">
        <v>6</v>
      </c>
      <c r="E495" s="118">
        <v>186</v>
      </c>
      <c r="F495" s="118">
        <v>216</v>
      </c>
      <c r="G495" s="119">
        <v>30</v>
      </c>
      <c r="H495" s="99"/>
      <c r="I495" s="108">
        <v>44312</v>
      </c>
      <c r="J495" s="121"/>
      <c r="K495" s="114" t="s">
        <v>7</v>
      </c>
      <c r="L495" s="99"/>
      <c r="M495" s="99"/>
      <c r="N495" s="114">
        <v>0</v>
      </c>
    </row>
    <row r="496" spans="2:14" x14ac:dyDescent="0.25">
      <c r="B496" s="115">
        <v>44313</v>
      </c>
      <c r="C496" s="120"/>
      <c r="D496" s="117" t="s">
        <v>6</v>
      </c>
      <c r="E496" s="118">
        <v>186</v>
      </c>
      <c r="F496" s="118">
        <v>216</v>
      </c>
      <c r="G496" s="119">
        <v>30</v>
      </c>
      <c r="H496" s="99"/>
      <c r="I496" s="108">
        <v>44313</v>
      </c>
      <c r="J496" s="121"/>
      <c r="K496" s="114" t="s">
        <v>7</v>
      </c>
      <c r="L496" s="99"/>
      <c r="M496" s="99"/>
      <c r="N496" s="114">
        <v>0</v>
      </c>
    </row>
    <row r="497" spans="2:14" x14ac:dyDescent="0.25">
      <c r="B497" s="115">
        <v>44314</v>
      </c>
      <c r="C497" s="120"/>
      <c r="D497" s="117" t="s">
        <v>6</v>
      </c>
      <c r="E497" s="118">
        <v>186</v>
      </c>
      <c r="F497" s="118">
        <v>216</v>
      </c>
      <c r="G497" s="119">
        <v>30</v>
      </c>
      <c r="H497" s="99"/>
      <c r="I497" s="108">
        <v>44314</v>
      </c>
      <c r="J497" s="121"/>
      <c r="K497" s="114" t="s">
        <v>7</v>
      </c>
      <c r="L497" s="99"/>
      <c r="M497" s="99"/>
      <c r="N497" s="114">
        <v>0</v>
      </c>
    </row>
    <row r="498" spans="2:14" x14ac:dyDescent="0.25">
      <c r="B498" s="115">
        <v>44315</v>
      </c>
      <c r="C498" s="120"/>
      <c r="D498" s="117" t="s">
        <v>6</v>
      </c>
      <c r="E498" s="118">
        <v>186</v>
      </c>
      <c r="F498" s="118">
        <v>216</v>
      </c>
      <c r="G498" s="119">
        <v>30</v>
      </c>
      <c r="H498" s="99"/>
      <c r="I498" s="108">
        <v>44315</v>
      </c>
      <c r="J498" s="121"/>
      <c r="K498" s="114" t="s">
        <v>6</v>
      </c>
      <c r="L498" s="99"/>
      <c r="M498" s="99"/>
      <c r="N498" s="114">
        <v>0</v>
      </c>
    </row>
    <row r="499" spans="2:14" x14ac:dyDescent="0.25">
      <c r="B499" s="115">
        <v>44316</v>
      </c>
      <c r="C499" s="120"/>
      <c r="D499" s="117" t="s">
        <v>6</v>
      </c>
      <c r="E499" s="118">
        <v>186</v>
      </c>
      <c r="F499" s="118">
        <v>216</v>
      </c>
      <c r="G499" s="119">
        <v>30</v>
      </c>
      <c r="H499" s="99"/>
      <c r="I499" s="108">
        <v>44316</v>
      </c>
      <c r="J499" s="121"/>
      <c r="K499" s="114" t="s">
        <v>6</v>
      </c>
      <c r="L499" s="99"/>
      <c r="M499" s="99"/>
      <c r="N499" s="114">
        <v>0</v>
      </c>
    </row>
    <row r="500" spans="2:14" x14ac:dyDescent="0.25">
      <c r="B500" s="115">
        <v>44317</v>
      </c>
      <c r="C500" s="120"/>
      <c r="D500" s="117" t="s">
        <v>6</v>
      </c>
      <c r="E500" s="118">
        <v>186</v>
      </c>
      <c r="F500" s="118">
        <v>216</v>
      </c>
      <c r="G500" s="119">
        <v>30</v>
      </c>
      <c r="H500" s="99"/>
      <c r="I500" s="108">
        <v>44317</v>
      </c>
      <c r="J500" s="121"/>
      <c r="K500" s="114" t="s">
        <v>6</v>
      </c>
      <c r="L500" s="99"/>
      <c r="M500" s="99"/>
      <c r="N500" s="114">
        <v>0</v>
      </c>
    </row>
    <row r="501" spans="2:14" x14ac:dyDescent="0.25">
      <c r="B501" s="115">
        <v>44318</v>
      </c>
      <c r="C501" s="120"/>
      <c r="D501" s="117" t="s">
        <v>6</v>
      </c>
      <c r="E501" s="118">
        <v>186</v>
      </c>
      <c r="F501" s="118">
        <v>216</v>
      </c>
      <c r="G501" s="119">
        <v>30</v>
      </c>
      <c r="H501" s="99"/>
      <c r="I501" s="108">
        <v>44318</v>
      </c>
      <c r="J501" s="121"/>
      <c r="K501" s="114" t="s">
        <v>6</v>
      </c>
      <c r="L501" s="99"/>
      <c r="M501" s="99"/>
      <c r="N501" s="114">
        <v>0</v>
      </c>
    </row>
    <row r="502" spans="2:14" x14ac:dyDescent="0.25">
      <c r="B502" s="115">
        <v>44319</v>
      </c>
      <c r="C502" s="120"/>
      <c r="D502" s="117" t="s">
        <v>6</v>
      </c>
      <c r="E502" s="118">
        <v>186</v>
      </c>
      <c r="F502" s="118">
        <v>216</v>
      </c>
      <c r="G502" s="119">
        <v>30</v>
      </c>
      <c r="H502" s="99"/>
      <c r="I502" s="108">
        <v>44319</v>
      </c>
      <c r="J502" s="121"/>
      <c r="K502" s="114" t="s">
        <v>6</v>
      </c>
      <c r="L502" s="99"/>
      <c r="M502" s="99"/>
      <c r="N502" s="114">
        <v>0</v>
      </c>
    </row>
    <row r="503" spans="2:14" x14ac:dyDescent="0.25">
      <c r="B503" s="115">
        <v>44320</v>
      </c>
      <c r="C503" s="120"/>
      <c r="D503" s="117" t="s">
        <v>6</v>
      </c>
      <c r="E503" s="118">
        <v>186</v>
      </c>
      <c r="F503" s="118">
        <v>216</v>
      </c>
      <c r="G503" s="119">
        <v>30</v>
      </c>
      <c r="H503" s="99"/>
      <c r="I503" s="108">
        <v>44320</v>
      </c>
      <c r="J503" s="121"/>
      <c r="K503" s="114" t="s">
        <v>6</v>
      </c>
      <c r="L503" s="99"/>
      <c r="M503" s="99"/>
      <c r="N503" s="114">
        <v>0</v>
      </c>
    </row>
    <row r="504" spans="2:14" x14ac:dyDescent="0.25">
      <c r="B504" s="115">
        <v>44321</v>
      </c>
      <c r="C504" s="120"/>
      <c r="D504" s="117" t="s">
        <v>6</v>
      </c>
      <c r="E504" s="118">
        <v>186</v>
      </c>
      <c r="F504" s="118">
        <v>216</v>
      </c>
      <c r="G504" s="119">
        <v>30</v>
      </c>
      <c r="H504" s="99"/>
      <c r="I504" s="108">
        <v>44321</v>
      </c>
      <c r="J504" s="121"/>
      <c r="K504" s="114" t="s">
        <v>6</v>
      </c>
      <c r="L504" s="99"/>
      <c r="M504" s="99"/>
      <c r="N504" s="114">
        <v>0</v>
      </c>
    </row>
    <row r="505" spans="2:14" x14ac:dyDescent="0.25">
      <c r="B505" s="115">
        <v>44322</v>
      </c>
      <c r="C505" s="120"/>
      <c r="D505" s="117" t="s">
        <v>6</v>
      </c>
      <c r="E505" s="118">
        <v>186</v>
      </c>
      <c r="F505" s="118">
        <v>216</v>
      </c>
      <c r="G505" s="119">
        <v>30</v>
      </c>
      <c r="H505" s="99"/>
      <c r="I505" s="108">
        <v>44322</v>
      </c>
      <c r="J505" s="121"/>
      <c r="K505" s="114" t="s">
        <v>6</v>
      </c>
      <c r="L505" s="99"/>
      <c r="M505" s="99"/>
      <c r="N505" s="114">
        <v>0</v>
      </c>
    </row>
    <row r="506" spans="2:14" x14ac:dyDescent="0.25">
      <c r="B506" s="115">
        <v>44323</v>
      </c>
      <c r="C506" s="120"/>
      <c r="D506" s="117" t="s">
        <v>6</v>
      </c>
      <c r="E506" s="118">
        <v>186</v>
      </c>
      <c r="F506" s="118">
        <v>216</v>
      </c>
      <c r="G506" s="119">
        <v>30</v>
      </c>
      <c r="H506" s="99"/>
      <c r="I506" s="108">
        <v>44323</v>
      </c>
      <c r="J506" s="121"/>
      <c r="K506" s="114" t="s">
        <v>6</v>
      </c>
      <c r="L506" s="99"/>
      <c r="M506" s="99"/>
      <c r="N506" s="114">
        <v>0</v>
      </c>
    </row>
    <row r="507" spans="2:14" x14ac:dyDescent="0.25">
      <c r="B507" s="115">
        <v>44324</v>
      </c>
      <c r="C507" s="120"/>
      <c r="D507" s="117" t="s">
        <v>6</v>
      </c>
      <c r="E507" s="118">
        <v>186</v>
      </c>
      <c r="F507" s="118">
        <v>216</v>
      </c>
      <c r="G507" s="119">
        <v>30</v>
      </c>
      <c r="H507" s="99"/>
      <c r="I507" s="108">
        <v>44324</v>
      </c>
      <c r="J507" s="121"/>
      <c r="K507" s="114" t="s">
        <v>6</v>
      </c>
      <c r="L507" s="99"/>
      <c r="M507" s="99"/>
      <c r="N507" s="114">
        <v>0</v>
      </c>
    </row>
    <row r="508" spans="2:14" x14ac:dyDescent="0.25">
      <c r="B508" s="115">
        <v>44325</v>
      </c>
      <c r="C508" s="120"/>
      <c r="D508" s="117" t="s">
        <v>6</v>
      </c>
      <c r="E508" s="118">
        <v>186</v>
      </c>
      <c r="F508" s="118">
        <v>216</v>
      </c>
      <c r="G508" s="119">
        <v>30</v>
      </c>
      <c r="H508" s="99"/>
      <c r="I508" s="108">
        <v>44325</v>
      </c>
      <c r="J508" s="121"/>
      <c r="K508" s="114" t="s">
        <v>6</v>
      </c>
      <c r="L508" s="99"/>
      <c r="M508" s="99"/>
      <c r="N508" s="114">
        <v>0</v>
      </c>
    </row>
    <row r="509" spans="2:14" x14ac:dyDescent="0.25">
      <c r="B509" s="115">
        <v>44326</v>
      </c>
      <c r="C509" s="120"/>
      <c r="D509" s="117" t="s">
        <v>6</v>
      </c>
      <c r="E509" s="118">
        <v>186</v>
      </c>
      <c r="F509" s="118">
        <v>216</v>
      </c>
      <c r="G509" s="119">
        <v>30</v>
      </c>
      <c r="H509" s="99"/>
      <c r="I509" s="108">
        <v>44326</v>
      </c>
      <c r="J509" s="121"/>
      <c r="K509" s="114" t="s">
        <v>6</v>
      </c>
      <c r="L509" s="99"/>
      <c r="M509" s="99"/>
      <c r="N509" s="114">
        <v>0</v>
      </c>
    </row>
    <row r="510" spans="2:14" x14ac:dyDescent="0.25">
      <c r="B510" s="115">
        <v>44327</v>
      </c>
      <c r="C510" s="120"/>
      <c r="D510" s="117" t="s">
        <v>7</v>
      </c>
      <c r="E510" s="118">
        <v>216</v>
      </c>
      <c r="F510" s="118">
        <v>246</v>
      </c>
      <c r="G510" s="119">
        <v>30</v>
      </c>
      <c r="H510" s="99"/>
      <c r="I510" s="108">
        <v>44327</v>
      </c>
      <c r="J510" s="121"/>
      <c r="K510" s="114" t="s">
        <v>6</v>
      </c>
      <c r="L510" s="99"/>
      <c r="M510" s="99"/>
      <c r="N510" s="114">
        <v>0</v>
      </c>
    </row>
    <row r="511" spans="2:14" x14ac:dyDescent="0.25">
      <c r="B511" s="115">
        <v>44328</v>
      </c>
      <c r="C511" s="120"/>
      <c r="D511" s="117" t="s">
        <v>7</v>
      </c>
      <c r="E511" s="118">
        <v>216</v>
      </c>
      <c r="F511" s="118">
        <v>246</v>
      </c>
      <c r="G511" s="119">
        <v>30</v>
      </c>
      <c r="H511" s="99"/>
      <c r="I511" s="108">
        <v>44328</v>
      </c>
      <c r="J511" s="121"/>
      <c r="K511" s="114" t="s">
        <v>6</v>
      </c>
      <c r="L511" s="99"/>
      <c r="M511" s="99"/>
      <c r="N511" s="114">
        <v>0</v>
      </c>
    </row>
    <row r="512" spans="2:14" x14ac:dyDescent="0.25">
      <c r="B512" s="115">
        <v>44329</v>
      </c>
      <c r="C512" s="120"/>
      <c r="D512" s="117" t="s">
        <v>7</v>
      </c>
      <c r="E512" s="118">
        <v>216</v>
      </c>
      <c r="F512" s="118">
        <v>246</v>
      </c>
      <c r="G512" s="119">
        <v>30</v>
      </c>
      <c r="H512" s="99"/>
      <c r="I512" s="108">
        <v>44329</v>
      </c>
      <c r="J512" s="121"/>
      <c r="K512" s="114" t="s">
        <v>6</v>
      </c>
      <c r="L512" s="99"/>
      <c r="M512" s="99"/>
      <c r="N512" s="114">
        <v>0</v>
      </c>
    </row>
    <row r="513" spans="2:14" x14ac:dyDescent="0.25">
      <c r="B513" s="115">
        <v>44330</v>
      </c>
      <c r="C513" s="120"/>
      <c r="D513" s="117" t="s">
        <v>7</v>
      </c>
      <c r="E513" s="118">
        <v>216</v>
      </c>
      <c r="F513" s="118">
        <v>246</v>
      </c>
      <c r="G513" s="119">
        <v>30</v>
      </c>
      <c r="H513" s="99"/>
      <c r="I513" s="108">
        <v>44330</v>
      </c>
      <c r="J513" s="121"/>
      <c r="K513" s="114" t="s">
        <v>6</v>
      </c>
      <c r="L513" s="99"/>
      <c r="M513" s="99"/>
      <c r="N513" s="114">
        <v>0</v>
      </c>
    </row>
    <row r="514" spans="2:14" x14ac:dyDescent="0.25">
      <c r="B514" s="115">
        <v>44331</v>
      </c>
      <c r="C514" s="120"/>
      <c r="D514" s="117" t="s">
        <v>7</v>
      </c>
      <c r="E514" s="118">
        <v>216</v>
      </c>
      <c r="F514" s="118">
        <v>246</v>
      </c>
      <c r="G514" s="119">
        <v>30</v>
      </c>
      <c r="H514" s="99"/>
      <c r="I514" s="108">
        <v>44331</v>
      </c>
      <c r="J514" s="121"/>
      <c r="K514" s="114" t="s">
        <v>6</v>
      </c>
      <c r="L514" s="99"/>
      <c r="M514" s="99"/>
      <c r="N514" s="114">
        <v>0</v>
      </c>
    </row>
    <row r="515" spans="2:14" x14ac:dyDescent="0.25">
      <c r="B515" s="115">
        <v>44332</v>
      </c>
      <c r="C515" s="120"/>
      <c r="D515" s="117" t="s">
        <v>7</v>
      </c>
      <c r="E515" s="118">
        <v>216</v>
      </c>
      <c r="F515" s="118">
        <v>246</v>
      </c>
      <c r="G515" s="119">
        <v>30</v>
      </c>
      <c r="H515" s="99"/>
      <c r="I515" s="108">
        <v>44332</v>
      </c>
      <c r="J515" s="121"/>
      <c r="K515" s="114" t="s">
        <v>7</v>
      </c>
      <c r="L515" s="99"/>
      <c r="M515" s="99"/>
      <c r="N515" s="114">
        <v>0</v>
      </c>
    </row>
    <row r="516" spans="2:14" x14ac:dyDescent="0.25">
      <c r="B516" s="115">
        <v>44333</v>
      </c>
      <c r="C516" s="120"/>
      <c r="D516" s="117" t="s">
        <v>7</v>
      </c>
      <c r="E516" s="118">
        <v>216</v>
      </c>
      <c r="F516" s="118">
        <v>246</v>
      </c>
      <c r="G516" s="119">
        <v>30</v>
      </c>
      <c r="H516" s="99"/>
      <c r="I516" s="108">
        <v>44333</v>
      </c>
      <c r="J516" s="121"/>
      <c r="K516" s="114" t="s">
        <v>7</v>
      </c>
      <c r="L516" s="99"/>
      <c r="M516" s="99"/>
      <c r="N516" s="114">
        <v>0</v>
      </c>
    </row>
    <row r="517" spans="2:14" x14ac:dyDescent="0.25">
      <c r="B517" s="115">
        <v>44334</v>
      </c>
      <c r="C517" s="120"/>
      <c r="D517" s="117" t="s">
        <v>7</v>
      </c>
      <c r="E517" s="118">
        <v>216</v>
      </c>
      <c r="F517" s="118">
        <v>246</v>
      </c>
      <c r="G517" s="119">
        <v>30</v>
      </c>
      <c r="H517" s="99"/>
      <c r="I517" s="108">
        <v>44334</v>
      </c>
      <c r="J517" s="121"/>
      <c r="K517" s="114" t="s">
        <v>7</v>
      </c>
      <c r="L517" s="99"/>
      <c r="M517" s="99"/>
      <c r="N517" s="114">
        <v>0</v>
      </c>
    </row>
    <row r="518" spans="2:14" x14ac:dyDescent="0.25">
      <c r="B518" s="115">
        <v>44335</v>
      </c>
      <c r="C518" s="120"/>
      <c r="D518" s="117" t="s">
        <v>7</v>
      </c>
      <c r="E518" s="118">
        <v>216</v>
      </c>
      <c r="F518" s="118">
        <v>246</v>
      </c>
      <c r="G518" s="119">
        <v>30</v>
      </c>
      <c r="H518" s="99"/>
      <c r="I518" s="108">
        <v>44335</v>
      </c>
      <c r="J518" s="121"/>
      <c r="K518" s="114" t="s">
        <v>7</v>
      </c>
      <c r="L518" s="99"/>
      <c r="M518" s="99"/>
      <c r="N518" s="114">
        <v>0</v>
      </c>
    </row>
    <row r="519" spans="2:14" x14ac:dyDescent="0.25">
      <c r="B519" s="115">
        <v>44336</v>
      </c>
      <c r="C519" s="120"/>
      <c r="D519" s="117" t="s">
        <v>7</v>
      </c>
      <c r="E519" s="118">
        <v>216</v>
      </c>
      <c r="F519" s="118">
        <v>246</v>
      </c>
      <c r="G519" s="119">
        <v>30</v>
      </c>
      <c r="H519" s="99"/>
      <c r="I519" s="108">
        <v>44336</v>
      </c>
      <c r="J519" s="121"/>
      <c r="K519" s="114" t="s">
        <v>7</v>
      </c>
      <c r="L519" s="99"/>
      <c r="M519" s="99"/>
      <c r="N519" s="114">
        <v>0</v>
      </c>
    </row>
    <row r="520" spans="2:14" x14ac:dyDescent="0.25">
      <c r="B520" s="122">
        <v>44337</v>
      </c>
      <c r="C520" s="123"/>
      <c r="D520" s="124" t="s">
        <v>10</v>
      </c>
      <c r="E520" s="125">
        <v>534</v>
      </c>
      <c r="F520" s="125">
        <v>564</v>
      </c>
      <c r="G520" s="126">
        <v>35</v>
      </c>
      <c r="H520" s="99"/>
      <c r="I520" s="108">
        <v>44337</v>
      </c>
      <c r="J520" s="121"/>
      <c r="K520" s="114" t="s">
        <v>7</v>
      </c>
      <c r="L520" s="99"/>
      <c r="M520" s="99"/>
      <c r="N520" s="114">
        <v>0</v>
      </c>
    </row>
    <row r="521" spans="2:14" x14ac:dyDescent="0.25">
      <c r="B521" s="122">
        <v>44338</v>
      </c>
      <c r="C521" s="123"/>
      <c r="D521" s="124" t="s">
        <v>10</v>
      </c>
      <c r="E521" s="125">
        <v>534</v>
      </c>
      <c r="F521" s="125">
        <v>564</v>
      </c>
      <c r="G521" s="126">
        <v>35</v>
      </c>
      <c r="H521" s="99"/>
      <c r="I521" s="108">
        <v>44338</v>
      </c>
      <c r="J521" s="121"/>
      <c r="K521" s="114" t="s">
        <v>7</v>
      </c>
      <c r="L521" s="99"/>
      <c r="M521" s="99"/>
      <c r="N521" s="114">
        <v>0</v>
      </c>
    </row>
    <row r="522" spans="2:14" x14ac:dyDescent="0.25">
      <c r="B522" s="122">
        <v>44339</v>
      </c>
      <c r="C522" s="123"/>
      <c r="D522" s="124" t="s">
        <v>10</v>
      </c>
      <c r="E522" s="125">
        <v>534</v>
      </c>
      <c r="F522" s="125">
        <v>564</v>
      </c>
      <c r="G522" s="126">
        <v>35</v>
      </c>
      <c r="H522" s="99"/>
      <c r="I522" s="108">
        <v>44339</v>
      </c>
      <c r="J522" s="121"/>
      <c r="K522" s="114" t="s">
        <v>7</v>
      </c>
      <c r="L522" s="99"/>
      <c r="M522" s="99"/>
      <c r="N522" s="114">
        <v>0</v>
      </c>
    </row>
    <row r="523" spans="2:14" x14ac:dyDescent="0.25">
      <c r="B523" s="122">
        <v>44340</v>
      </c>
      <c r="C523" s="123"/>
      <c r="D523" s="124" t="s">
        <v>10</v>
      </c>
      <c r="E523" s="125">
        <v>534</v>
      </c>
      <c r="F523" s="125">
        <v>564</v>
      </c>
      <c r="G523" s="126">
        <v>35</v>
      </c>
      <c r="H523" s="99"/>
      <c r="I523" s="108">
        <v>44340</v>
      </c>
      <c r="J523" s="121"/>
      <c r="K523" s="114" t="s">
        <v>7</v>
      </c>
      <c r="L523" s="99"/>
      <c r="M523" s="99"/>
      <c r="N523" s="114">
        <v>0</v>
      </c>
    </row>
    <row r="524" spans="2:14" x14ac:dyDescent="0.25">
      <c r="B524" s="122">
        <v>44341</v>
      </c>
      <c r="C524" s="123"/>
      <c r="D524" s="124" t="s">
        <v>10</v>
      </c>
      <c r="E524" s="125">
        <v>534</v>
      </c>
      <c r="F524" s="125">
        <v>564</v>
      </c>
      <c r="G524" s="126">
        <v>35</v>
      </c>
      <c r="H524" s="99"/>
      <c r="I524" s="108">
        <v>44341</v>
      </c>
      <c r="J524" s="121"/>
      <c r="K524" s="114" t="s">
        <v>7</v>
      </c>
      <c r="L524" s="99"/>
      <c r="M524" s="99"/>
      <c r="N524" s="114">
        <v>0</v>
      </c>
    </row>
    <row r="525" spans="2:14" x14ac:dyDescent="0.25">
      <c r="B525" s="122">
        <v>44342</v>
      </c>
      <c r="C525" s="123"/>
      <c r="D525" s="124" t="s">
        <v>10</v>
      </c>
      <c r="E525" s="125">
        <v>534</v>
      </c>
      <c r="F525" s="125">
        <v>564</v>
      </c>
      <c r="G525" s="126">
        <v>35</v>
      </c>
      <c r="H525" s="99"/>
      <c r="I525" s="108">
        <v>44342</v>
      </c>
      <c r="J525" s="121"/>
      <c r="K525" s="114" t="s">
        <v>10</v>
      </c>
      <c r="L525" s="99"/>
      <c r="M525" s="99"/>
      <c r="N525" s="114">
        <v>0</v>
      </c>
    </row>
    <row r="526" spans="2:14" x14ac:dyDescent="0.25">
      <c r="B526" s="122">
        <v>44343</v>
      </c>
      <c r="C526" s="123"/>
      <c r="D526" s="124" t="s">
        <v>8</v>
      </c>
      <c r="E526" s="125">
        <v>379</v>
      </c>
      <c r="F526" s="125">
        <v>409</v>
      </c>
      <c r="G526" s="126">
        <v>35</v>
      </c>
      <c r="H526" s="99"/>
      <c r="I526" s="108">
        <v>44343</v>
      </c>
      <c r="J526" s="121"/>
      <c r="K526" s="114" t="s">
        <v>10</v>
      </c>
      <c r="L526" s="99"/>
      <c r="M526" s="99"/>
      <c r="N526" s="114">
        <v>0</v>
      </c>
    </row>
    <row r="527" spans="2:14" x14ac:dyDescent="0.25">
      <c r="B527" s="122">
        <v>44344</v>
      </c>
      <c r="C527" s="123"/>
      <c r="D527" s="124" t="s">
        <v>8</v>
      </c>
      <c r="E527" s="125">
        <v>379</v>
      </c>
      <c r="F527" s="125">
        <v>409</v>
      </c>
      <c r="G527" s="126">
        <v>35</v>
      </c>
      <c r="H527" s="99"/>
      <c r="I527" s="108">
        <v>44344</v>
      </c>
      <c r="J527" s="121"/>
      <c r="K527" s="114" t="s">
        <v>10</v>
      </c>
      <c r="L527" s="99"/>
      <c r="M527" s="99"/>
      <c r="N527" s="114">
        <v>0</v>
      </c>
    </row>
    <row r="528" spans="2:14" x14ac:dyDescent="0.25">
      <c r="B528" s="122">
        <v>44345</v>
      </c>
      <c r="C528" s="123"/>
      <c r="D528" s="124" t="s">
        <v>8</v>
      </c>
      <c r="E528" s="125">
        <v>379</v>
      </c>
      <c r="F528" s="125">
        <v>409</v>
      </c>
      <c r="G528" s="126">
        <v>35</v>
      </c>
      <c r="H528" s="99"/>
      <c r="I528" s="108">
        <v>44345</v>
      </c>
      <c r="J528" s="121"/>
      <c r="K528" s="114" t="s">
        <v>10</v>
      </c>
      <c r="L528" s="99"/>
      <c r="M528" s="99"/>
      <c r="N528" s="114">
        <v>0</v>
      </c>
    </row>
    <row r="529" spans="2:14" x14ac:dyDescent="0.25">
      <c r="B529" s="122">
        <v>44346</v>
      </c>
      <c r="C529" s="123"/>
      <c r="D529" s="124" t="s">
        <v>8</v>
      </c>
      <c r="E529" s="125">
        <v>379</v>
      </c>
      <c r="F529" s="125">
        <v>409</v>
      </c>
      <c r="G529" s="126">
        <v>35</v>
      </c>
      <c r="H529" s="99"/>
      <c r="I529" s="108">
        <v>44346</v>
      </c>
      <c r="J529" s="121"/>
      <c r="K529" s="114" t="s">
        <v>10</v>
      </c>
      <c r="L529" s="99"/>
      <c r="M529" s="99"/>
      <c r="N529" s="114">
        <v>0</v>
      </c>
    </row>
    <row r="530" spans="2:14" x14ac:dyDescent="0.25">
      <c r="B530" s="122">
        <v>44347</v>
      </c>
      <c r="C530" s="123"/>
      <c r="D530" s="124" t="s">
        <v>8</v>
      </c>
      <c r="E530" s="125">
        <v>379</v>
      </c>
      <c r="F530" s="125">
        <v>409</v>
      </c>
      <c r="G530" s="126">
        <v>35</v>
      </c>
      <c r="H530" s="99"/>
      <c r="I530" s="108">
        <v>44347</v>
      </c>
      <c r="J530" s="121"/>
      <c r="K530" s="114" t="s">
        <v>10</v>
      </c>
      <c r="L530" s="99"/>
      <c r="M530" s="99"/>
      <c r="N530" s="114">
        <v>0</v>
      </c>
    </row>
    <row r="531" spans="2:14" x14ac:dyDescent="0.25">
      <c r="B531" s="122">
        <v>44348</v>
      </c>
      <c r="C531" s="123"/>
      <c r="D531" s="124" t="s">
        <v>8</v>
      </c>
      <c r="E531" s="125">
        <v>379</v>
      </c>
      <c r="F531" s="125">
        <v>409</v>
      </c>
      <c r="G531" s="126">
        <v>35</v>
      </c>
      <c r="H531" s="99"/>
      <c r="I531" s="108">
        <v>44348</v>
      </c>
      <c r="J531" s="121"/>
      <c r="K531" s="114" t="s">
        <v>10</v>
      </c>
      <c r="L531" s="99"/>
      <c r="M531" s="99"/>
      <c r="N531" s="114">
        <v>0</v>
      </c>
    </row>
    <row r="532" spans="2:14" x14ac:dyDescent="0.25">
      <c r="B532" s="122">
        <v>44349</v>
      </c>
      <c r="C532" s="123"/>
      <c r="D532" s="124" t="s">
        <v>8</v>
      </c>
      <c r="E532" s="125">
        <v>379</v>
      </c>
      <c r="F532" s="125">
        <v>409</v>
      </c>
      <c r="G532" s="126">
        <v>35</v>
      </c>
      <c r="H532" s="99"/>
      <c r="I532" s="108">
        <v>44349</v>
      </c>
      <c r="J532" s="121"/>
      <c r="K532" s="114" t="s">
        <v>10</v>
      </c>
      <c r="L532" s="99"/>
      <c r="M532" s="99"/>
      <c r="N532" s="114">
        <v>0</v>
      </c>
    </row>
    <row r="533" spans="2:14" x14ac:dyDescent="0.25">
      <c r="B533" s="122">
        <v>44350</v>
      </c>
      <c r="C533" s="123"/>
      <c r="D533" s="124" t="s">
        <v>6</v>
      </c>
      <c r="E533" s="125">
        <v>289</v>
      </c>
      <c r="F533" s="125">
        <v>319</v>
      </c>
      <c r="G533" s="126">
        <v>35</v>
      </c>
      <c r="H533" s="99"/>
      <c r="I533" s="108">
        <v>44350</v>
      </c>
      <c r="J533" s="121"/>
      <c r="K533" s="114" t="s">
        <v>10</v>
      </c>
      <c r="L533" s="99"/>
      <c r="M533" s="99"/>
      <c r="N533" s="114">
        <v>0</v>
      </c>
    </row>
    <row r="534" spans="2:14" x14ac:dyDescent="0.25">
      <c r="B534" s="122">
        <v>44351</v>
      </c>
      <c r="C534" s="123"/>
      <c r="D534" s="124" t="s">
        <v>6</v>
      </c>
      <c r="E534" s="125">
        <v>289</v>
      </c>
      <c r="F534" s="125">
        <v>319</v>
      </c>
      <c r="G534" s="126">
        <v>35</v>
      </c>
      <c r="H534" s="99"/>
      <c r="I534" s="108">
        <v>44351</v>
      </c>
      <c r="J534" s="121"/>
      <c r="K534" s="114" t="s">
        <v>10</v>
      </c>
      <c r="L534" s="99"/>
      <c r="M534" s="99"/>
      <c r="N534" s="114">
        <v>0</v>
      </c>
    </row>
    <row r="535" spans="2:14" x14ac:dyDescent="0.25">
      <c r="B535" s="122">
        <v>44352</v>
      </c>
      <c r="C535" s="123"/>
      <c r="D535" s="124" t="s">
        <v>6</v>
      </c>
      <c r="E535" s="125">
        <v>289</v>
      </c>
      <c r="F535" s="125">
        <v>319</v>
      </c>
      <c r="G535" s="126">
        <v>35</v>
      </c>
      <c r="H535" s="99"/>
      <c r="I535" s="108">
        <v>44352</v>
      </c>
      <c r="J535" s="121"/>
      <c r="K535" s="114" t="s">
        <v>7</v>
      </c>
      <c r="L535" s="99"/>
      <c r="M535" s="99"/>
      <c r="N535" s="114">
        <v>0</v>
      </c>
    </row>
    <row r="536" spans="2:14" x14ac:dyDescent="0.25">
      <c r="B536" s="122">
        <v>44353</v>
      </c>
      <c r="C536" s="123"/>
      <c r="D536" s="124" t="s">
        <v>6</v>
      </c>
      <c r="E536" s="125">
        <v>289</v>
      </c>
      <c r="F536" s="125">
        <v>319</v>
      </c>
      <c r="G536" s="126">
        <v>35</v>
      </c>
      <c r="H536" s="99"/>
      <c r="I536" s="108">
        <v>44353</v>
      </c>
      <c r="J536" s="121"/>
      <c r="K536" s="114" t="s">
        <v>7</v>
      </c>
      <c r="L536" s="99"/>
      <c r="M536" s="99"/>
      <c r="N536" s="114">
        <v>0</v>
      </c>
    </row>
    <row r="537" spans="2:14" x14ac:dyDescent="0.25">
      <c r="B537" s="122">
        <v>44354</v>
      </c>
      <c r="C537" s="123"/>
      <c r="D537" s="124" t="s">
        <v>6</v>
      </c>
      <c r="E537" s="125">
        <v>289</v>
      </c>
      <c r="F537" s="125">
        <v>319</v>
      </c>
      <c r="G537" s="126">
        <v>35</v>
      </c>
      <c r="H537" s="99"/>
      <c r="I537" s="108">
        <v>44354</v>
      </c>
      <c r="J537" s="121"/>
      <c r="K537" s="114" t="s">
        <v>7</v>
      </c>
      <c r="L537" s="99"/>
      <c r="M537" s="99"/>
      <c r="N537" s="114">
        <v>0</v>
      </c>
    </row>
    <row r="538" spans="2:14" x14ac:dyDescent="0.25">
      <c r="B538" s="122">
        <v>44355</v>
      </c>
      <c r="C538" s="123"/>
      <c r="D538" s="124" t="s">
        <v>6</v>
      </c>
      <c r="E538" s="125">
        <v>289</v>
      </c>
      <c r="F538" s="125">
        <v>319</v>
      </c>
      <c r="G538" s="126">
        <v>35</v>
      </c>
      <c r="H538" s="99"/>
      <c r="I538" s="108">
        <v>44355</v>
      </c>
      <c r="J538" s="121"/>
      <c r="K538" s="114" t="s">
        <v>7</v>
      </c>
      <c r="L538" s="99"/>
      <c r="M538" s="99"/>
      <c r="N538" s="114">
        <v>0</v>
      </c>
    </row>
    <row r="539" spans="2:14" x14ac:dyDescent="0.25">
      <c r="B539" s="122">
        <v>44356</v>
      </c>
      <c r="C539" s="123"/>
      <c r="D539" s="124" t="s">
        <v>6</v>
      </c>
      <c r="E539" s="125">
        <v>289</v>
      </c>
      <c r="F539" s="125">
        <v>319</v>
      </c>
      <c r="G539" s="126">
        <v>35</v>
      </c>
      <c r="H539" s="99"/>
      <c r="I539" s="108">
        <v>44356</v>
      </c>
      <c r="J539" s="121"/>
      <c r="K539" s="114" t="s">
        <v>7</v>
      </c>
      <c r="L539" s="99"/>
      <c r="M539" s="99"/>
      <c r="N539" s="114">
        <v>0</v>
      </c>
    </row>
    <row r="540" spans="2:14" x14ac:dyDescent="0.25">
      <c r="B540" s="122">
        <v>44357</v>
      </c>
      <c r="C540" s="123"/>
      <c r="D540" s="124" t="s">
        <v>6</v>
      </c>
      <c r="E540" s="125">
        <v>289</v>
      </c>
      <c r="F540" s="125">
        <v>319</v>
      </c>
      <c r="G540" s="126">
        <v>35</v>
      </c>
      <c r="H540" s="99"/>
      <c r="I540" s="108">
        <v>44357</v>
      </c>
      <c r="J540" s="121"/>
      <c r="K540" s="114" t="s">
        <v>7</v>
      </c>
      <c r="L540" s="99"/>
      <c r="M540" s="99"/>
      <c r="N540" s="114">
        <v>0</v>
      </c>
    </row>
    <row r="541" spans="2:14" x14ac:dyDescent="0.25">
      <c r="B541" s="122">
        <v>44358</v>
      </c>
      <c r="C541" s="123"/>
      <c r="D541" s="124" t="s">
        <v>6</v>
      </c>
      <c r="E541" s="125">
        <v>289</v>
      </c>
      <c r="F541" s="125">
        <v>319</v>
      </c>
      <c r="G541" s="126">
        <v>35</v>
      </c>
      <c r="H541" s="99"/>
      <c r="I541" s="108">
        <v>44358</v>
      </c>
      <c r="J541" s="121"/>
      <c r="K541" s="114" t="s">
        <v>7</v>
      </c>
      <c r="L541" s="99"/>
      <c r="M541" s="99"/>
      <c r="N541" s="114">
        <v>0</v>
      </c>
    </row>
    <row r="542" spans="2:14" x14ac:dyDescent="0.25">
      <c r="B542" s="122">
        <v>44359</v>
      </c>
      <c r="C542" s="123"/>
      <c r="D542" s="124" t="s">
        <v>6</v>
      </c>
      <c r="E542" s="125">
        <v>289</v>
      </c>
      <c r="F542" s="125">
        <v>319</v>
      </c>
      <c r="G542" s="126">
        <v>35</v>
      </c>
      <c r="H542" s="99"/>
      <c r="I542" s="108">
        <v>44359</v>
      </c>
      <c r="J542" s="121"/>
      <c r="K542" s="114" t="s">
        <v>7</v>
      </c>
      <c r="L542" s="99"/>
      <c r="M542" s="99"/>
      <c r="N542" s="114">
        <v>0</v>
      </c>
    </row>
    <row r="543" spans="2:14" x14ac:dyDescent="0.25">
      <c r="B543" s="122">
        <v>44360</v>
      </c>
      <c r="C543" s="123"/>
      <c r="D543" s="124" t="s">
        <v>6</v>
      </c>
      <c r="E543" s="125">
        <v>289</v>
      </c>
      <c r="F543" s="125">
        <v>319</v>
      </c>
      <c r="G543" s="126">
        <v>35</v>
      </c>
      <c r="H543" s="99"/>
      <c r="I543" s="108">
        <v>44360</v>
      </c>
      <c r="J543" s="121"/>
      <c r="K543" s="114" t="s">
        <v>6</v>
      </c>
      <c r="L543" s="99"/>
      <c r="M543" s="99"/>
      <c r="N543" s="114">
        <v>0</v>
      </c>
    </row>
    <row r="544" spans="2:14" x14ac:dyDescent="0.25">
      <c r="B544" s="122">
        <v>44361</v>
      </c>
      <c r="C544" s="123"/>
      <c r="D544" s="124" t="s">
        <v>6</v>
      </c>
      <c r="E544" s="125">
        <v>289</v>
      </c>
      <c r="F544" s="125">
        <v>319</v>
      </c>
      <c r="G544" s="126">
        <v>35</v>
      </c>
      <c r="H544" s="99"/>
      <c r="I544" s="108">
        <v>44361</v>
      </c>
      <c r="J544" s="121"/>
      <c r="K544" s="114" t="s">
        <v>6</v>
      </c>
      <c r="L544" s="99"/>
      <c r="M544" s="99"/>
      <c r="N544" s="114">
        <v>0</v>
      </c>
    </row>
    <row r="545" spans="2:14" x14ac:dyDescent="0.25">
      <c r="B545" s="122">
        <v>44362</v>
      </c>
      <c r="C545" s="123"/>
      <c r="D545" s="124" t="s">
        <v>6</v>
      </c>
      <c r="E545" s="125">
        <v>289</v>
      </c>
      <c r="F545" s="125">
        <v>319</v>
      </c>
      <c r="G545" s="126">
        <v>35</v>
      </c>
      <c r="H545" s="99"/>
      <c r="I545" s="108">
        <v>44362</v>
      </c>
      <c r="J545" s="121"/>
      <c r="K545" s="114" t="s">
        <v>6</v>
      </c>
      <c r="L545" s="99"/>
      <c r="M545" s="99"/>
      <c r="N545" s="114">
        <v>0</v>
      </c>
    </row>
    <row r="546" spans="2:14" x14ac:dyDescent="0.25">
      <c r="B546" s="122">
        <v>44363</v>
      </c>
      <c r="C546" s="123"/>
      <c r="D546" s="124" t="s">
        <v>6</v>
      </c>
      <c r="E546" s="125">
        <v>289</v>
      </c>
      <c r="F546" s="125">
        <v>319</v>
      </c>
      <c r="G546" s="126">
        <v>35</v>
      </c>
      <c r="H546" s="99"/>
      <c r="I546" s="108">
        <v>44363</v>
      </c>
      <c r="J546" s="121"/>
      <c r="K546" s="114" t="s">
        <v>6</v>
      </c>
      <c r="L546" s="99"/>
      <c r="M546" s="99"/>
      <c r="N546" s="114">
        <v>0</v>
      </c>
    </row>
    <row r="547" spans="2:14" x14ac:dyDescent="0.25">
      <c r="B547" s="122">
        <v>44364</v>
      </c>
      <c r="C547" s="123"/>
      <c r="D547" s="124" t="s">
        <v>6</v>
      </c>
      <c r="E547" s="125">
        <v>289</v>
      </c>
      <c r="F547" s="125">
        <v>319</v>
      </c>
      <c r="G547" s="126">
        <v>35</v>
      </c>
      <c r="H547" s="99"/>
      <c r="I547" s="108">
        <v>44364</v>
      </c>
      <c r="J547" s="121"/>
      <c r="K547" s="114" t="s">
        <v>6</v>
      </c>
      <c r="L547" s="99"/>
      <c r="M547" s="99"/>
      <c r="N547" s="114">
        <v>0</v>
      </c>
    </row>
    <row r="548" spans="2:14" x14ac:dyDescent="0.25">
      <c r="B548" s="122">
        <v>44365</v>
      </c>
      <c r="C548" s="123"/>
      <c r="D548" s="124" t="s">
        <v>6</v>
      </c>
      <c r="E548" s="125">
        <v>289</v>
      </c>
      <c r="F548" s="125">
        <v>319</v>
      </c>
      <c r="G548" s="126">
        <v>35</v>
      </c>
      <c r="H548" s="99"/>
      <c r="I548" s="108">
        <v>44365</v>
      </c>
      <c r="J548" s="121"/>
      <c r="K548" s="114" t="s">
        <v>6</v>
      </c>
      <c r="L548" s="99"/>
      <c r="M548" s="99"/>
      <c r="N548" s="114">
        <v>0</v>
      </c>
    </row>
    <row r="549" spans="2:14" x14ac:dyDescent="0.25">
      <c r="B549" s="122">
        <v>44366</v>
      </c>
      <c r="C549" s="123"/>
      <c r="D549" s="124" t="s">
        <v>6</v>
      </c>
      <c r="E549" s="125">
        <v>289</v>
      </c>
      <c r="F549" s="125">
        <v>319</v>
      </c>
      <c r="G549" s="126">
        <v>35</v>
      </c>
      <c r="H549" s="99"/>
      <c r="I549" s="108">
        <v>44366</v>
      </c>
      <c r="J549" s="121"/>
      <c r="K549" s="114" t="s">
        <v>6</v>
      </c>
      <c r="L549" s="99"/>
      <c r="M549" s="99"/>
      <c r="N549" s="114">
        <v>0</v>
      </c>
    </row>
    <row r="550" spans="2:14" x14ac:dyDescent="0.25">
      <c r="B550" s="122">
        <v>44367</v>
      </c>
      <c r="C550" s="123"/>
      <c r="D550" s="124" t="s">
        <v>6</v>
      </c>
      <c r="E550" s="125">
        <v>289</v>
      </c>
      <c r="F550" s="125">
        <v>319</v>
      </c>
      <c r="G550" s="126">
        <v>35</v>
      </c>
      <c r="H550" s="99"/>
      <c r="I550" s="108">
        <v>44367</v>
      </c>
      <c r="J550" s="121"/>
      <c r="K550" s="114" t="s">
        <v>6</v>
      </c>
      <c r="L550" s="99"/>
      <c r="M550" s="99"/>
      <c r="N550" s="114">
        <v>0</v>
      </c>
    </row>
    <row r="551" spans="2:14" x14ac:dyDescent="0.25">
      <c r="B551" s="122">
        <v>44368</v>
      </c>
      <c r="C551" s="123"/>
      <c r="D551" s="124" t="s">
        <v>6</v>
      </c>
      <c r="E551" s="125">
        <v>289</v>
      </c>
      <c r="F551" s="125">
        <v>319</v>
      </c>
      <c r="G551" s="126">
        <v>35</v>
      </c>
      <c r="H551" s="99"/>
      <c r="I551" s="108">
        <v>44368</v>
      </c>
      <c r="J551" s="121"/>
      <c r="K551" s="114" t="s">
        <v>6</v>
      </c>
      <c r="L551" s="99"/>
      <c r="M551" s="99"/>
      <c r="N551" s="114">
        <v>0</v>
      </c>
    </row>
    <row r="552" spans="2:14" x14ac:dyDescent="0.25">
      <c r="B552" s="122">
        <v>44369</v>
      </c>
      <c r="C552" s="123"/>
      <c r="D552" s="124" t="s">
        <v>6</v>
      </c>
      <c r="E552" s="125">
        <v>289</v>
      </c>
      <c r="F552" s="125">
        <v>319</v>
      </c>
      <c r="G552" s="126">
        <v>35</v>
      </c>
      <c r="H552" s="99"/>
      <c r="I552" s="108">
        <v>44369</v>
      </c>
      <c r="J552" s="121"/>
      <c r="K552" s="114" t="s">
        <v>6</v>
      </c>
      <c r="L552" s="99"/>
      <c r="M552" s="99"/>
      <c r="N552" s="114">
        <v>0</v>
      </c>
    </row>
    <row r="553" spans="2:14" x14ac:dyDescent="0.25">
      <c r="B553" s="122">
        <v>44370</v>
      </c>
      <c r="C553" s="123"/>
      <c r="D553" s="124" t="s">
        <v>6</v>
      </c>
      <c r="E553" s="125">
        <v>289</v>
      </c>
      <c r="F553" s="125">
        <v>319</v>
      </c>
      <c r="G553" s="126">
        <v>35</v>
      </c>
      <c r="H553" s="99"/>
      <c r="I553" s="108">
        <v>44370</v>
      </c>
      <c r="J553" s="121"/>
      <c r="K553" s="114" t="s">
        <v>6</v>
      </c>
      <c r="L553" s="99"/>
      <c r="M553" s="99"/>
      <c r="N553" s="114">
        <v>0</v>
      </c>
    </row>
    <row r="554" spans="2:14" x14ac:dyDescent="0.25">
      <c r="B554" s="122">
        <v>44371</v>
      </c>
      <c r="C554" s="123"/>
      <c r="D554" s="124" t="s">
        <v>6</v>
      </c>
      <c r="E554" s="125">
        <v>289</v>
      </c>
      <c r="F554" s="125">
        <v>319</v>
      </c>
      <c r="G554" s="126">
        <v>35</v>
      </c>
      <c r="H554" s="99"/>
      <c r="I554" s="108">
        <v>44371</v>
      </c>
      <c r="J554" s="121"/>
      <c r="K554" s="114" t="s">
        <v>6</v>
      </c>
      <c r="L554" s="99"/>
      <c r="M554" s="99"/>
      <c r="N554" s="114">
        <v>0</v>
      </c>
    </row>
    <row r="555" spans="2:14" x14ac:dyDescent="0.25">
      <c r="B555" s="122">
        <v>44372</v>
      </c>
      <c r="C555" s="123"/>
      <c r="D555" s="124" t="s">
        <v>6</v>
      </c>
      <c r="E555" s="125">
        <v>289</v>
      </c>
      <c r="F555" s="125">
        <v>319</v>
      </c>
      <c r="G555" s="126">
        <v>35</v>
      </c>
      <c r="H555" s="99"/>
      <c r="I555" s="108">
        <v>44372</v>
      </c>
      <c r="J555" s="121"/>
      <c r="K555" s="114" t="s">
        <v>6</v>
      </c>
      <c r="L555" s="99"/>
      <c r="M555" s="99"/>
      <c r="N555" s="114">
        <v>0</v>
      </c>
    </row>
    <row r="556" spans="2:14" x14ac:dyDescent="0.25">
      <c r="B556" s="122">
        <v>44373</v>
      </c>
      <c r="C556" s="123"/>
      <c r="D556" s="124" t="s">
        <v>6</v>
      </c>
      <c r="E556" s="125">
        <v>289</v>
      </c>
      <c r="F556" s="125">
        <v>319</v>
      </c>
      <c r="G556" s="126">
        <v>35</v>
      </c>
      <c r="H556" s="99"/>
      <c r="I556" s="108">
        <v>44373</v>
      </c>
      <c r="J556" s="121"/>
      <c r="K556" s="114" t="s">
        <v>6</v>
      </c>
      <c r="L556" s="99"/>
      <c r="M556" s="99"/>
      <c r="N556" s="114">
        <v>0</v>
      </c>
    </row>
    <row r="557" spans="2:14" x14ac:dyDescent="0.25">
      <c r="B557" s="122">
        <v>44374</v>
      </c>
      <c r="C557" s="123"/>
      <c r="D557" s="124" t="s">
        <v>6</v>
      </c>
      <c r="E557" s="125">
        <v>289</v>
      </c>
      <c r="F557" s="125">
        <v>319</v>
      </c>
      <c r="G557" s="126">
        <v>35</v>
      </c>
      <c r="H557" s="99"/>
      <c r="I557" s="108">
        <v>44374</v>
      </c>
      <c r="J557" s="121"/>
      <c r="K557" s="114" t="s">
        <v>6</v>
      </c>
      <c r="L557" s="99"/>
      <c r="M557" s="99"/>
      <c r="N557" s="114">
        <v>0</v>
      </c>
    </row>
    <row r="558" spans="2:14" x14ac:dyDescent="0.25">
      <c r="B558" s="122">
        <v>44375</v>
      </c>
      <c r="C558" s="123"/>
      <c r="D558" s="124" t="s">
        <v>6</v>
      </c>
      <c r="E558" s="125">
        <v>289</v>
      </c>
      <c r="F558" s="125">
        <v>319</v>
      </c>
      <c r="G558" s="126">
        <v>35</v>
      </c>
      <c r="H558" s="99"/>
      <c r="I558" s="108">
        <v>44375</v>
      </c>
      <c r="J558" s="121"/>
      <c r="K558" s="114" t="s">
        <v>6</v>
      </c>
      <c r="L558" s="99"/>
      <c r="M558" s="99"/>
      <c r="N558" s="114">
        <v>0</v>
      </c>
    </row>
    <row r="559" spans="2:14" x14ac:dyDescent="0.25">
      <c r="B559" s="122">
        <v>44376</v>
      </c>
      <c r="C559" s="123"/>
      <c r="D559" s="124" t="s">
        <v>6</v>
      </c>
      <c r="E559" s="125">
        <v>289</v>
      </c>
      <c r="F559" s="125">
        <v>319</v>
      </c>
      <c r="G559" s="126">
        <v>35</v>
      </c>
      <c r="H559" s="99"/>
      <c r="I559" s="108">
        <v>44376</v>
      </c>
      <c r="J559" s="121"/>
      <c r="K559" s="114" t="s">
        <v>6</v>
      </c>
      <c r="L559" s="99"/>
      <c r="M559" s="99"/>
      <c r="N559" s="114">
        <v>0</v>
      </c>
    </row>
    <row r="560" spans="2:14" x14ac:dyDescent="0.25">
      <c r="B560" s="122">
        <v>44377</v>
      </c>
      <c r="C560" s="123"/>
      <c r="D560" s="124" t="s">
        <v>6</v>
      </c>
      <c r="E560" s="125">
        <v>289</v>
      </c>
      <c r="F560" s="125">
        <v>319</v>
      </c>
      <c r="G560" s="126">
        <v>35</v>
      </c>
      <c r="H560" s="99"/>
      <c r="I560" s="108">
        <v>44377</v>
      </c>
      <c r="J560" s="121"/>
      <c r="K560" s="114" t="s">
        <v>6</v>
      </c>
      <c r="L560" s="99"/>
      <c r="M560" s="99"/>
      <c r="N560" s="114">
        <v>0</v>
      </c>
    </row>
    <row r="561" spans="2:14" x14ac:dyDescent="0.25">
      <c r="B561" s="122">
        <v>44378</v>
      </c>
      <c r="C561" s="123"/>
      <c r="D561" s="124" t="s">
        <v>6</v>
      </c>
      <c r="E561" s="125">
        <v>289</v>
      </c>
      <c r="F561" s="125">
        <v>319</v>
      </c>
      <c r="G561" s="126">
        <v>35</v>
      </c>
      <c r="H561" s="99"/>
      <c r="I561" s="108">
        <v>44378</v>
      </c>
      <c r="J561" s="121"/>
      <c r="K561" s="114" t="s">
        <v>6</v>
      </c>
      <c r="L561" s="99"/>
      <c r="M561" s="99"/>
      <c r="N561" s="114">
        <v>0</v>
      </c>
    </row>
    <row r="562" spans="2:14" x14ac:dyDescent="0.25">
      <c r="B562" s="122">
        <v>44379</v>
      </c>
      <c r="C562" s="123"/>
      <c r="D562" s="124" t="s">
        <v>6</v>
      </c>
      <c r="E562" s="125">
        <v>289</v>
      </c>
      <c r="F562" s="125">
        <v>319</v>
      </c>
      <c r="G562" s="126">
        <v>35</v>
      </c>
      <c r="H562" s="99"/>
      <c r="I562" s="108">
        <v>44379</v>
      </c>
      <c r="J562" s="121"/>
      <c r="K562" s="114" t="s">
        <v>6</v>
      </c>
      <c r="L562" s="99"/>
      <c r="M562" s="99"/>
      <c r="N562" s="114">
        <v>0</v>
      </c>
    </row>
    <row r="563" spans="2:14" x14ac:dyDescent="0.25">
      <c r="B563" s="127">
        <v>44380</v>
      </c>
      <c r="C563" s="128"/>
      <c r="D563" s="129" t="s">
        <v>6</v>
      </c>
      <c r="E563" s="130">
        <v>469</v>
      </c>
      <c r="F563" s="130">
        <v>499</v>
      </c>
      <c r="G563" s="131">
        <v>40</v>
      </c>
      <c r="H563" s="99"/>
      <c r="I563" s="108">
        <v>44380</v>
      </c>
      <c r="J563" s="121"/>
      <c r="K563" s="114" t="s">
        <v>6</v>
      </c>
      <c r="L563" s="99"/>
      <c r="M563" s="99"/>
      <c r="N563" s="114">
        <v>0</v>
      </c>
    </row>
    <row r="564" spans="2:14" x14ac:dyDescent="0.25">
      <c r="B564" s="127">
        <v>44381</v>
      </c>
      <c r="C564" s="128"/>
      <c r="D564" s="129" t="s">
        <v>6</v>
      </c>
      <c r="E564" s="130">
        <v>469</v>
      </c>
      <c r="F564" s="130">
        <v>499</v>
      </c>
      <c r="G564" s="131">
        <v>40</v>
      </c>
      <c r="H564" s="99"/>
      <c r="I564" s="108">
        <v>44381</v>
      </c>
      <c r="J564" s="121"/>
      <c r="K564" s="114" t="s">
        <v>6</v>
      </c>
      <c r="L564" s="99"/>
      <c r="M564" s="99"/>
      <c r="N564" s="114">
        <v>0</v>
      </c>
    </row>
    <row r="565" spans="2:14" x14ac:dyDescent="0.25">
      <c r="B565" s="127">
        <v>44382</v>
      </c>
      <c r="C565" s="128"/>
      <c r="D565" s="129" t="s">
        <v>6</v>
      </c>
      <c r="E565" s="130">
        <v>469</v>
      </c>
      <c r="F565" s="130">
        <v>499</v>
      </c>
      <c r="G565" s="131">
        <v>40</v>
      </c>
      <c r="H565" s="99"/>
      <c r="I565" s="108">
        <v>44382</v>
      </c>
      <c r="J565" s="121"/>
      <c r="K565" s="114" t="s">
        <v>6</v>
      </c>
      <c r="L565" s="99"/>
      <c r="M565" s="99"/>
      <c r="N565" s="114">
        <v>0</v>
      </c>
    </row>
    <row r="566" spans="2:14" x14ac:dyDescent="0.25">
      <c r="B566" s="127">
        <v>44383</v>
      </c>
      <c r="C566" s="128"/>
      <c r="D566" s="129" t="s">
        <v>6</v>
      </c>
      <c r="E566" s="130">
        <v>469</v>
      </c>
      <c r="F566" s="130">
        <v>499</v>
      </c>
      <c r="G566" s="131">
        <v>40</v>
      </c>
      <c r="H566" s="99"/>
      <c r="I566" s="108">
        <v>44383</v>
      </c>
      <c r="J566" s="121"/>
      <c r="K566" s="114" t="s">
        <v>6</v>
      </c>
      <c r="L566" s="99"/>
      <c r="M566" s="99"/>
      <c r="N566" s="114">
        <v>0</v>
      </c>
    </row>
    <row r="567" spans="2:14" x14ac:dyDescent="0.25">
      <c r="B567" s="127">
        <v>44384</v>
      </c>
      <c r="C567" s="128"/>
      <c r="D567" s="129" t="s">
        <v>6</v>
      </c>
      <c r="E567" s="130">
        <v>469</v>
      </c>
      <c r="F567" s="130">
        <v>499</v>
      </c>
      <c r="G567" s="131">
        <v>40</v>
      </c>
      <c r="H567" s="99"/>
      <c r="I567" s="108">
        <v>44384</v>
      </c>
      <c r="J567" s="121"/>
      <c r="K567" s="114" t="s">
        <v>6</v>
      </c>
      <c r="L567" s="99"/>
      <c r="M567" s="99"/>
      <c r="N567" s="114">
        <v>0</v>
      </c>
    </row>
    <row r="568" spans="2:14" x14ac:dyDescent="0.25">
      <c r="B568" s="127">
        <v>44385</v>
      </c>
      <c r="C568" s="128"/>
      <c r="D568" s="129" t="s">
        <v>6</v>
      </c>
      <c r="E568" s="130">
        <v>469</v>
      </c>
      <c r="F568" s="130">
        <v>499</v>
      </c>
      <c r="G568" s="131">
        <v>40</v>
      </c>
      <c r="H568" s="99"/>
      <c r="I568" s="108">
        <v>44385</v>
      </c>
      <c r="J568" s="121"/>
      <c r="K568" s="114" t="s">
        <v>6</v>
      </c>
      <c r="L568" s="99"/>
      <c r="M568" s="99"/>
      <c r="N568" s="114">
        <v>0</v>
      </c>
    </row>
    <row r="569" spans="2:14" x14ac:dyDescent="0.25">
      <c r="B569" s="127">
        <v>44386</v>
      </c>
      <c r="C569" s="128"/>
      <c r="D569" s="129" t="s">
        <v>6</v>
      </c>
      <c r="E569" s="130">
        <v>469</v>
      </c>
      <c r="F569" s="130">
        <v>499</v>
      </c>
      <c r="G569" s="131">
        <v>40</v>
      </c>
      <c r="H569" s="99"/>
      <c r="I569" s="108">
        <v>44386</v>
      </c>
      <c r="J569" s="121"/>
      <c r="K569" s="114" t="s">
        <v>6</v>
      </c>
      <c r="L569" s="99"/>
      <c r="M569" s="99"/>
      <c r="N569" s="114">
        <v>0</v>
      </c>
    </row>
    <row r="570" spans="2:14" x14ac:dyDescent="0.25">
      <c r="B570" s="127">
        <v>44387</v>
      </c>
      <c r="C570" s="128"/>
      <c r="D570" s="129" t="s">
        <v>6</v>
      </c>
      <c r="E570" s="130">
        <v>469</v>
      </c>
      <c r="F570" s="130">
        <v>499</v>
      </c>
      <c r="G570" s="131">
        <v>40</v>
      </c>
      <c r="H570" s="99"/>
      <c r="I570" s="108">
        <v>44387</v>
      </c>
      <c r="J570" s="121"/>
      <c r="K570" s="114" t="s">
        <v>6</v>
      </c>
      <c r="L570" s="99"/>
      <c r="M570" s="99"/>
      <c r="N570" s="114">
        <v>0</v>
      </c>
    </row>
    <row r="571" spans="2:14" x14ac:dyDescent="0.25">
      <c r="B571" s="127">
        <v>44388</v>
      </c>
      <c r="C571" s="128"/>
      <c r="D571" s="129" t="s">
        <v>8</v>
      </c>
      <c r="E571" s="130">
        <v>629</v>
      </c>
      <c r="F571" s="130">
        <v>659</v>
      </c>
      <c r="G571" s="131">
        <v>40</v>
      </c>
      <c r="H571" s="99"/>
      <c r="I571" s="108">
        <v>44388</v>
      </c>
      <c r="J571" s="121"/>
      <c r="K571" s="114" t="s">
        <v>6</v>
      </c>
      <c r="L571" s="99"/>
      <c r="M571" s="99"/>
      <c r="N571" s="114">
        <v>0</v>
      </c>
    </row>
    <row r="572" spans="2:14" x14ac:dyDescent="0.25">
      <c r="B572" s="127">
        <v>44389</v>
      </c>
      <c r="C572" s="128"/>
      <c r="D572" s="129" t="s">
        <v>8</v>
      </c>
      <c r="E572" s="130">
        <v>629</v>
      </c>
      <c r="F572" s="130">
        <v>659</v>
      </c>
      <c r="G572" s="131">
        <v>40</v>
      </c>
      <c r="H572" s="99"/>
      <c r="I572" s="108">
        <v>44389</v>
      </c>
      <c r="J572" s="121"/>
      <c r="K572" s="114" t="s">
        <v>6</v>
      </c>
      <c r="L572" s="99"/>
      <c r="M572" s="99"/>
      <c r="N572" s="114">
        <v>0</v>
      </c>
    </row>
    <row r="573" spans="2:14" x14ac:dyDescent="0.25">
      <c r="B573" s="127">
        <v>44390</v>
      </c>
      <c r="C573" s="128"/>
      <c r="D573" s="129" t="s">
        <v>8</v>
      </c>
      <c r="E573" s="130">
        <v>629</v>
      </c>
      <c r="F573" s="130">
        <v>659</v>
      </c>
      <c r="G573" s="131">
        <v>40</v>
      </c>
      <c r="H573" s="99"/>
      <c r="I573" s="108">
        <v>44390</v>
      </c>
      <c r="J573" s="121"/>
      <c r="K573" s="114" t="s">
        <v>6</v>
      </c>
      <c r="L573" s="99"/>
      <c r="M573" s="99"/>
      <c r="N573" s="114">
        <v>0</v>
      </c>
    </row>
    <row r="574" spans="2:14" x14ac:dyDescent="0.25">
      <c r="B574" s="127">
        <v>44391</v>
      </c>
      <c r="C574" s="128"/>
      <c r="D574" s="129" t="s">
        <v>8</v>
      </c>
      <c r="E574" s="130">
        <v>629</v>
      </c>
      <c r="F574" s="130">
        <v>659</v>
      </c>
      <c r="G574" s="131">
        <v>40</v>
      </c>
      <c r="H574" s="99"/>
      <c r="I574" s="108">
        <v>44391</v>
      </c>
      <c r="J574" s="121"/>
      <c r="K574" s="114" t="s">
        <v>6</v>
      </c>
      <c r="L574" s="99"/>
      <c r="M574" s="99"/>
      <c r="N574" s="114">
        <v>0</v>
      </c>
    </row>
    <row r="575" spans="2:14" x14ac:dyDescent="0.25">
      <c r="B575" s="127">
        <v>44392</v>
      </c>
      <c r="C575" s="128"/>
      <c r="D575" s="129" t="s">
        <v>8</v>
      </c>
      <c r="E575" s="130">
        <v>629</v>
      </c>
      <c r="F575" s="130">
        <v>659</v>
      </c>
      <c r="G575" s="131">
        <v>40</v>
      </c>
      <c r="H575" s="99"/>
      <c r="I575" s="108">
        <v>44392</v>
      </c>
      <c r="J575" s="121"/>
      <c r="K575" s="114" t="s">
        <v>6</v>
      </c>
      <c r="L575" s="99"/>
      <c r="M575" s="99"/>
      <c r="N575" s="114">
        <v>0</v>
      </c>
    </row>
    <row r="576" spans="2:14" x14ac:dyDescent="0.25">
      <c r="B576" s="132">
        <v>44393</v>
      </c>
      <c r="C576" s="133"/>
      <c r="D576" s="134" t="s">
        <v>8</v>
      </c>
      <c r="E576" s="135">
        <v>729</v>
      </c>
      <c r="F576" s="135">
        <v>759</v>
      </c>
      <c r="G576" s="136">
        <v>45</v>
      </c>
      <c r="H576" s="99"/>
      <c r="I576" s="108">
        <v>44393</v>
      </c>
      <c r="J576" s="121"/>
      <c r="K576" s="114" t="s">
        <v>6</v>
      </c>
      <c r="L576" s="99"/>
      <c r="M576" s="99"/>
      <c r="N576" s="114">
        <v>0</v>
      </c>
    </row>
    <row r="577" spans="2:14" x14ac:dyDescent="0.25">
      <c r="B577" s="132">
        <v>44394</v>
      </c>
      <c r="C577" s="133"/>
      <c r="D577" s="134" t="s">
        <v>8</v>
      </c>
      <c r="E577" s="135">
        <v>729</v>
      </c>
      <c r="F577" s="135">
        <v>759</v>
      </c>
      <c r="G577" s="136">
        <v>45</v>
      </c>
      <c r="H577" s="99"/>
      <c r="I577" s="108">
        <v>44394</v>
      </c>
      <c r="J577" s="121"/>
      <c r="K577" s="114" t="s">
        <v>6</v>
      </c>
      <c r="L577" s="99"/>
      <c r="M577" s="99"/>
      <c r="N577" s="114">
        <v>0</v>
      </c>
    </row>
    <row r="578" spans="2:14" x14ac:dyDescent="0.25">
      <c r="B578" s="132">
        <v>44395</v>
      </c>
      <c r="C578" s="133"/>
      <c r="D578" s="134" t="s">
        <v>8</v>
      </c>
      <c r="E578" s="135">
        <v>729</v>
      </c>
      <c r="F578" s="135">
        <v>759</v>
      </c>
      <c r="G578" s="136">
        <v>45</v>
      </c>
      <c r="H578" s="99"/>
      <c r="I578" s="108">
        <v>44395</v>
      </c>
      <c r="J578" s="121"/>
      <c r="K578" s="114" t="s">
        <v>6</v>
      </c>
      <c r="L578" s="99"/>
      <c r="M578" s="99"/>
      <c r="N578" s="114">
        <v>0</v>
      </c>
    </row>
    <row r="579" spans="2:14" x14ac:dyDescent="0.25">
      <c r="B579" s="132">
        <v>44396</v>
      </c>
      <c r="C579" s="133"/>
      <c r="D579" s="134" t="s">
        <v>8</v>
      </c>
      <c r="E579" s="135">
        <v>729</v>
      </c>
      <c r="F579" s="135">
        <v>759</v>
      </c>
      <c r="G579" s="136">
        <v>45</v>
      </c>
      <c r="H579" s="99"/>
      <c r="I579" s="108">
        <v>44396</v>
      </c>
      <c r="J579" s="121"/>
      <c r="K579" s="114" t="s">
        <v>6</v>
      </c>
      <c r="L579" s="99"/>
      <c r="M579" s="99"/>
      <c r="N579" s="114">
        <v>0</v>
      </c>
    </row>
    <row r="580" spans="2:14" x14ac:dyDescent="0.25">
      <c r="B580" s="132">
        <v>44397</v>
      </c>
      <c r="C580" s="133"/>
      <c r="D580" s="134" t="s">
        <v>8</v>
      </c>
      <c r="E580" s="135">
        <v>729</v>
      </c>
      <c r="F580" s="135">
        <v>759</v>
      </c>
      <c r="G580" s="136">
        <v>45</v>
      </c>
      <c r="H580" s="99"/>
      <c r="I580" s="108">
        <v>44397</v>
      </c>
      <c r="J580" s="121"/>
      <c r="K580" s="114" t="s">
        <v>6</v>
      </c>
      <c r="L580" s="99"/>
      <c r="M580" s="99"/>
      <c r="N580" s="114">
        <v>0</v>
      </c>
    </row>
    <row r="581" spans="2:14" x14ac:dyDescent="0.25">
      <c r="B581" s="132">
        <v>44398</v>
      </c>
      <c r="C581" s="133"/>
      <c r="D581" s="134" t="s">
        <v>8</v>
      </c>
      <c r="E581" s="135">
        <v>729</v>
      </c>
      <c r="F581" s="135">
        <v>759</v>
      </c>
      <c r="G581" s="136">
        <v>45</v>
      </c>
      <c r="H581" s="99"/>
      <c r="I581" s="108">
        <v>44398</v>
      </c>
      <c r="J581" s="121"/>
      <c r="K581" s="114" t="s">
        <v>7</v>
      </c>
      <c r="L581" s="99"/>
      <c r="M581" s="99"/>
      <c r="N581" s="114">
        <v>0</v>
      </c>
    </row>
    <row r="582" spans="2:14" x14ac:dyDescent="0.25">
      <c r="B582" s="132">
        <v>44399</v>
      </c>
      <c r="C582" s="133"/>
      <c r="D582" s="134" t="s">
        <v>8</v>
      </c>
      <c r="E582" s="135">
        <v>729</v>
      </c>
      <c r="F582" s="135">
        <v>759</v>
      </c>
      <c r="G582" s="136">
        <v>45</v>
      </c>
      <c r="H582" s="99"/>
      <c r="I582" s="108">
        <v>44399</v>
      </c>
      <c r="J582" s="121"/>
      <c r="K582" s="114" t="s">
        <v>7</v>
      </c>
      <c r="L582" s="99"/>
      <c r="M582" s="99"/>
      <c r="N582" s="114">
        <v>0</v>
      </c>
    </row>
    <row r="583" spans="2:14" x14ac:dyDescent="0.25">
      <c r="B583" s="132">
        <v>44400</v>
      </c>
      <c r="C583" s="133"/>
      <c r="D583" s="134" t="s">
        <v>8</v>
      </c>
      <c r="E583" s="135">
        <v>729</v>
      </c>
      <c r="F583" s="135">
        <v>759</v>
      </c>
      <c r="G583" s="136">
        <v>45</v>
      </c>
      <c r="H583" s="99"/>
      <c r="I583" s="108">
        <v>44400</v>
      </c>
      <c r="J583" s="121"/>
      <c r="K583" s="114" t="s">
        <v>7</v>
      </c>
      <c r="L583" s="99"/>
      <c r="M583" s="99"/>
      <c r="N583" s="114">
        <v>0</v>
      </c>
    </row>
    <row r="584" spans="2:14" x14ac:dyDescent="0.25">
      <c r="B584" s="132">
        <v>44401</v>
      </c>
      <c r="C584" s="133"/>
      <c r="D584" s="134" t="s">
        <v>10</v>
      </c>
      <c r="E584" s="135">
        <v>969</v>
      </c>
      <c r="F584" s="135">
        <v>999</v>
      </c>
      <c r="G584" s="136">
        <v>45</v>
      </c>
      <c r="H584" s="99"/>
      <c r="I584" s="108">
        <v>44401</v>
      </c>
      <c r="J584" s="121"/>
      <c r="K584" s="114" t="s">
        <v>7</v>
      </c>
      <c r="L584" s="99"/>
      <c r="M584" s="99"/>
      <c r="N584" s="114">
        <v>0</v>
      </c>
    </row>
    <row r="585" spans="2:14" x14ac:dyDescent="0.25">
      <c r="B585" s="132">
        <v>44402</v>
      </c>
      <c r="C585" s="133"/>
      <c r="D585" s="134" t="s">
        <v>10</v>
      </c>
      <c r="E585" s="135">
        <v>969</v>
      </c>
      <c r="F585" s="135">
        <v>999</v>
      </c>
      <c r="G585" s="136">
        <v>45</v>
      </c>
      <c r="H585" s="99"/>
      <c r="I585" s="108">
        <v>44402</v>
      </c>
      <c r="J585" s="121"/>
      <c r="K585" s="114" t="s">
        <v>7</v>
      </c>
      <c r="L585" s="99"/>
      <c r="M585" s="99"/>
      <c r="N585" s="114">
        <v>0</v>
      </c>
    </row>
    <row r="586" spans="2:14" x14ac:dyDescent="0.25">
      <c r="B586" s="132">
        <v>44403</v>
      </c>
      <c r="C586" s="133"/>
      <c r="D586" s="134" t="s">
        <v>10</v>
      </c>
      <c r="E586" s="135">
        <v>969</v>
      </c>
      <c r="F586" s="135">
        <v>999</v>
      </c>
      <c r="G586" s="136">
        <v>45</v>
      </c>
      <c r="H586" s="99"/>
      <c r="I586" s="108">
        <v>44403</v>
      </c>
      <c r="J586" s="121"/>
      <c r="K586" s="114" t="s">
        <v>7</v>
      </c>
      <c r="L586" s="99"/>
      <c r="M586" s="99"/>
      <c r="N586" s="114">
        <v>0</v>
      </c>
    </row>
    <row r="587" spans="2:14" x14ac:dyDescent="0.25">
      <c r="B587" s="132">
        <v>44404</v>
      </c>
      <c r="C587" s="133"/>
      <c r="D587" s="134" t="s">
        <v>10</v>
      </c>
      <c r="E587" s="135">
        <v>969</v>
      </c>
      <c r="F587" s="135">
        <v>999</v>
      </c>
      <c r="G587" s="136">
        <v>45</v>
      </c>
      <c r="H587" s="99"/>
      <c r="I587" s="108">
        <v>44404</v>
      </c>
      <c r="J587" s="121"/>
      <c r="K587" s="114" t="s">
        <v>7</v>
      </c>
      <c r="L587" s="99"/>
      <c r="M587" s="99"/>
      <c r="N587" s="114">
        <v>0</v>
      </c>
    </row>
    <row r="588" spans="2:14" x14ac:dyDescent="0.25">
      <c r="B588" s="132">
        <v>44405</v>
      </c>
      <c r="C588" s="133"/>
      <c r="D588" s="134" t="s">
        <v>10</v>
      </c>
      <c r="E588" s="135">
        <v>969</v>
      </c>
      <c r="F588" s="135">
        <v>999</v>
      </c>
      <c r="G588" s="136">
        <v>45</v>
      </c>
      <c r="H588" s="99"/>
      <c r="I588" s="108">
        <v>44405</v>
      </c>
      <c r="J588" s="121"/>
      <c r="K588" s="114" t="s">
        <v>7</v>
      </c>
      <c r="L588" s="99"/>
      <c r="M588" s="99"/>
      <c r="N588" s="114">
        <v>0</v>
      </c>
    </row>
    <row r="589" spans="2:14" x14ac:dyDescent="0.25">
      <c r="B589" s="132">
        <v>44406</v>
      </c>
      <c r="C589" s="133"/>
      <c r="D589" s="134" t="s">
        <v>10</v>
      </c>
      <c r="E589" s="135">
        <v>969</v>
      </c>
      <c r="F589" s="135">
        <v>999</v>
      </c>
      <c r="G589" s="136">
        <v>45</v>
      </c>
      <c r="H589" s="99"/>
      <c r="I589" s="108">
        <v>44406</v>
      </c>
      <c r="J589" s="121"/>
      <c r="K589" s="114" t="s">
        <v>7</v>
      </c>
      <c r="L589" s="99"/>
      <c r="M589" s="99"/>
      <c r="N589" s="114">
        <v>0</v>
      </c>
    </row>
    <row r="590" spans="2:14" x14ac:dyDescent="0.25">
      <c r="B590" s="132">
        <v>44407</v>
      </c>
      <c r="C590" s="133"/>
      <c r="D590" s="134" t="s">
        <v>10</v>
      </c>
      <c r="E590" s="135">
        <v>969</v>
      </c>
      <c r="F590" s="135">
        <v>999</v>
      </c>
      <c r="G590" s="136">
        <v>45</v>
      </c>
      <c r="H590" s="99"/>
      <c r="I590" s="108">
        <v>44407</v>
      </c>
      <c r="J590" s="121"/>
      <c r="K590" s="114" t="s">
        <v>7</v>
      </c>
      <c r="L590" s="99"/>
      <c r="M590" s="99"/>
      <c r="N590" s="114">
        <v>0</v>
      </c>
    </row>
    <row r="591" spans="2:14" x14ac:dyDescent="0.25">
      <c r="B591" s="132">
        <v>44408</v>
      </c>
      <c r="C591" s="133"/>
      <c r="D591" s="134" t="s">
        <v>10</v>
      </c>
      <c r="E591" s="135">
        <v>969</v>
      </c>
      <c r="F591" s="135">
        <v>999</v>
      </c>
      <c r="G591" s="136">
        <v>45</v>
      </c>
      <c r="H591" s="99"/>
      <c r="I591" s="108">
        <v>44408</v>
      </c>
      <c r="J591" s="121"/>
      <c r="K591" s="114" t="s">
        <v>7</v>
      </c>
      <c r="L591" s="99"/>
      <c r="M591" s="99"/>
      <c r="N591" s="114">
        <v>0</v>
      </c>
    </row>
    <row r="592" spans="2:14" x14ac:dyDescent="0.25">
      <c r="B592" s="132">
        <v>44409</v>
      </c>
      <c r="C592" s="133"/>
      <c r="D592" s="134" t="s">
        <v>10</v>
      </c>
      <c r="E592" s="135">
        <v>969</v>
      </c>
      <c r="F592" s="135">
        <v>999</v>
      </c>
      <c r="G592" s="136">
        <v>45</v>
      </c>
      <c r="H592" s="99"/>
      <c r="I592" s="108">
        <v>44409</v>
      </c>
      <c r="J592" s="121"/>
      <c r="K592" s="114" t="s">
        <v>7</v>
      </c>
      <c r="L592" s="99"/>
      <c r="M592" s="99"/>
      <c r="N592" s="114">
        <v>0</v>
      </c>
    </row>
    <row r="593" spans="2:14" x14ac:dyDescent="0.25">
      <c r="B593" s="132">
        <v>44410</v>
      </c>
      <c r="C593" s="133"/>
      <c r="D593" s="134" t="s">
        <v>10</v>
      </c>
      <c r="E593" s="135">
        <v>969</v>
      </c>
      <c r="F593" s="135">
        <v>999</v>
      </c>
      <c r="G593" s="136">
        <v>45</v>
      </c>
      <c r="H593" s="99"/>
      <c r="I593" s="108">
        <v>44410</v>
      </c>
      <c r="J593" s="121"/>
      <c r="K593" s="114" t="s">
        <v>7</v>
      </c>
      <c r="L593" s="99"/>
      <c r="M593" s="99"/>
      <c r="N593" s="114">
        <v>0</v>
      </c>
    </row>
    <row r="594" spans="2:14" x14ac:dyDescent="0.25">
      <c r="B594" s="132">
        <v>44411</v>
      </c>
      <c r="C594" s="133"/>
      <c r="D594" s="134" t="s">
        <v>10</v>
      </c>
      <c r="E594" s="135">
        <v>969</v>
      </c>
      <c r="F594" s="135">
        <v>999</v>
      </c>
      <c r="G594" s="136">
        <v>45</v>
      </c>
      <c r="H594" s="99"/>
      <c r="I594" s="108">
        <v>44411</v>
      </c>
      <c r="J594" s="121"/>
      <c r="K594" s="114" t="s">
        <v>7</v>
      </c>
      <c r="L594" s="99"/>
      <c r="M594" s="99"/>
      <c r="N594" s="114">
        <v>0</v>
      </c>
    </row>
    <row r="595" spans="2:14" x14ac:dyDescent="0.25">
      <c r="B595" s="132">
        <v>44412</v>
      </c>
      <c r="C595" s="133"/>
      <c r="D595" s="134" t="s">
        <v>10</v>
      </c>
      <c r="E595" s="135">
        <v>969</v>
      </c>
      <c r="F595" s="135">
        <v>999</v>
      </c>
      <c r="G595" s="136">
        <v>45</v>
      </c>
      <c r="H595" s="99"/>
      <c r="I595" s="108">
        <v>44412</v>
      </c>
      <c r="J595" s="121"/>
      <c r="K595" s="114" t="s">
        <v>7</v>
      </c>
      <c r="L595" s="99"/>
      <c r="M595" s="99"/>
      <c r="N595" s="114">
        <v>0</v>
      </c>
    </row>
    <row r="596" spans="2:14" x14ac:dyDescent="0.25">
      <c r="B596" s="132">
        <v>44413</v>
      </c>
      <c r="C596" s="133"/>
      <c r="D596" s="134" t="s">
        <v>10</v>
      </c>
      <c r="E596" s="135">
        <v>969</v>
      </c>
      <c r="F596" s="135">
        <v>999</v>
      </c>
      <c r="G596" s="136">
        <v>45</v>
      </c>
      <c r="H596" s="99"/>
      <c r="I596" s="108">
        <v>44413</v>
      </c>
      <c r="J596" s="121"/>
      <c r="K596" s="114" t="s">
        <v>7</v>
      </c>
      <c r="L596" s="99"/>
      <c r="M596" s="99"/>
      <c r="N596" s="114">
        <v>0</v>
      </c>
    </row>
    <row r="597" spans="2:14" x14ac:dyDescent="0.25">
      <c r="B597" s="132">
        <v>44414</v>
      </c>
      <c r="C597" s="133"/>
      <c r="D597" s="134" t="s">
        <v>10</v>
      </c>
      <c r="E597" s="135">
        <v>969</v>
      </c>
      <c r="F597" s="135">
        <v>999</v>
      </c>
      <c r="G597" s="136">
        <v>45</v>
      </c>
      <c r="H597" s="99"/>
      <c r="I597" s="108">
        <v>44414</v>
      </c>
      <c r="J597" s="121"/>
      <c r="K597" s="114" t="s">
        <v>8</v>
      </c>
      <c r="L597" s="99"/>
      <c r="M597" s="99"/>
      <c r="N597" s="114">
        <v>0</v>
      </c>
    </row>
    <row r="598" spans="2:14" x14ac:dyDescent="0.25">
      <c r="B598" s="127">
        <v>44415</v>
      </c>
      <c r="C598" s="128"/>
      <c r="D598" s="129" t="s">
        <v>10</v>
      </c>
      <c r="E598" s="130">
        <v>869</v>
      </c>
      <c r="F598" s="130">
        <v>899</v>
      </c>
      <c r="G598" s="131">
        <v>40</v>
      </c>
      <c r="H598" s="99"/>
      <c r="I598" s="108">
        <v>44415</v>
      </c>
      <c r="J598" s="121"/>
      <c r="K598" s="114" t="s">
        <v>8</v>
      </c>
      <c r="L598" s="99"/>
      <c r="M598" s="99"/>
      <c r="N598" s="114">
        <v>0</v>
      </c>
    </row>
    <row r="599" spans="2:14" x14ac:dyDescent="0.25">
      <c r="B599" s="127">
        <v>44416</v>
      </c>
      <c r="C599" s="128"/>
      <c r="D599" s="129" t="s">
        <v>10</v>
      </c>
      <c r="E599" s="130">
        <v>869</v>
      </c>
      <c r="F599" s="130">
        <v>899</v>
      </c>
      <c r="G599" s="131">
        <v>40</v>
      </c>
      <c r="H599" s="99"/>
      <c r="I599" s="108">
        <v>44416</v>
      </c>
      <c r="J599" s="121"/>
      <c r="K599" s="114" t="s">
        <v>8</v>
      </c>
      <c r="L599" s="99"/>
      <c r="M599" s="99"/>
      <c r="N599" s="114">
        <v>0</v>
      </c>
    </row>
    <row r="600" spans="2:14" x14ac:dyDescent="0.25">
      <c r="B600" s="127">
        <v>44417</v>
      </c>
      <c r="C600" s="128"/>
      <c r="D600" s="129" t="s">
        <v>10</v>
      </c>
      <c r="E600" s="130">
        <v>869</v>
      </c>
      <c r="F600" s="130">
        <v>899</v>
      </c>
      <c r="G600" s="131">
        <v>40</v>
      </c>
      <c r="H600" s="99"/>
      <c r="I600" s="108">
        <v>44417</v>
      </c>
      <c r="J600" s="121"/>
      <c r="K600" s="114" t="s">
        <v>8</v>
      </c>
      <c r="L600" s="99"/>
      <c r="M600" s="99"/>
      <c r="N600" s="114">
        <v>0</v>
      </c>
    </row>
    <row r="601" spans="2:14" x14ac:dyDescent="0.25">
      <c r="B601" s="127">
        <v>44418</v>
      </c>
      <c r="C601" s="128"/>
      <c r="D601" s="129" t="s">
        <v>10</v>
      </c>
      <c r="E601" s="130">
        <v>869</v>
      </c>
      <c r="F601" s="130">
        <v>899</v>
      </c>
      <c r="G601" s="131">
        <v>40</v>
      </c>
      <c r="H601" s="99"/>
      <c r="I601" s="108">
        <v>44418</v>
      </c>
      <c r="J601" s="121"/>
      <c r="K601" s="114" t="s">
        <v>8</v>
      </c>
      <c r="L601" s="99"/>
      <c r="M601" s="99"/>
      <c r="N601" s="114">
        <v>0</v>
      </c>
    </row>
    <row r="602" spans="2:14" x14ac:dyDescent="0.25">
      <c r="B602" s="127">
        <v>44419</v>
      </c>
      <c r="C602" s="128"/>
      <c r="D602" s="129" t="s">
        <v>10</v>
      </c>
      <c r="E602" s="130">
        <v>869</v>
      </c>
      <c r="F602" s="130">
        <v>899</v>
      </c>
      <c r="G602" s="131">
        <v>40</v>
      </c>
      <c r="H602" s="99"/>
      <c r="I602" s="108">
        <v>44419</v>
      </c>
      <c r="J602" s="121"/>
      <c r="K602" s="114" t="s">
        <v>8</v>
      </c>
      <c r="L602" s="99"/>
      <c r="M602" s="99"/>
      <c r="N602" s="114">
        <v>0</v>
      </c>
    </row>
    <row r="603" spans="2:14" x14ac:dyDescent="0.25">
      <c r="B603" s="127">
        <v>44420</v>
      </c>
      <c r="C603" s="128"/>
      <c r="D603" s="129" t="s">
        <v>10</v>
      </c>
      <c r="E603" s="130">
        <v>869</v>
      </c>
      <c r="F603" s="130">
        <v>899</v>
      </c>
      <c r="G603" s="131">
        <v>40</v>
      </c>
      <c r="H603" s="99"/>
      <c r="I603" s="108">
        <v>44420</v>
      </c>
      <c r="J603" s="121"/>
      <c r="K603" s="114" t="s">
        <v>8</v>
      </c>
      <c r="L603" s="99"/>
      <c r="M603" s="99"/>
      <c r="N603" s="114">
        <v>0</v>
      </c>
    </row>
    <row r="604" spans="2:14" x14ac:dyDescent="0.25">
      <c r="B604" s="127">
        <v>44421</v>
      </c>
      <c r="C604" s="128"/>
      <c r="D604" s="129" t="s">
        <v>10</v>
      </c>
      <c r="E604" s="130">
        <v>869</v>
      </c>
      <c r="F604" s="130">
        <v>899</v>
      </c>
      <c r="G604" s="131">
        <v>40</v>
      </c>
      <c r="H604" s="99"/>
      <c r="I604" s="108">
        <v>44421</v>
      </c>
      <c r="J604" s="121"/>
      <c r="K604" s="114" t="s">
        <v>8</v>
      </c>
      <c r="L604" s="99"/>
      <c r="M604" s="99"/>
      <c r="N604" s="114">
        <v>0</v>
      </c>
    </row>
    <row r="605" spans="2:14" x14ac:dyDescent="0.25">
      <c r="B605" s="127">
        <v>44422</v>
      </c>
      <c r="C605" s="128"/>
      <c r="D605" s="129" t="s">
        <v>10</v>
      </c>
      <c r="E605" s="130">
        <v>869</v>
      </c>
      <c r="F605" s="130">
        <v>899</v>
      </c>
      <c r="G605" s="131">
        <v>40</v>
      </c>
      <c r="H605" s="99"/>
      <c r="I605" s="108">
        <v>44422</v>
      </c>
      <c r="J605" s="121"/>
      <c r="K605" s="114" t="s">
        <v>8</v>
      </c>
      <c r="L605" s="99"/>
      <c r="M605" s="99"/>
      <c r="N605" s="114">
        <v>0</v>
      </c>
    </row>
    <row r="606" spans="2:14" x14ac:dyDescent="0.25">
      <c r="B606" s="127">
        <v>44423</v>
      </c>
      <c r="C606" s="128"/>
      <c r="D606" s="129" t="s">
        <v>10</v>
      </c>
      <c r="E606" s="130">
        <v>869</v>
      </c>
      <c r="F606" s="130">
        <v>899</v>
      </c>
      <c r="G606" s="131">
        <v>40</v>
      </c>
      <c r="H606" s="99"/>
      <c r="I606" s="108">
        <v>44423</v>
      </c>
      <c r="J606" s="121"/>
      <c r="K606" s="114" t="s">
        <v>8</v>
      </c>
      <c r="L606" s="99"/>
      <c r="M606" s="99"/>
      <c r="N606" s="114">
        <v>0</v>
      </c>
    </row>
    <row r="607" spans="2:14" x14ac:dyDescent="0.25">
      <c r="B607" s="127">
        <v>44424</v>
      </c>
      <c r="C607" s="128"/>
      <c r="D607" s="129" t="s">
        <v>10</v>
      </c>
      <c r="E607" s="130">
        <v>869</v>
      </c>
      <c r="F607" s="130">
        <v>899</v>
      </c>
      <c r="G607" s="131">
        <v>40</v>
      </c>
      <c r="H607" s="99"/>
      <c r="I607" s="108">
        <v>44424</v>
      </c>
      <c r="J607" s="121"/>
      <c r="K607" s="114" t="s">
        <v>10</v>
      </c>
      <c r="L607" s="99"/>
      <c r="M607" s="99"/>
      <c r="N607" s="114">
        <v>0</v>
      </c>
    </row>
    <row r="608" spans="2:14" x14ac:dyDescent="0.25">
      <c r="B608" s="127">
        <v>44425</v>
      </c>
      <c r="C608" s="128"/>
      <c r="D608" s="129" t="s">
        <v>10</v>
      </c>
      <c r="E608" s="130">
        <v>869</v>
      </c>
      <c r="F608" s="130">
        <v>899</v>
      </c>
      <c r="G608" s="131">
        <v>40</v>
      </c>
      <c r="H608" s="99"/>
      <c r="I608" s="108">
        <v>44425</v>
      </c>
      <c r="J608" s="121"/>
      <c r="K608" s="114" t="s">
        <v>10</v>
      </c>
      <c r="L608" s="99"/>
      <c r="M608" s="99"/>
      <c r="N608" s="114">
        <v>0</v>
      </c>
    </row>
    <row r="609" spans="2:14" x14ac:dyDescent="0.25">
      <c r="B609" s="127">
        <v>44426</v>
      </c>
      <c r="C609" s="128"/>
      <c r="D609" s="129" t="s">
        <v>10</v>
      </c>
      <c r="E609" s="130">
        <v>869</v>
      </c>
      <c r="F609" s="130">
        <v>899</v>
      </c>
      <c r="G609" s="131">
        <v>40</v>
      </c>
      <c r="H609" s="99"/>
      <c r="I609" s="108">
        <v>44426</v>
      </c>
      <c r="J609" s="121"/>
      <c r="K609" s="114" t="s">
        <v>10</v>
      </c>
      <c r="L609" s="99"/>
      <c r="M609" s="99"/>
      <c r="N609" s="114">
        <v>0</v>
      </c>
    </row>
    <row r="610" spans="2:14" x14ac:dyDescent="0.25">
      <c r="B610" s="127">
        <v>44427</v>
      </c>
      <c r="C610" s="128"/>
      <c r="D610" s="129" t="s">
        <v>10</v>
      </c>
      <c r="E610" s="130">
        <v>869</v>
      </c>
      <c r="F610" s="130">
        <v>899</v>
      </c>
      <c r="G610" s="131">
        <v>40</v>
      </c>
      <c r="H610" s="99"/>
      <c r="I610" s="108">
        <v>44427</v>
      </c>
      <c r="J610" s="121"/>
      <c r="K610" s="114" t="s">
        <v>10</v>
      </c>
      <c r="L610" s="99"/>
      <c r="M610" s="99"/>
      <c r="N610" s="114">
        <v>0</v>
      </c>
    </row>
    <row r="611" spans="2:14" x14ac:dyDescent="0.25">
      <c r="B611" s="127">
        <v>44428</v>
      </c>
      <c r="C611" s="128"/>
      <c r="D611" s="129" t="s">
        <v>10</v>
      </c>
      <c r="E611" s="130">
        <v>869</v>
      </c>
      <c r="F611" s="130">
        <v>899</v>
      </c>
      <c r="G611" s="131">
        <v>40</v>
      </c>
      <c r="H611" s="99"/>
      <c r="I611" s="108">
        <v>44428</v>
      </c>
      <c r="J611" s="121"/>
      <c r="K611" s="114" t="s">
        <v>10</v>
      </c>
      <c r="L611" s="99"/>
      <c r="M611" s="99"/>
      <c r="N611" s="114">
        <v>0</v>
      </c>
    </row>
    <row r="612" spans="2:14" x14ac:dyDescent="0.25">
      <c r="B612" s="122">
        <v>44429</v>
      </c>
      <c r="C612" s="123"/>
      <c r="D612" s="124" t="s">
        <v>7</v>
      </c>
      <c r="E612" s="125">
        <v>319</v>
      </c>
      <c r="F612" s="125">
        <v>349</v>
      </c>
      <c r="G612" s="126">
        <v>35</v>
      </c>
      <c r="H612" s="99"/>
      <c r="I612" s="108">
        <v>44429</v>
      </c>
      <c r="J612" s="121"/>
      <c r="K612" s="114" t="s">
        <v>10</v>
      </c>
      <c r="L612" s="99"/>
      <c r="M612" s="99"/>
      <c r="N612" s="114">
        <v>0</v>
      </c>
    </row>
    <row r="613" spans="2:14" x14ac:dyDescent="0.25">
      <c r="B613" s="122">
        <v>44430</v>
      </c>
      <c r="C613" s="123"/>
      <c r="D613" s="124" t="s">
        <v>7</v>
      </c>
      <c r="E613" s="125">
        <v>319</v>
      </c>
      <c r="F613" s="125">
        <v>349</v>
      </c>
      <c r="G613" s="126">
        <v>35</v>
      </c>
      <c r="H613" s="99"/>
      <c r="I613" s="108">
        <v>44430</v>
      </c>
      <c r="J613" s="121"/>
      <c r="K613" s="114" t="s">
        <v>10</v>
      </c>
      <c r="L613" s="99"/>
      <c r="M613" s="99"/>
      <c r="N613" s="114">
        <v>0</v>
      </c>
    </row>
    <row r="614" spans="2:14" x14ac:dyDescent="0.25">
      <c r="B614" s="122">
        <v>44431</v>
      </c>
      <c r="C614" s="123"/>
      <c r="D614" s="124" t="s">
        <v>7</v>
      </c>
      <c r="E614" s="125">
        <v>319</v>
      </c>
      <c r="F614" s="125">
        <v>349</v>
      </c>
      <c r="G614" s="126">
        <v>35</v>
      </c>
      <c r="H614" s="99"/>
      <c r="I614" s="108">
        <v>44431</v>
      </c>
      <c r="J614" s="121"/>
      <c r="K614" s="114" t="s">
        <v>10</v>
      </c>
      <c r="L614" s="99"/>
      <c r="M614" s="99"/>
      <c r="N614" s="114">
        <v>0</v>
      </c>
    </row>
    <row r="615" spans="2:14" x14ac:dyDescent="0.25">
      <c r="B615" s="122">
        <v>44432</v>
      </c>
      <c r="C615" s="123"/>
      <c r="D615" s="124" t="s">
        <v>7</v>
      </c>
      <c r="E615" s="125">
        <v>319</v>
      </c>
      <c r="F615" s="125">
        <v>349</v>
      </c>
      <c r="G615" s="126">
        <v>35</v>
      </c>
      <c r="H615" s="99"/>
      <c r="I615" s="108">
        <v>44432</v>
      </c>
      <c r="J615" s="121"/>
      <c r="K615" s="114" t="s">
        <v>10</v>
      </c>
      <c r="L615" s="99"/>
      <c r="M615" s="99"/>
      <c r="N615" s="114">
        <v>0</v>
      </c>
    </row>
    <row r="616" spans="2:14" x14ac:dyDescent="0.25">
      <c r="B616" s="122">
        <v>44433</v>
      </c>
      <c r="C616" s="123"/>
      <c r="D616" s="124" t="s">
        <v>7</v>
      </c>
      <c r="E616" s="125">
        <v>319</v>
      </c>
      <c r="F616" s="125">
        <v>349</v>
      </c>
      <c r="G616" s="126">
        <v>35</v>
      </c>
      <c r="H616" s="99"/>
      <c r="I616" s="108">
        <v>44433</v>
      </c>
      <c r="J616" s="121"/>
      <c r="K616" s="114" t="s">
        <v>10</v>
      </c>
      <c r="L616" s="99"/>
      <c r="M616" s="99"/>
      <c r="N616" s="114">
        <v>0</v>
      </c>
    </row>
    <row r="617" spans="2:14" x14ac:dyDescent="0.25">
      <c r="B617" s="122">
        <v>44434</v>
      </c>
      <c r="C617" s="123"/>
      <c r="D617" s="124" t="s">
        <v>7</v>
      </c>
      <c r="E617" s="125">
        <v>319</v>
      </c>
      <c r="F617" s="125">
        <v>349</v>
      </c>
      <c r="G617" s="126">
        <v>35</v>
      </c>
      <c r="H617" s="99"/>
      <c r="I617" s="108">
        <v>44434</v>
      </c>
      <c r="J617" s="121"/>
      <c r="K617" s="114" t="s">
        <v>10</v>
      </c>
      <c r="L617" s="99"/>
      <c r="M617" s="99"/>
      <c r="N617" s="114">
        <v>0</v>
      </c>
    </row>
    <row r="618" spans="2:14" x14ac:dyDescent="0.25">
      <c r="B618" s="122">
        <v>44435</v>
      </c>
      <c r="C618" s="123"/>
      <c r="D618" s="124" t="s">
        <v>7</v>
      </c>
      <c r="E618" s="125">
        <v>319</v>
      </c>
      <c r="F618" s="125">
        <v>349</v>
      </c>
      <c r="G618" s="126">
        <v>35</v>
      </c>
      <c r="H618" s="99"/>
      <c r="I618" s="108">
        <v>44435</v>
      </c>
      <c r="J618" s="121"/>
      <c r="K618" s="114" t="s">
        <v>10</v>
      </c>
      <c r="L618" s="99"/>
      <c r="M618" s="99"/>
      <c r="N618" s="114">
        <v>0</v>
      </c>
    </row>
    <row r="619" spans="2:14" x14ac:dyDescent="0.25">
      <c r="B619" s="122">
        <v>44436</v>
      </c>
      <c r="C619" s="123"/>
      <c r="D619" s="124" t="s">
        <v>7</v>
      </c>
      <c r="E619" s="125">
        <v>319</v>
      </c>
      <c r="F619" s="125">
        <v>349</v>
      </c>
      <c r="G619" s="126">
        <v>35</v>
      </c>
      <c r="H619" s="99"/>
      <c r="I619" s="108">
        <v>44436</v>
      </c>
      <c r="J619" s="121"/>
      <c r="K619" s="114" t="s">
        <v>10</v>
      </c>
      <c r="L619" s="99"/>
      <c r="M619" s="99"/>
      <c r="N619" s="114">
        <v>0</v>
      </c>
    </row>
    <row r="620" spans="2:14" x14ac:dyDescent="0.25">
      <c r="B620" s="122">
        <v>44437</v>
      </c>
      <c r="C620" s="123"/>
      <c r="D620" s="124" t="s">
        <v>7</v>
      </c>
      <c r="E620" s="125">
        <v>319</v>
      </c>
      <c r="F620" s="125">
        <v>349</v>
      </c>
      <c r="G620" s="126">
        <v>35</v>
      </c>
      <c r="H620" s="99"/>
      <c r="I620" s="108">
        <v>44437</v>
      </c>
      <c r="J620" s="121"/>
      <c r="K620" s="114" t="s">
        <v>10</v>
      </c>
      <c r="L620" s="99"/>
      <c r="M620" s="99"/>
      <c r="N620" s="114">
        <v>0</v>
      </c>
    </row>
    <row r="621" spans="2:14" x14ac:dyDescent="0.25">
      <c r="B621" s="122">
        <v>44438</v>
      </c>
      <c r="C621" s="123"/>
      <c r="D621" s="124" t="s">
        <v>7</v>
      </c>
      <c r="E621" s="125">
        <v>319</v>
      </c>
      <c r="F621" s="125">
        <v>349</v>
      </c>
      <c r="G621" s="126">
        <v>35</v>
      </c>
      <c r="H621" s="99"/>
      <c r="I621" s="108">
        <v>44438</v>
      </c>
      <c r="J621" s="121"/>
      <c r="K621" s="114" t="s">
        <v>10</v>
      </c>
      <c r="L621" s="99"/>
      <c r="M621" s="99"/>
      <c r="N621" s="114">
        <v>0</v>
      </c>
    </row>
    <row r="622" spans="2:14" x14ac:dyDescent="0.25">
      <c r="B622" s="122">
        <v>44439</v>
      </c>
      <c r="C622" s="123"/>
      <c r="D622" s="124" t="s">
        <v>7</v>
      </c>
      <c r="E622" s="125">
        <v>319</v>
      </c>
      <c r="F622" s="125">
        <v>349</v>
      </c>
      <c r="G622" s="126">
        <v>35</v>
      </c>
      <c r="H622" s="99"/>
      <c r="I622" s="108">
        <v>44439</v>
      </c>
      <c r="J622" s="121"/>
      <c r="K622" s="114" t="s">
        <v>10</v>
      </c>
      <c r="L622" s="99"/>
      <c r="M622" s="99"/>
      <c r="N622" s="114">
        <v>0</v>
      </c>
    </row>
    <row r="623" spans="2:14" x14ac:dyDescent="0.25">
      <c r="B623" s="122">
        <v>44440</v>
      </c>
      <c r="C623" s="123"/>
      <c r="D623" s="124" t="s">
        <v>6</v>
      </c>
      <c r="E623" s="125">
        <v>289</v>
      </c>
      <c r="F623" s="125">
        <v>319</v>
      </c>
      <c r="G623" s="126">
        <v>35</v>
      </c>
      <c r="H623" s="99"/>
      <c r="I623" s="108">
        <v>44440</v>
      </c>
      <c r="J623" s="121"/>
      <c r="K623" s="114" t="s">
        <v>10</v>
      </c>
      <c r="L623" s="99"/>
      <c r="M623" s="99"/>
      <c r="N623" s="114">
        <v>0</v>
      </c>
    </row>
    <row r="624" spans="2:14" x14ac:dyDescent="0.25">
      <c r="B624" s="122">
        <v>44441</v>
      </c>
      <c r="C624" s="123"/>
      <c r="D624" s="124" t="s">
        <v>6</v>
      </c>
      <c r="E624" s="125">
        <v>289</v>
      </c>
      <c r="F624" s="125">
        <v>319</v>
      </c>
      <c r="G624" s="126">
        <v>35</v>
      </c>
      <c r="H624" s="99"/>
      <c r="I624" s="108">
        <v>44441</v>
      </c>
      <c r="J624" s="121"/>
      <c r="K624" s="114" t="s">
        <v>10</v>
      </c>
      <c r="L624" s="99"/>
      <c r="M624" s="99"/>
      <c r="N624" s="114">
        <v>0</v>
      </c>
    </row>
    <row r="625" spans="2:14" x14ac:dyDescent="0.25">
      <c r="B625" s="122">
        <v>44442</v>
      </c>
      <c r="C625" s="123"/>
      <c r="D625" s="124" t="s">
        <v>6</v>
      </c>
      <c r="E625" s="125">
        <v>289</v>
      </c>
      <c r="F625" s="125">
        <v>319</v>
      </c>
      <c r="G625" s="126">
        <v>35</v>
      </c>
      <c r="H625" s="99"/>
      <c r="I625" s="108">
        <v>44442</v>
      </c>
      <c r="J625" s="121"/>
      <c r="K625" s="114" t="s">
        <v>10</v>
      </c>
      <c r="L625" s="99"/>
      <c r="M625" s="99"/>
      <c r="N625" s="114">
        <v>0</v>
      </c>
    </row>
    <row r="626" spans="2:14" x14ac:dyDescent="0.25">
      <c r="B626" s="122">
        <v>44443</v>
      </c>
      <c r="C626" s="123"/>
      <c r="D626" s="124" t="s">
        <v>6</v>
      </c>
      <c r="E626" s="125">
        <v>289</v>
      </c>
      <c r="F626" s="125">
        <v>319</v>
      </c>
      <c r="G626" s="126">
        <v>35</v>
      </c>
      <c r="H626" s="99"/>
      <c r="I626" s="108">
        <v>44443</v>
      </c>
      <c r="J626" s="121"/>
      <c r="K626" s="114" t="s">
        <v>10</v>
      </c>
      <c r="L626" s="99"/>
      <c r="M626" s="99"/>
      <c r="N626" s="114">
        <v>0</v>
      </c>
    </row>
    <row r="627" spans="2:14" x14ac:dyDescent="0.25">
      <c r="B627" s="122">
        <v>44444</v>
      </c>
      <c r="C627" s="123"/>
      <c r="D627" s="124" t="s">
        <v>6</v>
      </c>
      <c r="E627" s="125">
        <v>289</v>
      </c>
      <c r="F627" s="125">
        <v>319</v>
      </c>
      <c r="G627" s="126">
        <v>35</v>
      </c>
      <c r="H627" s="99"/>
      <c r="I627" s="108">
        <v>44444</v>
      </c>
      <c r="J627" s="121"/>
      <c r="K627" s="114" t="s">
        <v>10</v>
      </c>
      <c r="L627" s="99"/>
      <c r="M627" s="99"/>
      <c r="N627" s="114">
        <v>0</v>
      </c>
    </row>
    <row r="628" spans="2:14" x14ac:dyDescent="0.25">
      <c r="B628" s="122">
        <v>44445</v>
      </c>
      <c r="C628" s="123"/>
      <c r="D628" s="124" t="s">
        <v>6</v>
      </c>
      <c r="E628" s="125">
        <v>289</v>
      </c>
      <c r="F628" s="125">
        <v>319</v>
      </c>
      <c r="G628" s="126">
        <v>35</v>
      </c>
      <c r="H628" s="99"/>
      <c r="I628" s="108">
        <v>44445</v>
      </c>
      <c r="J628" s="121"/>
      <c r="K628" s="114" t="s">
        <v>6</v>
      </c>
      <c r="L628" s="99"/>
      <c r="M628" s="99"/>
      <c r="N628" s="114">
        <v>0</v>
      </c>
    </row>
    <row r="629" spans="2:14" x14ac:dyDescent="0.25">
      <c r="B629" s="122">
        <v>44446</v>
      </c>
      <c r="C629" s="123"/>
      <c r="D629" s="124" t="s">
        <v>6</v>
      </c>
      <c r="E629" s="125">
        <v>289</v>
      </c>
      <c r="F629" s="125">
        <v>319</v>
      </c>
      <c r="G629" s="126">
        <v>35</v>
      </c>
      <c r="H629" s="99"/>
      <c r="I629" s="108">
        <v>44446</v>
      </c>
      <c r="J629" s="121"/>
      <c r="K629" s="114" t="s">
        <v>6</v>
      </c>
      <c r="L629" s="99"/>
      <c r="M629" s="99"/>
      <c r="N629" s="114">
        <v>0</v>
      </c>
    </row>
    <row r="630" spans="2:14" x14ac:dyDescent="0.25">
      <c r="B630" s="122">
        <v>44447</v>
      </c>
      <c r="C630" s="123"/>
      <c r="D630" s="124" t="s">
        <v>6</v>
      </c>
      <c r="E630" s="125">
        <v>289</v>
      </c>
      <c r="F630" s="125">
        <v>319</v>
      </c>
      <c r="G630" s="126">
        <v>35</v>
      </c>
      <c r="H630" s="99"/>
      <c r="I630" s="108">
        <v>44447</v>
      </c>
      <c r="J630" s="121"/>
      <c r="K630" s="114" t="s">
        <v>6</v>
      </c>
      <c r="L630" s="99"/>
      <c r="M630" s="99"/>
      <c r="N630" s="114">
        <v>0</v>
      </c>
    </row>
    <row r="631" spans="2:14" x14ac:dyDescent="0.25">
      <c r="B631" s="122">
        <v>44448</v>
      </c>
      <c r="C631" s="123"/>
      <c r="D631" s="124" t="s">
        <v>6</v>
      </c>
      <c r="E631" s="125">
        <v>289</v>
      </c>
      <c r="F631" s="125">
        <v>319</v>
      </c>
      <c r="G631" s="126">
        <v>35</v>
      </c>
      <c r="H631" s="99"/>
      <c r="I631" s="108">
        <v>44448</v>
      </c>
      <c r="J631" s="121"/>
      <c r="K631" s="114" t="s">
        <v>6</v>
      </c>
      <c r="L631" s="99"/>
      <c r="M631" s="99"/>
      <c r="N631" s="114">
        <v>0</v>
      </c>
    </row>
    <row r="632" spans="2:14" x14ac:dyDescent="0.25">
      <c r="B632" s="122">
        <v>44449</v>
      </c>
      <c r="C632" s="123"/>
      <c r="D632" s="124" t="s">
        <v>6</v>
      </c>
      <c r="E632" s="125">
        <v>289</v>
      </c>
      <c r="F632" s="125">
        <v>319</v>
      </c>
      <c r="G632" s="126">
        <v>35</v>
      </c>
      <c r="H632" s="99"/>
      <c r="I632" s="108">
        <v>44449</v>
      </c>
      <c r="J632" s="121"/>
      <c r="K632" s="114" t="s">
        <v>6</v>
      </c>
      <c r="L632" s="99"/>
      <c r="M632" s="99"/>
      <c r="N632" s="114">
        <v>0</v>
      </c>
    </row>
    <row r="633" spans="2:14" x14ac:dyDescent="0.25">
      <c r="B633" s="122">
        <v>44450</v>
      </c>
      <c r="C633" s="123"/>
      <c r="D633" s="124" t="s">
        <v>6</v>
      </c>
      <c r="E633" s="125">
        <v>289</v>
      </c>
      <c r="F633" s="125">
        <v>319</v>
      </c>
      <c r="G633" s="126">
        <v>35</v>
      </c>
      <c r="H633" s="99"/>
      <c r="I633" s="108">
        <v>44450</v>
      </c>
      <c r="J633" s="121"/>
      <c r="K633" s="114" t="s">
        <v>6</v>
      </c>
      <c r="L633" s="99"/>
      <c r="M633" s="99"/>
      <c r="N633" s="114">
        <v>0</v>
      </c>
    </row>
    <row r="634" spans="2:14" x14ac:dyDescent="0.25">
      <c r="B634" s="122">
        <v>44451</v>
      </c>
      <c r="C634" s="123"/>
      <c r="D634" s="124" t="s">
        <v>6</v>
      </c>
      <c r="E634" s="125">
        <v>289</v>
      </c>
      <c r="F634" s="125">
        <v>319</v>
      </c>
      <c r="G634" s="126">
        <v>35</v>
      </c>
      <c r="H634" s="99"/>
      <c r="I634" s="108">
        <v>44451</v>
      </c>
      <c r="J634" s="121"/>
      <c r="K634" s="114" t="s">
        <v>6</v>
      </c>
      <c r="L634" s="99"/>
      <c r="M634" s="99"/>
      <c r="N634" s="114">
        <v>0</v>
      </c>
    </row>
    <row r="635" spans="2:14" x14ac:dyDescent="0.25">
      <c r="B635" s="122">
        <v>44452</v>
      </c>
      <c r="C635" s="123"/>
      <c r="D635" s="124" t="s">
        <v>6</v>
      </c>
      <c r="E635" s="125">
        <v>289</v>
      </c>
      <c r="F635" s="125">
        <v>319</v>
      </c>
      <c r="G635" s="126">
        <v>35</v>
      </c>
      <c r="H635" s="99"/>
      <c r="I635" s="108">
        <v>44452</v>
      </c>
      <c r="J635" s="121"/>
      <c r="K635" s="114" t="s">
        <v>6</v>
      </c>
      <c r="L635" s="99"/>
      <c r="M635" s="99"/>
      <c r="N635" s="114">
        <v>0</v>
      </c>
    </row>
    <row r="636" spans="2:14" x14ac:dyDescent="0.25">
      <c r="B636" s="122">
        <v>44453</v>
      </c>
      <c r="C636" s="123"/>
      <c r="D636" s="124" t="s">
        <v>6</v>
      </c>
      <c r="E636" s="125">
        <v>289</v>
      </c>
      <c r="F636" s="125">
        <v>319</v>
      </c>
      <c r="G636" s="126">
        <v>35</v>
      </c>
      <c r="H636" s="99"/>
      <c r="I636" s="108">
        <v>44453</v>
      </c>
      <c r="J636" s="121"/>
      <c r="K636" s="114" t="s">
        <v>6</v>
      </c>
      <c r="L636" s="99"/>
      <c r="M636" s="99"/>
      <c r="N636" s="114">
        <v>0</v>
      </c>
    </row>
    <row r="637" spans="2:14" x14ac:dyDescent="0.25">
      <c r="B637" s="122">
        <v>44454</v>
      </c>
      <c r="C637" s="123"/>
      <c r="D637" s="124" t="s">
        <v>6</v>
      </c>
      <c r="E637" s="125">
        <v>289</v>
      </c>
      <c r="F637" s="125">
        <v>319</v>
      </c>
      <c r="G637" s="126">
        <v>35</v>
      </c>
      <c r="H637" s="99"/>
      <c r="I637" s="108">
        <v>44454</v>
      </c>
      <c r="J637" s="121"/>
      <c r="K637" s="114" t="s">
        <v>6</v>
      </c>
      <c r="L637" s="99"/>
      <c r="M637" s="99"/>
      <c r="N637" s="114">
        <v>0</v>
      </c>
    </row>
    <row r="638" spans="2:14" x14ac:dyDescent="0.25">
      <c r="B638" s="122">
        <v>44455</v>
      </c>
      <c r="C638" s="123"/>
      <c r="D638" s="124" t="s">
        <v>6</v>
      </c>
      <c r="E638" s="125">
        <v>289</v>
      </c>
      <c r="F638" s="125">
        <v>319</v>
      </c>
      <c r="G638" s="126">
        <v>35</v>
      </c>
      <c r="H638" s="99"/>
      <c r="I638" s="108">
        <v>44455</v>
      </c>
      <c r="J638" s="121"/>
      <c r="K638" s="114" t="s">
        <v>6</v>
      </c>
      <c r="L638" s="99"/>
      <c r="M638" s="99"/>
      <c r="N638" s="114">
        <v>0</v>
      </c>
    </row>
    <row r="639" spans="2:14" x14ac:dyDescent="0.25">
      <c r="B639" s="122">
        <v>44456</v>
      </c>
      <c r="C639" s="123"/>
      <c r="D639" s="124" t="s">
        <v>6</v>
      </c>
      <c r="E639" s="125">
        <v>289</v>
      </c>
      <c r="F639" s="125">
        <v>319</v>
      </c>
      <c r="G639" s="126">
        <v>35</v>
      </c>
      <c r="H639" s="99"/>
      <c r="I639" s="108">
        <v>44456</v>
      </c>
      <c r="J639" s="121"/>
      <c r="K639" s="114" t="s">
        <v>6</v>
      </c>
      <c r="L639" s="99"/>
      <c r="M639" s="99"/>
      <c r="N639" s="114">
        <v>0</v>
      </c>
    </row>
    <row r="640" spans="2:14" x14ac:dyDescent="0.25">
      <c r="B640" s="122">
        <v>44457</v>
      </c>
      <c r="C640" s="123"/>
      <c r="D640" s="124" t="s">
        <v>6</v>
      </c>
      <c r="E640" s="125">
        <v>289</v>
      </c>
      <c r="F640" s="125">
        <v>319</v>
      </c>
      <c r="G640" s="126">
        <v>35</v>
      </c>
      <c r="H640" s="99"/>
      <c r="I640" s="108">
        <v>44457</v>
      </c>
      <c r="J640" s="121"/>
      <c r="K640" s="114" t="s">
        <v>6</v>
      </c>
      <c r="L640" s="99"/>
      <c r="M640" s="99"/>
      <c r="N640" s="114">
        <v>0</v>
      </c>
    </row>
    <row r="641" spans="2:14" x14ac:dyDescent="0.25">
      <c r="B641" s="122">
        <v>44458</v>
      </c>
      <c r="C641" s="123"/>
      <c r="D641" s="124" t="s">
        <v>6</v>
      </c>
      <c r="E641" s="125">
        <v>289</v>
      </c>
      <c r="F641" s="125">
        <v>319</v>
      </c>
      <c r="G641" s="126">
        <v>35</v>
      </c>
      <c r="H641" s="99"/>
      <c r="I641" s="108">
        <v>44458</v>
      </c>
      <c r="J641" s="121"/>
      <c r="K641" s="114" t="s">
        <v>6</v>
      </c>
      <c r="L641" s="99"/>
      <c r="M641" s="99"/>
      <c r="N641" s="114">
        <v>0</v>
      </c>
    </row>
    <row r="642" spans="2:14" x14ac:dyDescent="0.25">
      <c r="B642" s="122">
        <v>44459</v>
      </c>
      <c r="C642" s="123"/>
      <c r="D642" s="124" t="s">
        <v>6</v>
      </c>
      <c r="E642" s="125">
        <v>289</v>
      </c>
      <c r="F642" s="125">
        <v>319</v>
      </c>
      <c r="G642" s="126">
        <v>35</v>
      </c>
      <c r="H642" s="99"/>
      <c r="I642" s="108">
        <v>44459</v>
      </c>
      <c r="J642" s="121"/>
      <c r="K642" s="114" t="s">
        <v>6</v>
      </c>
      <c r="L642" s="99"/>
      <c r="M642" s="99"/>
      <c r="N642" s="114">
        <v>0</v>
      </c>
    </row>
    <row r="643" spans="2:14" x14ac:dyDescent="0.25">
      <c r="B643" s="122">
        <v>44460</v>
      </c>
      <c r="C643" s="123"/>
      <c r="D643" s="124" t="s">
        <v>6</v>
      </c>
      <c r="E643" s="125">
        <v>289</v>
      </c>
      <c r="F643" s="125">
        <v>319</v>
      </c>
      <c r="G643" s="126">
        <v>35</v>
      </c>
      <c r="H643" s="99"/>
      <c r="I643" s="108">
        <v>44460</v>
      </c>
      <c r="J643" s="121"/>
      <c r="K643" s="114" t="s">
        <v>6</v>
      </c>
      <c r="L643" s="99"/>
      <c r="M643" s="99"/>
      <c r="N643" s="114">
        <v>0</v>
      </c>
    </row>
    <row r="644" spans="2:14" x14ac:dyDescent="0.25">
      <c r="B644" s="122">
        <v>44461</v>
      </c>
      <c r="C644" s="123"/>
      <c r="D644" s="124" t="s">
        <v>6</v>
      </c>
      <c r="E644" s="125">
        <v>289</v>
      </c>
      <c r="F644" s="125">
        <v>319</v>
      </c>
      <c r="G644" s="126">
        <v>35</v>
      </c>
      <c r="H644" s="99"/>
      <c r="I644" s="108">
        <v>44461</v>
      </c>
      <c r="J644" s="121"/>
      <c r="K644" s="114" t="s">
        <v>6</v>
      </c>
      <c r="L644" s="99"/>
      <c r="M644" s="99"/>
      <c r="N644" s="114">
        <v>0</v>
      </c>
    </row>
    <row r="645" spans="2:14" x14ac:dyDescent="0.25">
      <c r="B645" s="122">
        <v>44462</v>
      </c>
      <c r="C645" s="123"/>
      <c r="D645" s="124" t="s">
        <v>6</v>
      </c>
      <c r="E645" s="125">
        <v>289</v>
      </c>
      <c r="F645" s="125">
        <v>319</v>
      </c>
      <c r="G645" s="126">
        <v>35</v>
      </c>
      <c r="H645" s="99"/>
      <c r="I645" s="108">
        <v>44462</v>
      </c>
      <c r="J645" s="121"/>
      <c r="K645" s="114" t="s">
        <v>6</v>
      </c>
      <c r="L645" s="99"/>
      <c r="M645" s="99"/>
      <c r="N645" s="114">
        <v>0</v>
      </c>
    </row>
    <row r="646" spans="2:14" x14ac:dyDescent="0.25">
      <c r="B646" s="122">
        <v>44463</v>
      </c>
      <c r="C646" s="123"/>
      <c r="D646" s="124" t="s">
        <v>6</v>
      </c>
      <c r="E646" s="125">
        <v>289</v>
      </c>
      <c r="F646" s="125">
        <v>319</v>
      </c>
      <c r="G646" s="126">
        <v>35</v>
      </c>
      <c r="H646" s="99"/>
      <c r="I646" s="108">
        <v>44463</v>
      </c>
      <c r="J646" s="121"/>
      <c r="K646" s="114" t="s">
        <v>6</v>
      </c>
      <c r="L646" s="99"/>
      <c r="M646" s="99"/>
      <c r="N646" s="114">
        <v>0</v>
      </c>
    </row>
    <row r="647" spans="2:14" x14ac:dyDescent="0.25">
      <c r="B647" s="122">
        <v>44464</v>
      </c>
      <c r="C647" s="123"/>
      <c r="D647" s="124" t="s">
        <v>6</v>
      </c>
      <c r="E647" s="125">
        <v>289</v>
      </c>
      <c r="F647" s="125">
        <v>319</v>
      </c>
      <c r="G647" s="126">
        <v>35</v>
      </c>
      <c r="H647" s="99"/>
      <c r="I647" s="108">
        <v>44464</v>
      </c>
      <c r="J647" s="121"/>
      <c r="K647" s="114" t="s">
        <v>6</v>
      </c>
      <c r="L647" s="99"/>
      <c r="M647" s="99"/>
      <c r="N647" s="114">
        <v>0</v>
      </c>
    </row>
    <row r="648" spans="2:14" x14ac:dyDescent="0.25">
      <c r="B648" s="122">
        <v>44465</v>
      </c>
      <c r="C648" s="123"/>
      <c r="D648" s="124" t="s">
        <v>6</v>
      </c>
      <c r="E648" s="125">
        <v>289</v>
      </c>
      <c r="F648" s="125">
        <v>319</v>
      </c>
      <c r="G648" s="126">
        <v>35</v>
      </c>
      <c r="H648" s="99"/>
      <c r="I648" s="108">
        <v>44465</v>
      </c>
      <c r="J648" s="121"/>
      <c r="K648" s="114" t="s">
        <v>6</v>
      </c>
      <c r="L648" s="99"/>
      <c r="M648" s="99"/>
      <c r="N648" s="114">
        <v>0</v>
      </c>
    </row>
    <row r="649" spans="2:14" x14ac:dyDescent="0.25">
      <c r="B649" s="122">
        <v>44466</v>
      </c>
      <c r="C649" s="123"/>
      <c r="D649" s="124" t="s">
        <v>6</v>
      </c>
      <c r="E649" s="125">
        <v>289</v>
      </c>
      <c r="F649" s="125">
        <v>319</v>
      </c>
      <c r="G649" s="126">
        <v>35</v>
      </c>
      <c r="H649" s="99"/>
      <c r="I649" s="108">
        <v>44466</v>
      </c>
      <c r="J649" s="121"/>
      <c r="K649" s="114" t="s">
        <v>6</v>
      </c>
      <c r="L649" s="99"/>
      <c r="M649" s="99"/>
      <c r="N649" s="114">
        <v>0</v>
      </c>
    </row>
    <row r="650" spans="2:14" x14ac:dyDescent="0.25">
      <c r="B650" s="122">
        <v>44467</v>
      </c>
      <c r="C650" s="123"/>
      <c r="D650" s="124" t="s">
        <v>6</v>
      </c>
      <c r="E650" s="125">
        <v>289</v>
      </c>
      <c r="F650" s="125">
        <v>319</v>
      </c>
      <c r="G650" s="126">
        <v>35</v>
      </c>
      <c r="H650" s="99"/>
      <c r="I650" s="108">
        <v>44467</v>
      </c>
      <c r="J650" s="121"/>
      <c r="K650" s="114" t="s">
        <v>6</v>
      </c>
      <c r="L650" s="99"/>
      <c r="M650" s="99"/>
      <c r="N650" s="114">
        <v>0</v>
      </c>
    </row>
    <row r="651" spans="2:14" x14ac:dyDescent="0.25">
      <c r="B651" s="122">
        <v>44468</v>
      </c>
      <c r="C651" s="123"/>
      <c r="D651" s="124" t="s">
        <v>6</v>
      </c>
      <c r="E651" s="125">
        <v>289</v>
      </c>
      <c r="F651" s="125">
        <v>319</v>
      </c>
      <c r="G651" s="126">
        <v>35</v>
      </c>
      <c r="H651" s="99"/>
      <c r="I651" s="108">
        <v>44468</v>
      </c>
      <c r="J651" s="121"/>
      <c r="K651" s="114" t="s">
        <v>6</v>
      </c>
      <c r="L651" s="99"/>
      <c r="M651" s="99"/>
      <c r="N651" s="114">
        <v>0</v>
      </c>
    </row>
    <row r="652" spans="2:14" x14ac:dyDescent="0.25">
      <c r="B652" s="122">
        <v>44469</v>
      </c>
      <c r="C652" s="123"/>
      <c r="D652" s="124" t="s">
        <v>6</v>
      </c>
      <c r="E652" s="125">
        <v>289</v>
      </c>
      <c r="F652" s="125">
        <v>319</v>
      </c>
      <c r="G652" s="126">
        <v>35</v>
      </c>
      <c r="H652" s="99"/>
      <c r="I652" s="108">
        <v>44469</v>
      </c>
      <c r="J652" s="121"/>
      <c r="K652" s="114" t="s">
        <v>6</v>
      </c>
      <c r="L652" s="99"/>
      <c r="M652" s="99"/>
      <c r="N652" s="114">
        <v>0</v>
      </c>
    </row>
    <row r="653" spans="2:14" x14ac:dyDescent="0.25">
      <c r="B653" s="122">
        <v>44470</v>
      </c>
      <c r="C653" s="123"/>
      <c r="D653" s="124" t="s">
        <v>7</v>
      </c>
      <c r="E653" s="125">
        <v>319</v>
      </c>
      <c r="F653" s="125">
        <v>349</v>
      </c>
      <c r="G653" s="126">
        <v>35</v>
      </c>
      <c r="H653" s="99"/>
      <c r="I653" s="108">
        <v>44470</v>
      </c>
      <c r="J653" s="121"/>
      <c r="K653" s="114" t="s">
        <v>6</v>
      </c>
      <c r="L653" s="99"/>
      <c r="M653" s="99"/>
      <c r="N653" s="114">
        <v>0</v>
      </c>
    </row>
    <row r="654" spans="2:14" x14ac:dyDescent="0.25">
      <c r="B654" s="122">
        <v>44471</v>
      </c>
      <c r="C654" s="123"/>
      <c r="D654" s="124" t="s">
        <v>7</v>
      </c>
      <c r="E654" s="125">
        <v>319</v>
      </c>
      <c r="F654" s="125">
        <v>349</v>
      </c>
      <c r="G654" s="126">
        <v>35</v>
      </c>
      <c r="H654" s="99"/>
      <c r="I654" s="108">
        <v>44471</v>
      </c>
      <c r="J654" s="121"/>
      <c r="K654" s="114" t="s">
        <v>6</v>
      </c>
      <c r="L654" s="99"/>
      <c r="M654" s="99"/>
      <c r="N654" s="114">
        <v>0</v>
      </c>
    </row>
    <row r="655" spans="2:14" x14ac:dyDescent="0.25">
      <c r="B655" s="122">
        <v>44472</v>
      </c>
      <c r="C655" s="123"/>
      <c r="D655" s="124" t="s">
        <v>7</v>
      </c>
      <c r="E655" s="125">
        <v>319</v>
      </c>
      <c r="F655" s="125">
        <v>349</v>
      </c>
      <c r="G655" s="126">
        <v>35</v>
      </c>
      <c r="H655" s="99"/>
      <c r="I655" s="108">
        <v>44472</v>
      </c>
      <c r="J655" s="121"/>
      <c r="K655" s="114" t="s">
        <v>6</v>
      </c>
      <c r="L655" s="99"/>
      <c r="M655" s="99"/>
      <c r="N655" s="114">
        <v>0</v>
      </c>
    </row>
    <row r="656" spans="2:14" x14ac:dyDescent="0.25">
      <c r="B656" s="122">
        <v>44473</v>
      </c>
      <c r="C656" s="123"/>
      <c r="D656" s="124" t="s">
        <v>7</v>
      </c>
      <c r="E656" s="125">
        <v>319</v>
      </c>
      <c r="F656" s="125">
        <v>349</v>
      </c>
      <c r="G656" s="126">
        <v>35</v>
      </c>
      <c r="H656" s="99"/>
      <c r="I656" s="108">
        <v>44473</v>
      </c>
      <c r="J656" s="121"/>
      <c r="K656" s="114" t="s">
        <v>6</v>
      </c>
      <c r="L656" s="99"/>
      <c r="M656" s="99"/>
      <c r="N656" s="114">
        <v>0</v>
      </c>
    </row>
    <row r="657" spans="2:14" x14ac:dyDescent="0.25">
      <c r="B657" s="122">
        <v>44474</v>
      </c>
      <c r="C657" s="123"/>
      <c r="D657" s="124" t="s">
        <v>7</v>
      </c>
      <c r="E657" s="125">
        <v>319</v>
      </c>
      <c r="F657" s="125">
        <v>349</v>
      </c>
      <c r="G657" s="126">
        <v>35</v>
      </c>
      <c r="H657" s="99"/>
      <c r="I657" s="108">
        <v>44474</v>
      </c>
      <c r="J657" s="121"/>
      <c r="K657" s="114" t="s">
        <v>6</v>
      </c>
      <c r="L657" s="99"/>
      <c r="M657" s="99"/>
      <c r="N657" s="114">
        <v>0</v>
      </c>
    </row>
    <row r="658" spans="2:14" x14ac:dyDescent="0.25">
      <c r="B658" s="122">
        <v>44475</v>
      </c>
      <c r="C658" s="123"/>
      <c r="D658" s="124" t="s">
        <v>7</v>
      </c>
      <c r="E658" s="125">
        <v>319</v>
      </c>
      <c r="F658" s="125">
        <v>349</v>
      </c>
      <c r="G658" s="126">
        <v>35</v>
      </c>
      <c r="H658" s="99"/>
      <c r="I658" s="108">
        <v>44475</v>
      </c>
      <c r="J658" s="121"/>
      <c r="K658" s="114" t="s">
        <v>6</v>
      </c>
      <c r="L658" s="99"/>
      <c r="M658" s="99"/>
      <c r="N658" s="114">
        <v>0</v>
      </c>
    </row>
    <row r="659" spans="2:14" x14ac:dyDescent="0.25">
      <c r="B659" s="122">
        <v>44476</v>
      </c>
      <c r="C659" s="123"/>
      <c r="D659" s="124" t="s">
        <v>7</v>
      </c>
      <c r="E659" s="125">
        <v>319</v>
      </c>
      <c r="F659" s="125">
        <v>349</v>
      </c>
      <c r="G659" s="126">
        <v>35</v>
      </c>
      <c r="H659" s="99"/>
      <c r="I659" s="108">
        <v>44476</v>
      </c>
      <c r="J659" s="121"/>
      <c r="K659" s="114" t="s">
        <v>6</v>
      </c>
      <c r="L659" s="99"/>
      <c r="M659" s="99"/>
      <c r="N659" s="114">
        <v>0</v>
      </c>
    </row>
    <row r="660" spans="2:14" x14ac:dyDescent="0.25">
      <c r="B660" s="122">
        <v>44477</v>
      </c>
      <c r="C660" s="123"/>
      <c r="D660" s="124" t="s">
        <v>7</v>
      </c>
      <c r="E660" s="125">
        <v>319</v>
      </c>
      <c r="F660" s="125">
        <v>349</v>
      </c>
      <c r="G660" s="126">
        <v>35</v>
      </c>
      <c r="H660" s="99"/>
      <c r="I660" s="108">
        <v>44477</v>
      </c>
      <c r="J660" s="121"/>
      <c r="K660" s="114" t="s">
        <v>6</v>
      </c>
      <c r="L660" s="99"/>
      <c r="M660" s="99"/>
      <c r="N660" s="114">
        <v>0</v>
      </c>
    </row>
    <row r="661" spans="2:14" x14ac:dyDescent="0.25">
      <c r="B661" s="122">
        <v>44478</v>
      </c>
      <c r="C661" s="123"/>
      <c r="D661" s="124" t="s">
        <v>7</v>
      </c>
      <c r="E661" s="125">
        <v>319</v>
      </c>
      <c r="F661" s="125">
        <v>349</v>
      </c>
      <c r="G661" s="126">
        <v>35</v>
      </c>
      <c r="H661" s="99"/>
      <c r="I661" s="108">
        <v>44478</v>
      </c>
      <c r="J661" s="121"/>
      <c r="K661" s="114" t="s">
        <v>6</v>
      </c>
      <c r="L661" s="99"/>
      <c r="M661" s="99"/>
      <c r="N661" s="114">
        <v>0</v>
      </c>
    </row>
    <row r="662" spans="2:14" x14ac:dyDescent="0.25">
      <c r="B662" s="122">
        <v>44479</v>
      </c>
      <c r="C662" s="123"/>
      <c r="D662" s="124" t="s">
        <v>10</v>
      </c>
      <c r="E662" s="125">
        <v>534</v>
      </c>
      <c r="F662" s="125">
        <v>564</v>
      </c>
      <c r="G662" s="126">
        <v>35</v>
      </c>
      <c r="H662" s="99"/>
      <c r="I662" s="108">
        <v>44479</v>
      </c>
      <c r="J662" s="121"/>
      <c r="K662" s="114" t="s">
        <v>6</v>
      </c>
      <c r="L662" s="99"/>
      <c r="M662" s="99"/>
      <c r="N662" s="114">
        <v>0</v>
      </c>
    </row>
    <row r="663" spans="2:14" x14ac:dyDescent="0.25">
      <c r="B663" s="122">
        <v>44480</v>
      </c>
      <c r="C663" s="123"/>
      <c r="D663" s="124" t="s">
        <v>10</v>
      </c>
      <c r="E663" s="125">
        <v>534</v>
      </c>
      <c r="F663" s="125">
        <v>564</v>
      </c>
      <c r="G663" s="126">
        <v>35</v>
      </c>
      <c r="H663" s="99"/>
      <c r="I663" s="108">
        <v>44480</v>
      </c>
      <c r="J663" s="121"/>
      <c r="K663" s="114" t="s">
        <v>6</v>
      </c>
      <c r="L663" s="99"/>
      <c r="M663" s="99"/>
      <c r="N663" s="114">
        <v>0</v>
      </c>
    </row>
    <row r="664" spans="2:14" x14ac:dyDescent="0.25">
      <c r="B664" s="122">
        <v>44481</v>
      </c>
      <c r="C664" s="123"/>
      <c r="D664" s="124" t="s">
        <v>10</v>
      </c>
      <c r="E664" s="125">
        <v>534</v>
      </c>
      <c r="F664" s="125">
        <v>564</v>
      </c>
      <c r="G664" s="126">
        <v>35</v>
      </c>
      <c r="H664" s="99"/>
      <c r="I664" s="108">
        <v>44481</v>
      </c>
      <c r="J664" s="121"/>
      <c r="K664" s="114" t="s">
        <v>6</v>
      </c>
      <c r="L664" s="99"/>
      <c r="M664" s="99"/>
      <c r="N664" s="114">
        <v>0</v>
      </c>
    </row>
    <row r="665" spans="2:14" x14ac:dyDescent="0.25">
      <c r="B665" s="122">
        <v>44482</v>
      </c>
      <c r="C665" s="123"/>
      <c r="D665" s="124" t="s">
        <v>10</v>
      </c>
      <c r="E665" s="125">
        <v>534</v>
      </c>
      <c r="F665" s="125">
        <v>564</v>
      </c>
      <c r="G665" s="126">
        <v>35</v>
      </c>
      <c r="H665" s="99"/>
      <c r="I665" s="108">
        <v>44482</v>
      </c>
      <c r="J665" s="121"/>
      <c r="K665" s="114" t="s">
        <v>6</v>
      </c>
      <c r="L665" s="99"/>
      <c r="M665" s="99"/>
      <c r="N665" s="114">
        <v>0</v>
      </c>
    </row>
    <row r="666" spans="2:14" x14ac:dyDescent="0.25">
      <c r="B666" s="122">
        <v>44483</v>
      </c>
      <c r="C666" s="123"/>
      <c r="D666" s="124" t="s">
        <v>10</v>
      </c>
      <c r="E666" s="125">
        <v>534</v>
      </c>
      <c r="F666" s="125">
        <v>564</v>
      </c>
      <c r="G666" s="126">
        <v>35</v>
      </c>
      <c r="H666" s="99"/>
      <c r="I666" s="108">
        <v>44483</v>
      </c>
      <c r="J666" s="121"/>
      <c r="K666" s="114" t="s">
        <v>6</v>
      </c>
      <c r="L666" s="99"/>
      <c r="M666" s="99"/>
      <c r="N666" s="114">
        <v>0</v>
      </c>
    </row>
    <row r="667" spans="2:14" x14ac:dyDescent="0.25">
      <c r="B667" s="122">
        <v>44484</v>
      </c>
      <c r="C667" s="123"/>
      <c r="D667" s="124" t="s">
        <v>10</v>
      </c>
      <c r="E667" s="125">
        <v>534</v>
      </c>
      <c r="F667" s="125">
        <v>564</v>
      </c>
      <c r="G667" s="126">
        <v>35</v>
      </c>
      <c r="H667" s="99"/>
      <c r="I667" s="108">
        <v>44484</v>
      </c>
      <c r="J667" s="121"/>
      <c r="K667" s="114" t="s">
        <v>8</v>
      </c>
      <c r="L667" s="99"/>
      <c r="M667" s="99"/>
      <c r="N667" s="114">
        <v>0</v>
      </c>
    </row>
    <row r="668" spans="2:14" x14ac:dyDescent="0.25">
      <c r="B668" s="122">
        <v>44485</v>
      </c>
      <c r="C668" s="123"/>
      <c r="D668" s="124" t="s">
        <v>10</v>
      </c>
      <c r="E668" s="125">
        <v>534</v>
      </c>
      <c r="F668" s="125">
        <v>564</v>
      </c>
      <c r="G668" s="126">
        <v>35</v>
      </c>
      <c r="H668" s="99"/>
      <c r="I668" s="108">
        <v>44485</v>
      </c>
      <c r="J668" s="121"/>
      <c r="K668" s="114" t="s">
        <v>8</v>
      </c>
      <c r="L668" s="99"/>
      <c r="M668" s="99"/>
      <c r="N668" s="114">
        <v>0</v>
      </c>
    </row>
    <row r="669" spans="2:14" x14ac:dyDescent="0.25">
      <c r="B669" s="122">
        <v>44486</v>
      </c>
      <c r="C669" s="123"/>
      <c r="D669" s="124" t="s">
        <v>10</v>
      </c>
      <c r="E669" s="125">
        <v>534</v>
      </c>
      <c r="F669" s="125">
        <v>564</v>
      </c>
      <c r="G669" s="126">
        <v>35</v>
      </c>
      <c r="H669" s="99"/>
      <c r="I669" s="108">
        <v>44486</v>
      </c>
      <c r="J669" s="121"/>
      <c r="K669" s="114" t="s">
        <v>8</v>
      </c>
      <c r="L669" s="99"/>
      <c r="M669" s="99"/>
      <c r="N669" s="114">
        <v>0</v>
      </c>
    </row>
    <row r="670" spans="2:14" x14ac:dyDescent="0.25">
      <c r="B670" s="122">
        <v>44487</v>
      </c>
      <c r="C670" s="123"/>
      <c r="D670" s="124" t="s">
        <v>10</v>
      </c>
      <c r="E670" s="125">
        <v>534</v>
      </c>
      <c r="F670" s="125">
        <v>564</v>
      </c>
      <c r="G670" s="126">
        <v>35</v>
      </c>
      <c r="H670" s="99"/>
      <c r="I670" s="108">
        <v>44487</v>
      </c>
      <c r="J670" s="121"/>
      <c r="K670" s="114" t="s">
        <v>8</v>
      </c>
      <c r="L670" s="99"/>
      <c r="M670" s="99"/>
      <c r="N670" s="114">
        <v>0</v>
      </c>
    </row>
    <row r="671" spans="2:14" x14ac:dyDescent="0.25">
      <c r="B671" s="122">
        <v>44488</v>
      </c>
      <c r="C671" s="123"/>
      <c r="D671" s="124" t="s">
        <v>10</v>
      </c>
      <c r="E671" s="125">
        <v>534</v>
      </c>
      <c r="F671" s="125">
        <v>564</v>
      </c>
      <c r="G671" s="126">
        <v>35</v>
      </c>
      <c r="H671" s="99"/>
      <c r="I671" s="108">
        <v>44488</v>
      </c>
      <c r="J671" s="121"/>
      <c r="K671" s="114" t="s">
        <v>8</v>
      </c>
      <c r="L671" s="99"/>
      <c r="M671" s="99"/>
      <c r="N671" s="114">
        <v>0</v>
      </c>
    </row>
    <row r="672" spans="2:14" x14ac:dyDescent="0.25">
      <c r="B672" s="122">
        <v>44489</v>
      </c>
      <c r="C672" s="123"/>
      <c r="D672" s="124" t="s">
        <v>10</v>
      </c>
      <c r="E672" s="125">
        <v>534</v>
      </c>
      <c r="F672" s="125">
        <v>564</v>
      </c>
      <c r="G672" s="126">
        <v>35</v>
      </c>
      <c r="H672" s="99"/>
      <c r="I672" s="108">
        <v>44489</v>
      </c>
      <c r="J672" s="121"/>
      <c r="K672" s="114" t="s">
        <v>8</v>
      </c>
      <c r="L672" s="99"/>
      <c r="M672" s="99"/>
      <c r="N672" s="114">
        <v>0</v>
      </c>
    </row>
    <row r="673" spans="2:14" x14ac:dyDescent="0.25">
      <c r="B673" s="122">
        <v>44490</v>
      </c>
      <c r="C673" s="123"/>
      <c r="D673" s="124" t="s">
        <v>10</v>
      </c>
      <c r="E673" s="125">
        <v>534</v>
      </c>
      <c r="F673" s="125">
        <v>564</v>
      </c>
      <c r="G673" s="126">
        <v>35</v>
      </c>
      <c r="H673" s="99"/>
      <c r="I673" s="108">
        <v>44490</v>
      </c>
      <c r="J673" s="121"/>
      <c r="K673" s="114" t="s">
        <v>8</v>
      </c>
      <c r="L673" s="99"/>
      <c r="M673" s="99"/>
      <c r="N673" s="114">
        <v>0</v>
      </c>
    </row>
    <row r="674" spans="2:14" x14ac:dyDescent="0.25">
      <c r="B674" s="122">
        <v>44491</v>
      </c>
      <c r="C674" s="123"/>
      <c r="D674" s="124" t="s">
        <v>10</v>
      </c>
      <c r="E674" s="125">
        <v>534</v>
      </c>
      <c r="F674" s="125">
        <v>564</v>
      </c>
      <c r="G674" s="126">
        <v>35</v>
      </c>
      <c r="H674" s="99"/>
      <c r="I674" s="108">
        <v>44491</v>
      </c>
      <c r="J674" s="121"/>
      <c r="K674" s="114" t="s">
        <v>8</v>
      </c>
      <c r="L674" s="99"/>
      <c r="M674" s="99"/>
      <c r="N674" s="114">
        <v>0</v>
      </c>
    </row>
    <row r="675" spans="2:14" x14ac:dyDescent="0.25">
      <c r="B675" s="115">
        <v>44492</v>
      </c>
      <c r="C675" s="120"/>
      <c r="D675" s="117" t="s">
        <v>10</v>
      </c>
      <c r="E675" s="118">
        <v>416</v>
      </c>
      <c r="F675" s="118">
        <v>446</v>
      </c>
      <c r="G675" s="119">
        <v>30</v>
      </c>
      <c r="H675" s="99"/>
      <c r="I675" s="108">
        <v>44492</v>
      </c>
      <c r="J675" s="121"/>
      <c r="K675" s="114" t="s">
        <v>8</v>
      </c>
      <c r="L675" s="99"/>
      <c r="M675" s="99"/>
      <c r="N675" s="114">
        <v>0</v>
      </c>
    </row>
    <row r="676" spans="2:14" x14ac:dyDescent="0.25">
      <c r="B676" s="115">
        <v>44493</v>
      </c>
      <c r="C676" s="120"/>
      <c r="D676" s="117" t="s">
        <v>10</v>
      </c>
      <c r="E676" s="118">
        <v>416</v>
      </c>
      <c r="F676" s="118">
        <v>446</v>
      </c>
      <c r="G676" s="119">
        <v>30</v>
      </c>
      <c r="H676" s="99"/>
      <c r="I676" s="108">
        <v>44493</v>
      </c>
      <c r="J676" s="121"/>
      <c r="K676" s="114" t="s">
        <v>8</v>
      </c>
      <c r="L676" s="99"/>
      <c r="M676" s="99"/>
      <c r="N676" s="114">
        <v>0</v>
      </c>
    </row>
    <row r="677" spans="2:14" x14ac:dyDescent="0.25">
      <c r="B677" s="115">
        <v>44494</v>
      </c>
      <c r="C677" s="120"/>
      <c r="D677" s="117" t="s">
        <v>10</v>
      </c>
      <c r="E677" s="118">
        <v>416</v>
      </c>
      <c r="F677" s="118">
        <v>446</v>
      </c>
      <c r="G677" s="119">
        <v>30</v>
      </c>
      <c r="H677" s="99"/>
      <c r="I677" s="108">
        <v>44494</v>
      </c>
      <c r="J677" s="121"/>
      <c r="K677" s="114" t="s">
        <v>8</v>
      </c>
      <c r="L677" s="99"/>
      <c r="M677" s="99"/>
      <c r="N677" s="114">
        <v>0</v>
      </c>
    </row>
    <row r="678" spans="2:14" x14ac:dyDescent="0.25">
      <c r="B678" s="115">
        <v>44495</v>
      </c>
      <c r="C678" s="120"/>
      <c r="D678" s="117" t="s">
        <v>10</v>
      </c>
      <c r="E678" s="118">
        <v>416</v>
      </c>
      <c r="F678" s="118">
        <v>446</v>
      </c>
      <c r="G678" s="119">
        <v>30</v>
      </c>
      <c r="H678" s="99"/>
      <c r="I678" s="108">
        <v>44495</v>
      </c>
      <c r="J678" s="121"/>
      <c r="K678" s="114" t="s">
        <v>10</v>
      </c>
      <c r="L678" s="99"/>
      <c r="M678" s="99"/>
      <c r="N678" s="114">
        <v>0</v>
      </c>
    </row>
    <row r="679" spans="2:14" x14ac:dyDescent="0.25">
      <c r="B679" s="115">
        <v>44496</v>
      </c>
      <c r="C679" s="120"/>
      <c r="D679" s="117" t="s">
        <v>10</v>
      </c>
      <c r="E679" s="118">
        <v>416</v>
      </c>
      <c r="F679" s="118">
        <v>446</v>
      </c>
      <c r="G679" s="119">
        <v>30</v>
      </c>
      <c r="H679" s="99"/>
      <c r="I679" s="108">
        <v>44496</v>
      </c>
      <c r="J679" s="121"/>
      <c r="K679" s="114" t="s">
        <v>10</v>
      </c>
      <c r="L679" s="99"/>
      <c r="M679" s="99"/>
      <c r="N679" s="114">
        <v>0</v>
      </c>
    </row>
    <row r="680" spans="2:14" x14ac:dyDescent="0.25">
      <c r="B680" s="115">
        <v>44497</v>
      </c>
      <c r="C680" s="120"/>
      <c r="D680" s="117" t="s">
        <v>10</v>
      </c>
      <c r="E680" s="118">
        <v>416</v>
      </c>
      <c r="F680" s="118">
        <v>446</v>
      </c>
      <c r="G680" s="119">
        <v>30</v>
      </c>
      <c r="H680" s="99"/>
      <c r="I680" s="108">
        <v>44497</v>
      </c>
      <c r="J680" s="121"/>
      <c r="K680" s="114" t="s">
        <v>10</v>
      </c>
      <c r="L680" s="99"/>
      <c r="M680" s="99"/>
      <c r="N680" s="114">
        <v>0</v>
      </c>
    </row>
    <row r="681" spans="2:14" x14ac:dyDescent="0.25">
      <c r="B681" s="115">
        <v>44498</v>
      </c>
      <c r="C681" s="120"/>
      <c r="D681" s="117" t="s">
        <v>10</v>
      </c>
      <c r="E681" s="118">
        <v>416</v>
      </c>
      <c r="F681" s="118">
        <v>446</v>
      </c>
      <c r="G681" s="119">
        <v>30</v>
      </c>
      <c r="H681" s="99"/>
      <c r="I681" s="108">
        <v>44498</v>
      </c>
      <c r="J681" s="121"/>
      <c r="K681" s="114" t="s">
        <v>10</v>
      </c>
      <c r="L681" s="99"/>
      <c r="M681" s="99"/>
      <c r="N681" s="114">
        <v>0</v>
      </c>
    </row>
    <row r="682" spans="2:14" x14ac:dyDescent="0.25">
      <c r="B682" s="115">
        <v>44499</v>
      </c>
      <c r="C682" s="120"/>
      <c r="D682" s="117" t="s">
        <v>10</v>
      </c>
      <c r="E682" s="118">
        <v>416</v>
      </c>
      <c r="F682" s="118">
        <v>446</v>
      </c>
      <c r="G682" s="119">
        <v>30</v>
      </c>
      <c r="H682" s="99"/>
      <c r="I682" s="108">
        <v>44499</v>
      </c>
      <c r="J682" s="121"/>
      <c r="K682" s="114" t="s">
        <v>10</v>
      </c>
      <c r="L682" s="99"/>
      <c r="M682" s="99"/>
      <c r="N682" s="114">
        <v>0</v>
      </c>
    </row>
    <row r="683" spans="2:14" x14ac:dyDescent="0.25">
      <c r="B683" s="115">
        <v>44500</v>
      </c>
      <c r="C683" s="120"/>
      <c r="D683" s="117" t="s">
        <v>10</v>
      </c>
      <c r="E683" s="118">
        <v>416</v>
      </c>
      <c r="F683" s="118">
        <v>446</v>
      </c>
      <c r="G683" s="119">
        <v>30</v>
      </c>
      <c r="H683" s="99"/>
      <c r="I683" s="108">
        <v>44500</v>
      </c>
      <c r="J683" s="121"/>
      <c r="K683" s="114" t="s">
        <v>10</v>
      </c>
      <c r="L683" s="99"/>
      <c r="M683" s="99"/>
      <c r="N683" s="114">
        <v>0</v>
      </c>
    </row>
    <row r="684" spans="2:14" x14ac:dyDescent="0.25">
      <c r="B684" s="115">
        <v>44501</v>
      </c>
      <c r="C684" s="120"/>
      <c r="D684" s="117" t="s">
        <v>7</v>
      </c>
      <c r="E684" s="118">
        <v>216</v>
      </c>
      <c r="F684" s="118">
        <v>246</v>
      </c>
      <c r="G684" s="119">
        <v>30</v>
      </c>
      <c r="H684" s="99"/>
      <c r="I684" s="108">
        <v>44501</v>
      </c>
      <c r="J684" s="121"/>
      <c r="K684" s="114" t="s">
        <v>10</v>
      </c>
      <c r="L684" s="99"/>
      <c r="M684" s="99"/>
      <c r="N684" s="114">
        <v>0</v>
      </c>
    </row>
    <row r="685" spans="2:14" x14ac:dyDescent="0.25">
      <c r="B685" s="115">
        <v>44502</v>
      </c>
      <c r="C685" s="120"/>
      <c r="D685" s="117" t="s">
        <v>7</v>
      </c>
      <c r="E685" s="118">
        <v>216</v>
      </c>
      <c r="F685" s="118">
        <v>246</v>
      </c>
      <c r="G685" s="119">
        <v>30</v>
      </c>
      <c r="H685" s="99"/>
      <c r="I685" s="108">
        <v>44502</v>
      </c>
      <c r="J685" s="121"/>
      <c r="K685" s="114" t="s">
        <v>10</v>
      </c>
      <c r="L685" s="99"/>
      <c r="M685" s="99"/>
      <c r="N685" s="114">
        <v>0</v>
      </c>
    </row>
    <row r="686" spans="2:14" x14ac:dyDescent="0.25">
      <c r="B686" s="115">
        <v>44503</v>
      </c>
      <c r="C686" s="120"/>
      <c r="D686" s="117" t="s">
        <v>7</v>
      </c>
      <c r="E686" s="118">
        <v>216</v>
      </c>
      <c r="F686" s="118">
        <v>246</v>
      </c>
      <c r="G686" s="119">
        <v>30</v>
      </c>
      <c r="H686" s="99"/>
      <c r="I686" s="108">
        <v>44503</v>
      </c>
      <c r="J686" s="121"/>
      <c r="K686" s="114" t="s">
        <v>10</v>
      </c>
      <c r="L686" s="99"/>
      <c r="M686" s="99"/>
      <c r="N686" s="114">
        <v>0</v>
      </c>
    </row>
    <row r="687" spans="2:14" x14ac:dyDescent="0.25">
      <c r="B687" s="115">
        <v>44504</v>
      </c>
      <c r="C687" s="120"/>
      <c r="D687" s="117" t="s">
        <v>7</v>
      </c>
      <c r="E687" s="118">
        <v>216</v>
      </c>
      <c r="F687" s="118">
        <v>246</v>
      </c>
      <c r="G687" s="119">
        <v>30</v>
      </c>
      <c r="H687" s="99"/>
      <c r="I687" s="108">
        <v>44504</v>
      </c>
      <c r="J687" s="121"/>
      <c r="K687" s="114" t="s">
        <v>10</v>
      </c>
      <c r="L687" s="99"/>
      <c r="M687" s="99"/>
      <c r="N687" s="114">
        <v>0</v>
      </c>
    </row>
    <row r="688" spans="2:14" x14ac:dyDescent="0.25">
      <c r="B688" s="115">
        <v>44505</v>
      </c>
      <c r="C688" s="120"/>
      <c r="D688" s="117" t="s">
        <v>7</v>
      </c>
      <c r="E688" s="118">
        <v>216</v>
      </c>
      <c r="F688" s="118">
        <v>246</v>
      </c>
      <c r="G688" s="119">
        <v>30</v>
      </c>
      <c r="H688" s="99"/>
      <c r="I688" s="108">
        <v>44505</v>
      </c>
      <c r="J688" s="121"/>
      <c r="K688" s="114" t="s">
        <v>10</v>
      </c>
      <c r="L688" s="99"/>
      <c r="M688" s="99"/>
      <c r="N688" s="114">
        <v>0</v>
      </c>
    </row>
    <row r="689" spans="2:14" x14ac:dyDescent="0.25">
      <c r="B689" s="115">
        <v>44506</v>
      </c>
      <c r="C689" s="120"/>
      <c r="D689" s="117" t="s">
        <v>7</v>
      </c>
      <c r="E689" s="118">
        <v>216</v>
      </c>
      <c r="F689" s="118">
        <v>246</v>
      </c>
      <c r="G689" s="119">
        <v>30</v>
      </c>
      <c r="H689" s="99"/>
      <c r="I689" s="108">
        <v>44506</v>
      </c>
      <c r="J689" s="121"/>
      <c r="K689" s="114" t="s">
        <v>10</v>
      </c>
      <c r="L689" s="99"/>
      <c r="M689" s="99"/>
      <c r="N689" s="114">
        <v>0</v>
      </c>
    </row>
    <row r="690" spans="2:14" x14ac:dyDescent="0.25">
      <c r="B690" s="115">
        <v>44507</v>
      </c>
      <c r="C690" s="120"/>
      <c r="D690" s="117" t="s">
        <v>7</v>
      </c>
      <c r="E690" s="118">
        <v>216</v>
      </c>
      <c r="F690" s="118">
        <v>246</v>
      </c>
      <c r="G690" s="119">
        <v>30</v>
      </c>
      <c r="H690" s="99"/>
      <c r="I690" s="108">
        <v>44507</v>
      </c>
      <c r="J690" s="121"/>
      <c r="K690" s="114" t="s">
        <v>10</v>
      </c>
      <c r="L690" s="99"/>
      <c r="M690" s="99"/>
      <c r="N690" s="114">
        <v>0</v>
      </c>
    </row>
    <row r="691" spans="2:14" x14ac:dyDescent="0.25">
      <c r="B691" s="115">
        <v>44508</v>
      </c>
      <c r="C691" s="120"/>
      <c r="D691" s="117" t="s">
        <v>7</v>
      </c>
      <c r="E691" s="118">
        <v>216</v>
      </c>
      <c r="F691" s="118">
        <v>246</v>
      </c>
      <c r="G691" s="119">
        <v>30</v>
      </c>
      <c r="H691" s="99"/>
      <c r="I691" s="108">
        <v>44508</v>
      </c>
      <c r="J691" s="121"/>
      <c r="K691" s="112" t="s">
        <v>7</v>
      </c>
      <c r="L691" s="99"/>
      <c r="M691" s="99"/>
      <c r="N691" s="114">
        <v>0</v>
      </c>
    </row>
    <row r="692" spans="2:14" x14ac:dyDescent="0.25">
      <c r="B692" s="115">
        <v>44509</v>
      </c>
      <c r="C692" s="120"/>
      <c r="D692" s="117" t="s">
        <v>7</v>
      </c>
      <c r="E692" s="118">
        <v>216</v>
      </c>
      <c r="F692" s="118">
        <v>246</v>
      </c>
      <c r="G692" s="119">
        <v>30</v>
      </c>
      <c r="H692" s="99"/>
      <c r="I692" s="108">
        <v>44509</v>
      </c>
      <c r="J692" s="121"/>
      <c r="K692" s="112" t="s">
        <v>7</v>
      </c>
      <c r="L692" s="99"/>
      <c r="M692" s="99"/>
      <c r="N692" s="114">
        <v>0</v>
      </c>
    </row>
    <row r="693" spans="2:14" x14ac:dyDescent="0.25">
      <c r="B693" s="115">
        <v>44510</v>
      </c>
      <c r="C693" s="120"/>
      <c r="D693" s="117" t="s">
        <v>7</v>
      </c>
      <c r="E693" s="118">
        <v>216</v>
      </c>
      <c r="F693" s="118">
        <v>246</v>
      </c>
      <c r="G693" s="119">
        <v>30</v>
      </c>
      <c r="H693" s="99"/>
      <c r="I693" s="108">
        <v>44510</v>
      </c>
      <c r="J693" s="121"/>
      <c r="K693" s="112" t="s">
        <v>7</v>
      </c>
      <c r="L693" s="99"/>
      <c r="M693" s="99"/>
      <c r="N693" s="114">
        <v>0</v>
      </c>
    </row>
    <row r="694" spans="2:14" x14ac:dyDescent="0.25">
      <c r="B694" s="115">
        <v>44511</v>
      </c>
      <c r="C694" s="120"/>
      <c r="D694" s="117" t="s">
        <v>7</v>
      </c>
      <c r="E694" s="118">
        <v>216</v>
      </c>
      <c r="F694" s="118">
        <v>246</v>
      </c>
      <c r="G694" s="119">
        <v>30</v>
      </c>
      <c r="H694" s="99"/>
      <c r="I694" s="108">
        <v>44511</v>
      </c>
      <c r="J694" s="121"/>
      <c r="K694" s="112" t="s">
        <v>7</v>
      </c>
      <c r="L694" s="99"/>
      <c r="M694" s="99"/>
      <c r="N694" s="114">
        <v>0</v>
      </c>
    </row>
    <row r="695" spans="2:14" x14ac:dyDescent="0.25">
      <c r="B695" s="115">
        <v>44512</v>
      </c>
      <c r="C695" s="120"/>
      <c r="D695" s="117" t="s">
        <v>7</v>
      </c>
      <c r="E695" s="118">
        <v>216</v>
      </c>
      <c r="F695" s="118">
        <v>246</v>
      </c>
      <c r="G695" s="119">
        <v>30</v>
      </c>
      <c r="H695" s="99"/>
      <c r="I695" s="108">
        <v>44512</v>
      </c>
      <c r="J695" s="121"/>
      <c r="K695" s="112" t="s">
        <v>7</v>
      </c>
      <c r="L695" s="99"/>
      <c r="M695" s="99"/>
      <c r="N695" s="114">
        <v>0</v>
      </c>
    </row>
    <row r="696" spans="2:14" x14ac:dyDescent="0.25">
      <c r="B696" s="115">
        <v>44513</v>
      </c>
      <c r="C696" s="120"/>
      <c r="D696" s="117" t="s">
        <v>7</v>
      </c>
      <c r="E696" s="118">
        <v>216</v>
      </c>
      <c r="F696" s="118">
        <v>246</v>
      </c>
      <c r="G696" s="119">
        <v>30</v>
      </c>
      <c r="H696" s="99"/>
      <c r="I696" s="108">
        <v>44513</v>
      </c>
      <c r="J696" s="121"/>
      <c r="K696" s="112" t="s">
        <v>7</v>
      </c>
      <c r="L696" s="99"/>
      <c r="M696" s="99"/>
      <c r="N696" s="114">
        <v>0</v>
      </c>
    </row>
    <row r="697" spans="2:14" x14ac:dyDescent="0.25">
      <c r="B697" s="115">
        <v>44514</v>
      </c>
      <c r="C697" s="120"/>
      <c r="D697" s="117" t="s">
        <v>7</v>
      </c>
      <c r="E697" s="118">
        <v>216</v>
      </c>
      <c r="F697" s="118">
        <v>246</v>
      </c>
      <c r="G697" s="119">
        <v>30</v>
      </c>
      <c r="H697" s="99"/>
      <c r="I697" s="108">
        <v>44514</v>
      </c>
      <c r="J697" s="121"/>
      <c r="K697" s="112" t="s">
        <v>7</v>
      </c>
      <c r="L697" s="99"/>
      <c r="M697" s="99"/>
      <c r="N697" s="114">
        <v>0</v>
      </c>
    </row>
    <row r="698" spans="2:14" x14ac:dyDescent="0.25">
      <c r="B698" s="115">
        <v>44515</v>
      </c>
      <c r="C698" s="120"/>
      <c r="D698" s="117" t="s">
        <v>7</v>
      </c>
      <c r="E698" s="118">
        <v>216</v>
      </c>
      <c r="F698" s="118">
        <v>246</v>
      </c>
      <c r="G698" s="119">
        <v>30</v>
      </c>
      <c r="H698" s="99"/>
      <c r="I698" s="108">
        <v>44515</v>
      </c>
      <c r="J698" s="121"/>
      <c r="K698" s="112" t="s">
        <v>7</v>
      </c>
      <c r="L698" s="99"/>
      <c r="M698" s="99"/>
      <c r="N698" s="114">
        <v>0</v>
      </c>
    </row>
    <row r="699" spans="2:14" x14ac:dyDescent="0.25">
      <c r="B699" s="115">
        <v>44516</v>
      </c>
      <c r="C699" s="120"/>
      <c r="D699" s="117" t="s">
        <v>7</v>
      </c>
      <c r="E699" s="118">
        <v>216</v>
      </c>
      <c r="F699" s="118">
        <v>246</v>
      </c>
      <c r="G699" s="119">
        <v>30</v>
      </c>
      <c r="H699" s="99"/>
      <c r="I699" s="108">
        <v>44516</v>
      </c>
      <c r="J699" s="121"/>
      <c r="K699" s="112" t="s">
        <v>7</v>
      </c>
      <c r="L699" s="99"/>
      <c r="M699" s="99"/>
      <c r="N699" s="114">
        <v>0</v>
      </c>
    </row>
    <row r="700" spans="2:14" x14ac:dyDescent="0.25">
      <c r="B700" s="115">
        <v>44517</v>
      </c>
      <c r="C700" s="120"/>
      <c r="D700" s="117" t="s">
        <v>7</v>
      </c>
      <c r="E700" s="118">
        <v>216</v>
      </c>
      <c r="F700" s="118">
        <v>246</v>
      </c>
      <c r="G700" s="119">
        <v>30</v>
      </c>
      <c r="H700" s="99"/>
      <c r="I700" s="108">
        <v>44517</v>
      </c>
      <c r="J700" s="121"/>
      <c r="K700" s="112" t="s">
        <v>6</v>
      </c>
      <c r="L700" s="99"/>
      <c r="M700" s="99"/>
      <c r="N700" s="114">
        <v>0</v>
      </c>
    </row>
    <row r="701" spans="2:14" x14ac:dyDescent="0.25">
      <c r="B701" s="115">
        <v>44518</v>
      </c>
      <c r="C701" s="120"/>
      <c r="D701" s="117" t="s">
        <v>7</v>
      </c>
      <c r="E701" s="118">
        <v>216</v>
      </c>
      <c r="F701" s="118">
        <v>246</v>
      </c>
      <c r="G701" s="119">
        <v>30</v>
      </c>
      <c r="H701" s="99"/>
      <c r="I701" s="108">
        <v>44518</v>
      </c>
      <c r="J701" s="121"/>
      <c r="K701" s="112" t="s">
        <v>6</v>
      </c>
      <c r="L701" s="99"/>
      <c r="M701" s="99"/>
      <c r="N701" s="114">
        <v>0</v>
      </c>
    </row>
    <row r="702" spans="2:14" x14ac:dyDescent="0.25">
      <c r="B702" s="115">
        <v>44519</v>
      </c>
      <c r="C702" s="120"/>
      <c r="D702" s="117" t="s">
        <v>7</v>
      </c>
      <c r="E702" s="118">
        <v>216</v>
      </c>
      <c r="F702" s="118">
        <v>246</v>
      </c>
      <c r="G702" s="119">
        <v>30</v>
      </c>
      <c r="H702" s="99"/>
      <c r="I702" s="108">
        <v>44519</v>
      </c>
      <c r="J702" s="121"/>
      <c r="K702" s="112" t="s">
        <v>6</v>
      </c>
      <c r="L702" s="99"/>
      <c r="M702" s="99"/>
      <c r="N702" s="114">
        <v>0</v>
      </c>
    </row>
    <row r="703" spans="2:14" x14ac:dyDescent="0.25">
      <c r="B703" s="115">
        <v>44520</v>
      </c>
      <c r="C703" s="120"/>
      <c r="D703" s="117" t="s">
        <v>7</v>
      </c>
      <c r="E703" s="118">
        <v>216</v>
      </c>
      <c r="F703" s="118">
        <v>246</v>
      </c>
      <c r="G703" s="119">
        <v>30</v>
      </c>
      <c r="H703" s="99"/>
      <c r="I703" s="108">
        <v>44520</v>
      </c>
      <c r="J703" s="121"/>
      <c r="K703" s="112" t="s">
        <v>6</v>
      </c>
      <c r="L703" s="99"/>
      <c r="M703" s="99"/>
      <c r="N703" s="114">
        <v>0</v>
      </c>
    </row>
    <row r="704" spans="2:14" x14ac:dyDescent="0.25">
      <c r="B704" s="115">
        <v>44521</v>
      </c>
      <c r="C704" s="120"/>
      <c r="D704" s="117" t="s">
        <v>7</v>
      </c>
      <c r="E704" s="118">
        <v>216</v>
      </c>
      <c r="F704" s="118">
        <v>246</v>
      </c>
      <c r="G704" s="119">
        <v>30</v>
      </c>
      <c r="H704" s="99"/>
      <c r="I704" s="108">
        <v>44521</v>
      </c>
      <c r="J704" s="121"/>
      <c r="K704" s="112" t="s">
        <v>6</v>
      </c>
      <c r="L704" s="99"/>
      <c r="M704" s="99"/>
      <c r="N704" s="114">
        <v>0</v>
      </c>
    </row>
    <row r="705" spans="2:14" x14ac:dyDescent="0.25">
      <c r="B705" s="115">
        <v>44522</v>
      </c>
      <c r="C705" s="120"/>
      <c r="D705" s="117" t="s">
        <v>7</v>
      </c>
      <c r="E705" s="118">
        <v>216</v>
      </c>
      <c r="F705" s="118">
        <v>246</v>
      </c>
      <c r="G705" s="119">
        <v>30</v>
      </c>
      <c r="H705" s="99"/>
      <c r="I705" s="108">
        <v>44522</v>
      </c>
      <c r="J705" s="121"/>
      <c r="K705" s="112" t="s">
        <v>6</v>
      </c>
      <c r="L705" s="99"/>
      <c r="M705" s="99"/>
      <c r="N705" s="114">
        <v>0</v>
      </c>
    </row>
    <row r="706" spans="2:14" x14ac:dyDescent="0.25">
      <c r="B706" s="115">
        <v>44523</v>
      </c>
      <c r="C706" s="120"/>
      <c r="D706" s="117" t="s">
        <v>7</v>
      </c>
      <c r="E706" s="118">
        <v>216</v>
      </c>
      <c r="F706" s="118">
        <v>246</v>
      </c>
      <c r="G706" s="119">
        <v>30</v>
      </c>
      <c r="H706" s="99"/>
      <c r="I706" s="108">
        <v>44523</v>
      </c>
      <c r="J706" s="121"/>
      <c r="K706" s="112" t="s">
        <v>6</v>
      </c>
      <c r="L706" s="99"/>
      <c r="M706" s="99"/>
      <c r="N706" s="114">
        <v>0</v>
      </c>
    </row>
    <row r="707" spans="2:14" x14ac:dyDescent="0.25">
      <c r="B707" s="115">
        <v>44524</v>
      </c>
      <c r="C707" s="120"/>
      <c r="D707" s="117" t="s">
        <v>7</v>
      </c>
      <c r="E707" s="118">
        <v>216</v>
      </c>
      <c r="F707" s="118">
        <v>246</v>
      </c>
      <c r="G707" s="119">
        <v>30</v>
      </c>
      <c r="H707" s="99"/>
      <c r="I707" s="108">
        <v>44524</v>
      </c>
      <c r="J707" s="121"/>
      <c r="K707" s="112" t="s">
        <v>6</v>
      </c>
      <c r="L707" s="99"/>
      <c r="M707" s="99"/>
      <c r="N707" s="114">
        <v>0</v>
      </c>
    </row>
    <row r="708" spans="2:14" x14ac:dyDescent="0.25">
      <c r="B708" s="115">
        <v>44525</v>
      </c>
      <c r="C708" s="120"/>
      <c r="D708" s="117" t="s">
        <v>7</v>
      </c>
      <c r="E708" s="118">
        <v>216</v>
      </c>
      <c r="F708" s="118">
        <v>246</v>
      </c>
      <c r="G708" s="119">
        <v>30</v>
      </c>
      <c r="H708" s="99"/>
      <c r="I708" s="108">
        <v>44525</v>
      </c>
      <c r="J708" s="121"/>
      <c r="K708" s="112" t="s">
        <v>6</v>
      </c>
      <c r="L708" s="99"/>
      <c r="M708" s="99"/>
      <c r="N708" s="114">
        <v>0</v>
      </c>
    </row>
    <row r="709" spans="2:14" x14ac:dyDescent="0.25">
      <c r="B709" s="115">
        <v>44526</v>
      </c>
      <c r="C709" s="120"/>
      <c r="D709" s="117" t="s">
        <v>7</v>
      </c>
      <c r="E709" s="118">
        <v>216</v>
      </c>
      <c r="F709" s="118">
        <v>246</v>
      </c>
      <c r="G709" s="119">
        <v>30</v>
      </c>
      <c r="H709" s="99"/>
      <c r="I709" s="108">
        <v>44526</v>
      </c>
      <c r="J709" s="121"/>
      <c r="K709" s="112" t="s">
        <v>6</v>
      </c>
      <c r="L709" s="99"/>
      <c r="M709" s="99"/>
      <c r="N709" s="114">
        <v>0</v>
      </c>
    </row>
    <row r="710" spans="2:14" x14ac:dyDescent="0.25">
      <c r="B710" s="115">
        <v>44527</v>
      </c>
      <c r="C710" s="120"/>
      <c r="D710" s="117" t="s">
        <v>7</v>
      </c>
      <c r="E710" s="118">
        <v>216</v>
      </c>
      <c r="F710" s="118">
        <v>246</v>
      </c>
      <c r="G710" s="119">
        <v>30</v>
      </c>
      <c r="H710" s="99"/>
      <c r="I710" s="108">
        <v>44527</v>
      </c>
      <c r="J710" s="121"/>
      <c r="K710" s="112" t="s">
        <v>6</v>
      </c>
      <c r="L710" s="99"/>
      <c r="M710" s="99"/>
      <c r="N710" s="114">
        <v>0</v>
      </c>
    </row>
    <row r="711" spans="2:14" x14ac:dyDescent="0.25">
      <c r="B711" s="115">
        <v>44528</v>
      </c>
      <c r="C711" s="120"/>
      <c r="D711" s="117" t="s">
        <v>7</v>
      </c>
      <c r="E711" s="118">
        <v>216</v>
      </c>
      <c r="F711" s="118">
        <v>246</v>
      </c>
      <c r="G711" s="119">
        <v>30</v>
      </c>
      <c r="H711" s="99"/>
      <c r="I711" s="108">
        <v>44528</v>
      </c>
      <c r="J711" s="121"/>
      <c r="K711" s="112" t="s">
        <v>6</v>
      </c>
      <c r="L711" s="99"/>
      <c r="M711" s="99"/>
      <c r="N711" s="114">
        <v>0</v>
      </c>
    </row>
    <row r="712" spans="2:14" x14ac:dyDescent="0.25">
      <c r="B712" s="115">
        <v>44529</v>
      </c>
      <c r="C712" s="120"/>
      <c r="D712" s="117" t="s">
        <v>7</v>
      </c>
      <c r="E712" s="118">
        <v>216</v>
      </c>
      <c r="F712" s="118">
        <v>246</v>
      </c>
      <c r="G712" s="119">
        <v>30</v>
      </c>
      <c r="H712" s="99"/>
      <c r="I712" s="108">
        <v>44529</v>
      </c>
      <c r="J712" s="121"/>
      <c r="K712" s="112" t="s">
        <v>6</v>
      </c>
      <c r="L712" s="99"/>
      <c r="M712" s="99"/>
      <c r="N712" s="114">
        <v>0</v>
      </c>
    </row>
    <row r="713" spans="2:14" x14ac:dyDescent="0.25">
      <c r="B713" s="115">
        <v>44530</v>
      </c>
      <c r="C713" s="120"/>
      <c r="D713" s="117" t="s">
        <v>7</v>
      </c>
      <c r="E713" s="118">
        <v>216</v>
      </c>
      <c r="F713" s="118">
        <v>246</v>
      </c>
      <c r="G713" s="119">
        <v>30</v>
      </c>
      <c r="H713" s="99"/>
      <c r="I713" s="108">
        <v>44530</v>
      </c>
      <c r="J713" s="121"/>
      <c r="K713" s="112" t="s">
        <v>6</v>
      </c>
      <c r="L713" s="99"/>
      <c r="M713" s="99"/>
      <c r="N713" s="114">
        <v>0</v>
      </c>
    </row>
    <row r="714" spans="2:14" x14ac:dyDescent="0.25">
      <c r="B714" s="115">
        <v>44531</v>
      </c>
      <c r="C714" s="120"/>
      <c r="D714" s="117" t="s">
        <v>7</v>
      </c>
      <c r="E714" s="118">
        <v>216</v>
      </c>
      <c r="F714" s="118">
        <v>246</v>
      </c>
      <c r="G714" s="119">
        <v>30</v>
      </c>
      <c r="H714" s="99"/>
      <c r="I714" s="108">
        <v>44531</v>
      </c>
      <c r="J714" s="121"/>
      <c r="K714" s="112" t="s">
        <v>6</v>
      </c>
      <c r="L714" s="99"/>
      <c r="M714" s="99"/>
      <c r="N714" s="114">
        <v>0</v>
      </c>
    </row>
    <row r="715" spans="2:14" x14ac:dyDescent="0.25">
      <c r="B715" s="115">
        <v>44532</v>
      </c>
      <c r="C715" s="120"/>
      <c r="D715" s="117" t="s">
        <v>7</v>
      </c>
      <c r="E715" s="118">
        <v>216</v>
      </c>
      <c r="F715" s="118">
        <v>246</v>
      </c>
      <c r="G715" s="119">
        <v>30</v>
      </c>
      <c r="H715" s="99"/>
      <c r="I715" s="108">
        <v>44532</v>
      </c>
      <c r="J715" s="121"/>
      <c r="K715" s="112" t="s">
        <v>6</v>
      </c>
      <c r="L715" s="99"/>
      <c r="M715" s="99"/>
      <c r="N715" s="114">
        <v>0</v>
      </c>
    </row>
    <row r="716" spans="2:14" x14ac:dyDescent="0.25">
      <c r="B716" s="115">
        <v>44533</v>
      </c>
      <c r="C716" s="120"/>
      <c r="D716" s="117" t="s">
        <v>7</v>
      </c>
      <c r="E716" s="118">
        <v>216</v>
      </c>
      <c r="F716" s="118">
        <v>246</v>
      </c>
      <c r="G716" s="119">
        <v>30</v>
      </c>
      <c r="H716" s="99"/>
      <c r="I716" s="108">
        <v>44533</v>
      </c>
      <c r="J716" s="121"/>
      <c r="K716" s="112" t="s">
        <v>6</v>
      </c>
      <c r="L716" s="99"/>
      <c r="M716" s="99"/>
      <c r="N716" s="114">
        <v>0</v>
      </c>
    </row>
    <row r="717" spans="2:14" x14ac:dyDescent="0.25">
      <c r="B717" s="115">
        <v>44534</v>
      </c>
      <c r="C717" s="120"/>
      <c r="D717" s="117" t="s">
        <v>7</v>
      </c>
      <c r="E717" s="118">
        <v>216</v>
      </c>
      <c r="F717" s="118">
        <v>246</v>
      </c>
      <c r="G717" s="119">
        <v>30</v>
      </c>
      <c r="H717" s="99"/>
      <c r="I717" s="108">
        <v>44534</v>
      </c>
      <c r="J717" s="121"/>
      <c r="K717" s="112" t="s">
        <v>6</v>
      </c>
      <c r="L717" s="99"/>
      <c r="M717" s="99"/>
      <c r="N717" s="114">
        <v>0</v>
      </c>
    </row>
    <row r="718" spans="2:14" x14ac:dyDescent="0.25">
      <c r="B718" s="115">
        <v>44535</v>
      </c>
      <c r="C718" s="120"/>
      <c r="D718" s="117" t="s">
        <v>7</v>
      </c>
      <c r="E718" s="118">
        <v>216</v>
      </c>
      <c r="F718" s="118">
        <v>246</v>
      </c>
      <c r="G718" s="119">
        <v>30</v>
      </c>
      <c r="H718" s="99"/>
      <c r="I718" s="108">
        <v>44535</v>
      </c>
      <c r="J718" s="121"/>
      <c r="K718" s="112" t="s">
        <v>6</v>
      </c>
      <c r="L718" s="99"/>
      <c r="M718" s="99"/>
      <c r="N718" s="114">
        <v>0</v>
      </c>
    </row>
    <row r="719" spans="2:14" x14ac:dyDescent="0.25">
      <c r="B719" s="115">
        <v>44536</v>
      </c>
      <c r="C719" s="120"/>
      <c r="D719" s="117" t="s">
        <v>7</v>
      </c>
      <c r="E719" s="118">
        <v>216</v>
      </c>
      <c r="F719" s="118">
        <v>246</v>
      </c>
      <c r="G719" s="119">
        <v>30</v>
      </c>
      <c r="H719" s="99"/>
      <c r="I719" s="108">
        <v>44536</v>
      </c>
      <c r="J719" s="121"/>
      <c r="K719" s="112" t="s">
        <v>6</v>
      </c>
      <c r="L719" s="99"/>
      <c r="M719" s="99"/>
      <c r="N719" s="114">
        <v>0</v>
      </c>
    </row>
    <row r="720" spans="2:14" x14ac:dyDescent="0.25">
      <c r="B720" s="115">
        <v>44537</v>
      </c>
      <c r="C720" s="120"/>
      <c r="D720" s="117" t="s">
        <v>7</v>
      </c>
      <c r="E720" s="118">
        <v>216</v>
      </c>
      <c r="F720" s="118">
        <v>246</v>
      </c>
      <c r="G720" s="119">
        <v>30</v>
      </c>
      <c r="H720" s="99"/>
      <c r="I720" s="108">
        <v>44537</v>
      </c>
      <c r="J720" s="121"/>
      <c r="K720" s="112" t="s">
        <v>6</v>
      </c>
      <c r="L720" s="99"/>
      <c r="M720" s="99"/>
      <c r="N720" s="114">
        <v>0</v>
      </c>
    </row>
    <row r="721" spans="2:14" x14ac:dyDescent="0.25">
      <c r="B721" s="115">
        <v>44538</v>
      </c>
      <c r="C721" s="120"/>
      <c r="D721" s="117" t="s">
        <v>7</v>
      </c>
      <c r="E721" s="118">
        <v>216</v>
      </c>
      <c r="F721" s="118">
        <v>246</v>
      </c>
      <c r="G721" s="119">
        <v>30</v>
      </c>
      <c r="H721" s="99"/>
      <c r="I721" s="108">
        <v>44538</v>
      </c>
      <c r="J721" s="121"/>
      <c r="K721" s="112" t="s">
        <v>6</v>
      </c>
      <c r="L721" s="99"/>
      <c r="M721" s="99"/>
      <c r="N721" s="114">
        <v>0</v>
      </c>
    </row>
    <row r="722" spans="2:14" x14ac:dyDescent="0.25">
      <c r="B722" s="115">
        <v>44539</v>
      </c>
      <c r="C722" s="120"/>
      <c r="D722" s="117" t="s">
        <v>7</v>
      </c>
      <c r="E722" s="118">
        <v>216</v>
      </c>
      <c r="F722" s="118">
        <v>246</v>
      </c>
      <c r="G722" s="119">
        <v>30</v>
      </c>
      <c r="H722" s="99"/>
      <c r="I722" s="108">
        <v>44539</v>
      </c>
      <c r="J722" s="121"/>
      <c r="K722" s="112" t="s">
        <v>6</v>
      </c>
      <c r="L722" s="99"/>
      <c r="M722" s="99"/>
      <c r="N722" s="114">
        <v>0</v>
      </c>
    </row>
    <row r="723" spans="2:14" x14ac:dyDescent="0.25">
      <c r="B723" s="132">
        <v>44540</v>
      </c>
      <c r="C723" s="133"/>
      <c r="D723" s="134" t="s">
        <v>7</v>
      </c>
      <c r="E723" s="135">
        <v>629</v>
      </c>
      <c r="F723" s="135">
        <v>659</v>
      </c>
      <c r="G723" s="136">
        <v>45</v>
      </c>
      <c r="H723" s="99"/>
      <c r="I723" s="108">
        <v>44540</v>
      </c>
      <c r="J723" s="121"/>
      <c r="K723" s="112" t="s">
        <v>6</v>
      </c>
      <c r="L723" s="99"/>
      <c r="M723" s="99"/>
      <c r="N723" s="114">
        <v>0</v>
      </c>
    </row>
    <row r="724" spans="2:14" x14ac:dyDescent="0.25">
      <c r="B724" s="132">
        <v>44541</v>
      </c>
      <c r="C724" s="133"/>
      <c r="D724" s="134" t="s">
        <v>8</v>
      </c>
      <c r="E724" s="135">
        <v>729</v>
      </c>
      <c r="F724" s="135">
        <v>759</v>
      </c>
      <c r="G724" s="136">
        <v>45</v>
      </c>
      <c r="H724" s="99"/>
      <c r="I724" s="108">
        <v>44541</v>
      </c>
      <c r="J724" s="121"/>
      <c r="K724" s="112" t="s">
        <v>6</v>
      </c>
      <c r="L724" s="99"/>
      <c r="M724" s="99"/>
      <c r="N724" s="114">
        <v>0</v>
      </c>
    </row>
    <row r="725" spans="2:14" x14ac:dyDescent="0.25">
      <c r="B725" s="132">
        <v>44542</v>
      </c>
      <c r="C725" s="133"/>
      <c r="D725" s="134" t="s">
        <v>8</v>
      </c>
      <c r="E725" s="135">
        <v>729</v>
      </c>
      <c r="F725" s="135">
        <v>759</v>
      </c>
      <c r="G725" s="136">
        <v>45</v>
      </c>
      <c r="H725" s="99"/>
      <c r="I725" s="108">
        <v>44542</v>
      </c>
      <c r="J725" s="121"/>
      <c r="K725" s="112" t="s">
        <v>6</v>
      </c>
      <c r="L725" s="99"/>
      <c r="M725" s="99"/>
      <c r="N725" s="114">
        <v>0</v>
      </c>
    </row>
    <row r="726" spans="2:14" x14ac:dyDescent="0.25">
      <c r="B726" s="132">
        <v>44543</v>
      </c>
      <c r="C726" s="133"/>
      <c r="D726" s="134" t="s">
        <v>8</v>
      </c>
      <c r="E726" s="135">
        <v>729</v>
      </c>
      <c r="F726" s="135">
        <v>759</v>
      </c>
      <c r="G726" s="136">
        <v>45</v>
      </c>
      <c r="H726" s="99"/>
      <c r="I726" s="108">
        <v>44543</v>
      </c>
      <c r="J726" s="121"/>
      <c r="K726" s="112" t="s">
        <v>6</v>
      </c>
      <c r="L726" s="99"/>
      <c r="M726" s="99"/>
      <c r="N726" s="114">
        <v>0</v>
      </c>
    </row>
    <row r="727" spans="2:14" x14ac:dyDescent="0.25">
      <c r="B727" s="132">
        <v>44544</v>
      </c>
      <c r="C727" s="133"/>
      <c r="D727" s="134" t="s">
        <v>8</v>
      </c>
      <c r="E727" s="135">
        <v>729</v>
      </c>
      <c r="F727" s="135">
        <v>759</v>
      </c>
      <c r="G727" s="136">
        <v>45</v>
      </c>
      <c r="H727" s="99"/>
      <c r="I727" s="108">
        <v>44544</v>
      </c>
      <c r="J727" s="121"/>
      <c r="K727" s="112" t="s">
        <v>6</v>
      </c>
      <c r="L727" s="99"/>
      <c r="M727" s="99"/>
      <c r="N727" s="114">
        <v>0</v>
      </c>
    </row>
    <row r="728" spans="2:14" x14ac:dyDescent="0.25">
      <c r="B728" s="132">
        <v>44545</v>
      </c>
      <c r="C728" s="133"/>
      <c r="D728" s="134" t="s">
        <v>8</v>
      </c>
      <c r="E728" s="135">
        <v>729</v>
      </c>
      <c r="F728" s="135">
        <v>759</v>
      </c>
      <c r="G728" s="136">
        <v>45</v>
      </c>
      <c r="H728" s="99"/>
      <c r="I728" s="108">
        <v>44545</v>
      </c>
      <c r="J728" s="121"/>
      <c r="K728" s="112" t="s">
        <v>6</v>
      </c>
      <c r="L728" s="99"/>
      <c r="M728" s="99"/>
      <c r="N728" s="114">
        <v>0</v>
      </c>
    </row>
    <row r="729" spans="2:14" x14ac:dyDescent="0.25">
      <c r="B729" s="132">
        <v>44546</v>
      </c>
      <c r="C729" s="133"/>
      <c r="D729" s="134" t="s">
        <v>8</v>
      </c>
      <c r="E729" s="135">
        <v>729</v>
      </c>
      <c r="F729" s="135">
        <v>759</v>
      </c>
      <c r="G729" s="136">
        <v>45</v>
      </c>
      <c r="H729" s="99"/>
      <c r="I729" s="108">
        <v>44546</v>
      </c>
      <c r="J729" s="121"/>
      <c r="K729" s="112" t="s">
        <v>6</v>
      </c>
      <c r="L729" s="99"/>
      <c r="M729" s="99"/>
      <c r="N729" s="114">
        <v>0</v>
      </c>
    </row>
    <row r="730" spans="2:14" x14ac:dyDescent="0.25">
      <c r="B730" s="132">
        <v>44547</v>
      </c>
      <c r="C730" s="133"/>
      <c r="D730" s="134" t="s">
        <v>8</v>
      </c>
      <c r="E730" s="135">
        <v>729</v>
      </c>
      <c r="F730" s="135">
        <v>759</v>
      </c>
      <c r="G730" s="136">
        <v>45</v>
      </c>
      <c r="H730" s="99"/>
      <c r="I730" s="108">
        <v>44547</v>
      </c>
      <c r="J730" s="121"/>
      <c r="K730" s="112" t="s">
        <v>6</v>
      </c>
      <c r="L730" s="99"/>
      <c r="M730" s="99"/>
      <c r="N730" s="114">
        <v>0</v>
      </c>
    </row>
    <row r="731" spans="2:14" x14ac:dyDescent="0.25">
      <c r="B731" s="132">
        <v>44548</v>
      </c>
      <c r="C731" s="133"/>
      <c r="D731" s="134" t="s">
        <v>8</v>
      </c>
      <c r="E731" s="135">
        <v>729</v>
      </c>
      <c r="F731" s="135">
        <v>759</v>
      </c>
      <c r="G731" s="136">
        <v>45</v>
      </c>
      <c r="H731" s="99"/>
      <c r="I731" s="108">
        <v>44548</v>
      </c>
      <c r="J731" s="121"/>
      <c r="K731" s="112" t="s">
        <v>6</v>
      </c>
      <c r="L731" s="99"/>
      <c r="M731" s="99"/>
      <c r="N731" s="114">
        <v>0</v>
      </c>
    </row>
    <row r="732" spans="2:14" x14ac:dyDescent="0.25">
      <c r="B732" s="132">
        <v>44549</v>
      </c>
      <c r="C732" s="133"/>
      <c r="D732" s="134" t="s">
        <v>8</v>
      </c>
      <c r="E732" s="135">
        <v>729</v>
      </c>
      <c r="F732" s="135">
        <v>759</v>
      </c>
      <c r="G732" s="136">
        <v>45</v>
      </c>
      <c r="H732" s="99"/>
      <c r="I732" s="108">
        <v>44549</v>
      </c>
      <c r="J732" s="121"/>
      <c r="K732" s="112" t="s">
        <v>6</v>
      </c>
      <c r="L732" s="99"/>
      <c r="M732" s="99"/>
      <c r="N732" s="114">
        <v>0</v>
      </c>
    </row>
    <row r="733" spans="2:14" x14ac:dyDescent="0.25">
      <c r="B733" s="132">
        <v>44550</v>
      </c>
      <c r="C733" s="133"/>
      <c r="D733" s="134" t="s">
        <v>8</v>
      </c>
      <c r="E733" s="135">
        <v>729</v>
      </c>
      <c r="F733" s="135">
        <v>759</v>
      </c>
      <c r="G733" s="136">
        <v>45</v>
      </c>
      <c r="H733" s="99"/>
      <c r="I733" s="108">
        <v>44550</v>
      </c>
      <c r="J733" s="121"/>
      <c r="K733" s="112" t="s">
        <v>6</v>
      </c>
      <c r="L733" s="99"/>
      <c r="M733" s="99"/>
      <c r="N733" s="114">
        <v>0</v>
      </c>
    </row>
    <row r="734" spans="2:14" x14ac:dyDescent="0.25">
      <c r="B734" s="132">
        <v>44551</v>
      </c>
      <c r="C734" s="133"/>
      <c r="D734" s="134" t="s">
        <v>8</v>
      </c>
      <c r="E734" s="135">
        <v>729</v>
      </c>
      <c r="F734" s="135">
        <v>759</v>
      </c>
      <c r="G734" s="136">
        <v>45</v>
      </c>
      <c r="H734" s="99"/>
      <c r="I734" s="108">
        <v>44551</v>
      </c>
      <c r="J734" s="121"/>
      <c r="K734" s="112" t="s">
        <v>6</v>
      </c>
      <c r="L734" s="99"/>
      <c r="M734" s="99"/>
      <c r="N734" s="114">
        <v>0</v>
      </c>
    </row>
    <row r="735" spans="2:14" x14ac:dyDescent="0.25">
      <c r="B735" s="132">
        <v>44552</v>
      </c>
      <c r="C735" s="133"/>
      <c r="D735" s="134" t="s">
        <v>8</v>
      </c>
      <c r="E735" s="135">
        <v>729</v>
      </c>
      <c r="F735" s="135">
        <v>759</v>
      </c>
      <c r="G735" s="136">
        <v>45</v>
      </c>
      <c r="H735" s="99"/>
      <c r="I735" s="108">
        <v>44552</v>
      </c>
      <c r="J735" s="121"/>
      <c r="K735" s="112" t="s">
        <v>6</v>
      </c>
      <c r="L735" s="99"/>
      <c r="M735" s="99"/>
      <c r="N735" s="114">
        <v>0</v>
      </c>
    </row>
    <row r="736" spans="2:14" x14ac:dyDescent="0.25">
      <c r="B736" s="132">
        <v>44553</v>
      </c>
      <c r="C736" s="133"/>
      <c r="D736" s="134" t="s">
        <v>8</v>
      </c>
      <c r="E736" s="135">
        <v>729</v>
      </c>
      <c r="F736" s="135">
        <v>759</v>
      </c>
      <c r="G736" s="136">
        <v>45</v>
      </c>
      <c r="H736" s="99"/>
      <c r="I736" s="108">
        <v>44553</v>
      </c>
      <c r="J736" s="121"/>
      <c r="K736" s="112" t="s">
        <v>6</v>
      </c>
      <c r="L736" s="99"/>
      <c r="M736" s="99"/>
      <c r="N736" s="114">
        <v>0</v>
      </c>
    </row>
    <row r="737" spans="2:14" x14ac:dyDescent="0.25">
      <c r="B737" s="115">
        <v>44554</v>
      </c>
      <c r="C737" s="120"/>
      <c r="D737" s="117" t="s">
        <v>8</v>
      </c>
      <c r="E737" s="118">
        <v>276</v>
      </c>
      <c r="F737" s="118">
        <v>306</v>
      </c>
      <c r="G737" s="119">
        <v>30</v>
      </c>
      <c r="H737" s="99"/>
      <c r="I737" s="108">
        <v>44554</v>
      </c>
      <c r="J737" s="121"/>
      <c r="K737" s="112" t="s">
        <v>6</v>
      </c>
      <c r="L737" s="99"/>
      <c r="M737" s="99"/>
      <c r="N737" s="114">
        <v>0</v>
      </c>
    </row>
    <row r="738" spans="2:14" x14ac:dyDescent="0.25">
      <c r="B738" s="115">
        <v>44555</v>
      </c>
      <c r="C738" s="120"/>
      <c r="D738" s="117" t="s">
        <v>8</v>
      </c>
      <c r="E738" s="118">
        <v>276</v>
      </c>
      <c r="F738" s="118">
        <v>306</v>
      </c>
      <c r="G738" s="119">
        <v>30</v>
      </c>
      <c r="H738" s="99"/>
      <c r="I738" s="108">
        <v>44555</v>
      </c>
      <c r="J738" s="121"/>
      <c r="K738" s="112" t="s">
        <v>6</v>
      </c>
      <c r="L738" s="99"/>
      <c r="M738" s="99"/>
      <c r="N738" s="114">
        <v>0</v>
      </c>
    </row>
    <row r="739" spans="2:14" x14ac:dyDescent="0.25">
      <c r="B739" s="115">
        <v>44556</v>
      </c>
      <c r="C739" s="120"/>
      <c r="D739" s="117" t="s">
        <v>8</v>
      </c>
      <c r="E739" s="118">
        <v>276</v>
      </c>
      <c r="F739" s="118">
        <v>306</v>
      </c>
      <c r="G739" s="119">
        <v>30</v>
      </c>
      <c r="H739" s="99"/>
      <c r="I739" s="108">
        <v>44556</v>
      </c>
      <c r="J739" s="121"/>
      <c r="K739" s="112" t="s">
        <v>6</v>
      </c>
      <c r="L739" s="99"/>
      <c r="M739" s="99"/>
      <c r="N739" s="114">
        <v>0</v>
      </c>
    </row>
    <row r="740" spans="2:14" x14ac:dyDescent="0.25">
      <c r="B740" s="115">
        <v>44557</v>
      </c>
      <c r="C740" s="120"/>
      <c r="D740" s="117" t="s">
        <v>8</v>
      </c>
      <c r="E740" s="118">
        <v>276</v>
      </c>
      <c r="F740" s="118">
        <v>306</v>
      </c>
      <c r="G740" s="119">
        <v>30</v>
      </c>
      <c r="H740" s="99"/>
      <c r="I740" s="108">
        <v>44557</v>
      </c>
      <c r="J740" s="121"/>
      <c r="K740" s="112" t="s">
        <v>6</v>
      </c>
      <c r="L740" s="99"/>
      <c r="M740" s="99"/>
      <c r="N740" s="114">
        <v>0</v>
      </c>
    </row>
    <row r="741" spans="2:14" x14ac:dyDescent="0.25">
      <c r="B741" s="115">
        <v>44558</v>
      </c>
      <c r="C741" s="120"/>
      <c r="D741" s="117" t="s">
        <v>6</v>
      </c>
      <c r="E741" s="118">
        <v>186</v>
      </c>
      <c r="F741" s="118">
        <v>216</v>
      </c>
      <c r="G741" s="119">
        <v>30</v>
      </c>
      <c r="H741" s="99"/>
      <c r="I741" s="108">
        <v>44558</v>
      </c>
      <c r="J741" s="121"/>
      <c r="K741" s="137" t="s">
        <v>10</v>
      </c>
      <c r="L741" s="99"/>
      <c r="M741" s="99"/>
      <c r="N741" s="114">
        <v>0</v>
      </c>
    </row>
    <row r="742" spans="2:14" x14ac:dyDescent="0.25">
      <c r="B742" s="115">
        <v>44559</v>
      </c>
      <c r="C742" s="120"/>
      <c r="D742" s="117" t="s">
        <v>6</v>
      </c>
      <c r="E742" s="118">
        <v>186</v>
      </c>
      <c r="F742" s="118">
        <v>216</v>
      </c>
      <c r="G742" s="119">
        <v>30</v>
      </c>
      <c r="H742" s="99"/>
      <c r="I742" s="108">
        <v>44559</v>
      </c>
      <c r="J742" s="121"/>
      <c r="K742" s="137" t="s">
        <v>10</v>
      </c>
      <c r="L742" s="99"/>
      <c r="M742" s="99"/>
      <c r="N742" s="114">
        <v>0</v>
      </c>
    </row>
    <row r="743" spans="2:14" x14ac:dyDescent="0.25">
      <c r="B743" s="115">
        <v>44560</v>
      </c>
      <c r="C743" s="120"/>
      <c r="D743" s="117" t="s">
        <v>6</v>
      </c>
      <c r="E743" s="118">
        <v>186</v>
      </c>
      <c r="F743" s="118">
        <v>216</v>
      </c>
      <c r="G743" s="119">
        <v>30</v>
      </c>
      <c r="H743" s="99"/>
      <c r="I743" s="108">
        <v>44560</v>
      </c>
      <c r="J743" s="121"/>
      <c r="K743" s="137" t="s">
        <v>10</v>
      </c>
      <c r="L743" s="99"/>
      <c r="M743" s="99"/>
      <c r="N743" s="114">
        <v>0</v>
      </c>
    </row>
    <row r="744" spans="2:14" x14ac:dyDescent="0.25">
      <c r="B744" s="115">
        <v>44561</v>
      </c>
      <c r="C744" s="120"/>
      <c r="D744" s="117" t="s">
        <v>6</v>
      </c>
      <c r="E744" s="118">
        <v>186</v>
      </c>
      <c r="F744" s="118">
        <v>216</v>
      </c>
      <c r="G744" s="119">
        <v>30</v>
      </c>
      <c r="H744" s="99"/>
      <c r="I744" s="108">
        <v>44561</v>
      </c>
      <c r="J744" s="121"/>
      <c r="K744" s="137" t="s">
        <v>10</v>
      </c>
      <c r="L744" s="99"/>
      <c r="M744" s="99"/>
      <c r="N744" s="114">
        <v>0</v>
      </c>
    </row>
    <row r="745" spans="2:14" x14ac:dyDescent="0.25">
      <c r="B745" s="115">
        <v>44562</v>
      </c>
      <c r="C745" s="120"/>
      <c r="D745" s="117" t="s">
        <v>6</v>
      </c>
      <c r="E745" s="118">
        <v>186</v>
      </c>
      <c r="F745" s="118">
        <v>216</v>
      </c>
      <c r="G745" s="119">
        <v>30</v>
      </c>
      <c r="H745" s="99"/>
      <c r="I745" s="108">
        <v>44562</v>
      </c>
      <c r="J745" s="121"/>
      <c r="K745" s="137" t="s">
        <v>10</v>
      </c>
      <c r="L745" s="99"/>
      <c r="M745" s="99"/>
      <c r="N745" s="114">
        <v>0</v>
      </c>
    </row>
    <row r="746" spans="2:14" x14ac:dyDescent="0.25">
      <c r="B746" s="115">
        <v>44563</v>
      </c>
      <c r="C746" s="120"/>
      <c r="D746" s="117" t="s">
        <v>6</v>
      </c>
      <c r="E746" s="118">
        <v>186</v>
      </c>
      <c r="F746" s="118">
        <v>216</v>
      </c>
      <c r="G746" s="119">
        <v>30</v>
      </c>
      <c r="H746" s="99"/>
      <c r="I746" s="108">
        <v>44563</v>
      </c>
      <c r="J746" s="121"/>
      <c r="K746" s="137" t="s">
        <v>10</v>
      </c>
      <c r="L746" s="99"/>
      <c r="M746" s="99"/>
      <c r="N746" s="114">
        <v>0</v>
      </c>
    </row>
    <row r="747" spans="2:14" x14ac:dyDescent="0.25">
      <c r="B747" s="115">
        <v>44564</v>
      </c>
      <c r="C747" s="120"/>
      <c r="D747" s="117" t="s">
        <v>6</v>
      </c>
      <c r="E747" s="118">
        <v>186</v>
      </c>
      <c r="F747" s="118">
        <v>216</v>
      </c>
      <c r="G747" s="119">
        <v>30</v>
      </c>
      <c r="H747" s="99"/>
      <c r="I747" s="108">
        <v>44564</v>
      </c>
      <c r="J747" s="121"/>
      <c r="K747" s="137" t="s">
        <v>10</v>
      </c>
      <c r="L747" s="99"/>
      <c r="M747" s="99"/>
      <c r="N747" s="114">
        <v>0</v>
      </c>
    </row>
    <row r="748" spans="2:14" x14ac:dyDescent="0.25">
      <c r="B748" s="115">
        <v>44565</v>
      </c>
      <c r="C748" s="120"/>
      <c r="D748" s="117" t="s">
        <v>6</v>
      </c>
      <c r="E748" s="118">
        <v>186</v>
      </c>
      <c r="F748" s="118">
        <v>216</v>
      </c>
      <c r="G748" s="119">
        <v>30</v>
      </c>
      <c r="H748" s="99"/>
      <c r="I748" s="108">
        <v>44565</v>
      </c>
      <c r="J748" s="121"/>
      <c r="K748" s="137" t="s">
        <v>10</v>
      </c>
      <c r="L748" s="99"/>
      <c r="M748" s="99"/>
      <c r="N748" s="114">
        <v>0</v>
      </c>
    </row>
    <row r="749" spans="2:14" x14ac:dyDescent="0.25">
      <c r="B749" s="115">
        <v>44566</v>
      </c>
      <c r="C749" s="120"/>
      <c r="D749" s="117" t="s">
        <v>6</v>
      </c>
      <c r="E749" s="118">
        <v>186</v>
      </c>
      <c r="F749" s="118">
        <v>216</v>
      </c>
      <c r="G749" s="119">
        <v>30</v>
      </c>
      <c r="H749" s="99"/>
      <c r="I749" s="108">
        <v>44566</v>
      </c>
      <c r="J749" s="121"/>
      <c r="K749" s="137" t="s">
        <v>10</v>
      </c>
      <c r="L749" s="99"/>
      <c r="M749" s="99"/>
      <c r="N749" s="114">
        <v>0</v>
      </c>
    </row>
    <row r="750" spans="2:14" x14ac:dyDescent="0.25">
      <c r="B750" s="115">
        <v>44567</v>
      </c>
      <c r="C750" s="120"/>
      <c r="D750" s="117" t="s">
        <v>6</v>
      </c>
      <c r="E750" s="118">
        <v>186</v>
      </c>
      <c r="F750" s="118">
        <v>216</v>
      </c>
      <c r="G750" s="119">
        <v>30</v>
      </c>
      <c r="H750" s="99"/>
      <c r="I750" s="108">
        <v>44567</v>
      </c>
      <c r="J750" s="121"/>
      <c r="K750" s="137" t="s">
        <v>10</v>
      </c>
      <c r="L750" s="99"/>
      <c r="M750" s="99"/>
      <c r="N750" s="114">
        <v>0</v>
      </c>
    </row>
    <row r="751" spans="2:14" x14ac:dyDescent="0.25">
      <c r="B751" s="115">
        <v>44568</v>
      </c>
      <c r="C751" s="120"/>
      <c r="D751" s="117" t="s">
        <v>6</v>
      </c>
      <c r="E751" s="118">
        <v>186</v>
      </c>
      <c r="F751" s="118">
        <v>216</v>
      </c>
      <c r="G751" s="119">
        <v>30</v>
      </c>
      <c r="H751" s="99"/>
      <c r="I751" s="108">
        <v>44568</v>
      </c>
      <c r="J751" s="121"/>
      <c r="K751" s="137" t="s">
        <v>10</v>
      </c>
      <c r="L751" s="99"/>
      <c r="M751" s="99"/>
      <c r="N751" s="114">
        <v>0</v>
      </c>
    </row>
    <row r="752" spans="2:14" x14ac:dyDescent="0.25">
      <c r="B752" s="115">
        <v>44569</v>
      </c>
      <c r="C752" s="120"/>
      <c r="D752" s="117" t="s">
        <v>6</v>
      </c>
      <c r="E752" s="118">
        <v>186</v>
      </c>
      <c r="F752" s="118">
        <v>216</v>
      </c>
      <c r="G752" s="119">
        <v>30</v>
      </c>
      <c r="H752" s="99"/>
      <c r="I752" s="108">
        <v>44569</v>
      </c>
      <c r="J752" s="121"/>
      <c r="K752" s="137" t="s">
        <v>10</v>
      </c>
      <c r="L752" s="99"/>
      <c r="M752" s="99"/>
      <c r="N752" s="114">
        <v>0</v>
      </c>
    </row>
    <row r="753" spans="2:15" x14ac:dyDescent="0.25">
      <c r="B753" s="115">
        <v>44570</v>
      </c>
      <c r="C753" s="120"/>
      <c r="D753" s="117" t="s">
        <v>6</v>
      </c>
      <c r="E753" s="118">
        <v>186</v>
      </c>
      <c r="F753" s="118">
        <v>216</v>
      </c>
      <c r="G753" s="119">
        <v>30</v>
      </c>
      <c r="H753" s="99"/>
      <c r="I753" s="108">
        <v>44570</v>
      </c>
      <c r="J753" s="121"/>
      <c r="K753" s="137" t="s">
        <v>10</v>
      </c>
      <c r="L753" s="99"/>
      <c r="M753" s="99"/>
      <c r="N753" s="114">
        <v>0</v>
      </c>
    </row>
    <row r="754" spans="2:15" x14ac:dyDescent="0.25">
      <c r="B754" s="115">
        <v>44571</v>
      </c>
      <c r="C754" s="120"/>
      <c r="D754" s="117" t="s">
        <v>6</v>
      </c>
      <c r="E754" s="118">
        <v>186</v>
      </c>
      <c r="F754" s="118">
        <v>216</v>
      </c>
      <c r="G754" s="119">
        <v>30</v>
      </c>
      <c r="H754" s="99"/>
      <c r="I754" s="108">
        <v>44571</v>
      </c>
      <c r="J754" s="121"/>
      <c r="K754" s="137" t="s">
        <v>10</v>
      </c>
      <c r="L754" s="99"/>
      <c r="M754" s="99"/>
      <c r="N754" s="114">
        <v>0</v>
      </c>
    </row>
    <row r="755" spans="2:15" x14ac:dyDescent="0.25">
      <c r="B755" s="115">
        <v>44572</v>
      </c>
      <c r="C755" s="120"/>
      <c r="D755" s="117" t="s">
        <v>6</v>
      </c>
      <c r="E755" s="118">
        <v>186</v>
      </c>
      <c r="F755" s="118">
        <v>216</v>
      </c>
      <c r="G755" s="119">
        <v>30</v>
      </c>
      <c r="H755" s="99"/>
      <c r="I755" s="108">
        <v>44572</v>
      </c>
      <c r="J755" s="121"/>
      <c r="K755" s="137" t="s">
        <v>10</v>
      </c>
      <c r="L755" s="99"/>
      <c r="M755" s="99"/>
      <c r="N755" s="114">
        <v>0</v>
      </c>
    </row>
    <row r="756" spans="2:15" x14ac:dyDescent="0.25">
      <c r="B756" s="115">
        <v>44573</v>
      </c>
      <c r="C756" s="120"/>
      <c r="D756" s="117" t="s">
        <v>6</v>
      </c>
      <c r="E756" s="118">
        <v>186</v>
      </c>
      <c r="F756" s="118">
        <v>216</v>
      </c>
      <c r="G756" s="119">
        <v>30</v>
      </c>
      <c r="H756" s="99"/>
      <c r="I756" s="108">
        <v>44573</v>
      </c>
      <c r="J756" s="121"/>
      <c r="K756" s="137" t="s">
        <v>10</v>
      </c>
      <c r="L756" s="99"/>
      <c r="M756" s="99"/>
      <c r="N756" s="114">
        <v>0</v>
      </c>
    </row>
    <row r="757" spans="2:15" x14ac:dyDescent="0.25">
      <c r="B757" s="115">
        <v>44574</v>
      </c>
      <c r="C757" s="120"/>
      <c r="D757" s="117" t="s">
        <v>6</v>
      </c>
      <c r="E757" s="118">
        <v>186</v>
      </c>
      <c r="F757" s="118">
        <v>216</v>
      </c>
      <c r="G757" s="119">
        <v>30</v>
      </c>
      <c r="H757" s="99"/>
      <c r="I757" s="108">
        <v>44574</v>
      </c>
      <c r="J757" s="121"/>
      <c r="K757" s="137" t="s">
        <v>10</v>
      </c>
      <c r="L757" s="99"/>
      <c r="M757" s="99"/>
      <c r="N757" s="114">
        <v>0</v>
      </c>
    </row>
    <row r="758" spans="2:15" x14ac:dyDescent="0.25">
      <c r="B758" s="115">
        <v>44575</v>
      </c>
      <c r="C758" s="120"/>
      <c r="D758" s="117" t="s">
        <v>6</v>
      </c>
      <c r="E758" s="118">
        <v>186</v>
      </c>
      <c r="F758" s="118">
        <v>216</v>
      </c>
      <c r="G758" s="119">
        <v>30</v>
      </c>
      <c r="H758" s="99"/>
      <c r="I758" s="108">
        <v>44575</v>
      </c>
      <c r="J758" s="121"/>
      <c r="K758" s="137" t="s">
        <v>10</v>
      </c>
      <c r="L758" s="99"/>
      <c r="M758" s="99"/>
      <c r="N758" s="114">
        <v>0</v>
      </c>
    </row>
    <row r="759" spans="2:15" x14ac:dyDescent="0.25">
      <c r="B759" s="55"/>
      <c r="C759" s="55"/>
      <c r="H759" s="51"/>
      <c r="I759" s="55"/>
      <c r="J759" s="55"/>
      <c r="L759" s="51"/>
      <c r="M759" s="51"/>
    </row>
    <row r="760" spans="2:15" x14ac:dyDescent="0.25">
      <c r="B760" s="193" t="s">
        <v>24</v>
      </c>
      <c r="C760" s="193"/>
      <c r="D760" s="193"/>
      <c r="E760" s="193"/>
      <c r="F760" s="193"/>
      <c r="G760" s="49"/>
      <c r="H760" s="52"/>
      <c r="I760" s="193" t="s">
        <v>25</v>
      </c>
      <c r="J760" s="193"/>
      <c r="K760" s="193"/>
      <c r="L760" s="193"/>
      <c r="M760" s="193"/>
      <c r="N760" s="193"/>
    </row>
    <row r="761" spans="2:15" x14ac:dyDescent="0.25">
      <c r="B761" s="193" t="s">
        <v>11</v>
      </c>
      <c r="C761" s="193"/>
      <c r="D761" s="193"/>
      <c r="E761" s="193"/>
      <c r="F761" s="193"/>
      <c r="G761" s="49"/>
      <c r="H761" s="52"/>
      <c r="I761" s="193" t="s">
        <v>11</v>
      </c>
      <c r="J761" s="193"/>
      <c r="K761" s="193"/>
      <c r="L761" s="193"/>
      <c r="M761" s="193"/>
      <c r="N761" s="193"/>
    </row>
    <row r="762" spans="2:15" x14ac:dyDescent="0.25">
      <c r="B762" s="57"/>
      <c r="C762" s="57"/>
      <c r="D762" s="57"/>
      <c r="E762" s="57"/>
      <c r="F762" s="57"/>
      <c r="G762" s="57"/>
      <c r="H762" s="52"/>
      <c r="I762" s="52"/>
      <c r="J762" s="52"/>
      <c r="K762" s="57"/>
      <c r="L762" s="52"/>
      <c r="M762" s="52"/>
      <c r="N762" s="174"/>
    </row>
    <row r="763" spans="2:15" x14ac:dyDescent="0.25">
      <c r="B763" s="57" t="s">
        <v>4</v>
      </c>
      <c r="C763" s="57" t="s">
        <v>5</v>
      </c>
      <c r="D763" s="57"/>
      <c r="E763" s="57" t="s">
        <v>0</v>
      </c>
      <c r="F763" s="57" t="s">
        <v>1</v>
      </c>
      <c r="G763" s="57"/>
      <c r="H763" s="52"/>
      <c r="I763" s="57" t="s">
        <v>4</v>
      </c>
      <c r="J763" s="57" t="s">
        <v>5</v>
      </c>
      <c r="K763" s="57"/>
      <c r="L763" s="52"/>
      <c r="M763" s="52"/>
      <c r="N763" s="174"/>
    </row>
    <row r="764" spans="2:15" x14ac:dyDescent="0.25">
      <c r="B764" s="108">
        <v>44275</v>
      </c>
      <c r="C764" s="138"/>
      <c r="D764" s="139" t="s">
        <v>54</v>
      </c>
      <c r="E764" s="140"/>
      <c r="F764" s="140"/>
      <c r="G764" s="137"/>
      <c r="H764" s="141"/>
      <c r="I764" s="108">
        <v>44275</v>
      </c>
      <c r="J764" s="142"/>
      <c r="K764" s="139" t="s">
        <v>54</v>
      </c>
      <c r="L764" s="140"/>
      <c r="M764" s="141"/>
      <c r="N764" s="114"/>
      <c r="O764" s="94"/>
    </row>
    <row r="765" spans="2:15" x14ac:dyDescent="0.25">
      <c r="B765" s="108">
        <v>44276</v>
      </c>
      <c r="C765" s="138"/>
      <c r="D765" s="139" t="s">
        <v>54</v>
      </c>
      <c r="E765" s="140"/>
      <c r="F765" s="140"/>
      <c r="G765" s="137"/>
      <c r="H765" s="141"/>
      <c r="I765" s="108">
        <v>44276</v>
      </c>
      <c r="J765" s="142"/>
      <c r="K765" s="139" t="s">
        <v>54</v>
      </c>
      <c r="L765" s="140"/>
      <c r="M765" s="141"/>
      <c r="N765" s="114"/>
      <c r="O765" s="94"/>
    </row>
    <row r="766" spans="2:15" x14ac:dyDescent="0.25">
      <c r="B766" s="108">
        <v>44277</v>
      </c>
      <c r="C766" s="138"/>
      <c r="D766" s="139" t="s">
        <v>54</v>
      </c>
      <c r="E766" s="140"/>
      <c r="F766" s="140"/>
      <c r="G766" s="137"/>
      <c r="H766" s="141"/>
      <c r="I766" s="108">
        <v>44277</v>
      </c>
      <c r="J766" s="142"/>
      <c r="K766" s="139" t="s">
        <v>54</v>
      </c>
      <c r="L766" s="140"/>
      <c r="M766" s="141"/>
      <c r="N766" s="114"/>
      <c r="O766" s="94"/>
    </row>
    <row r="767" spans="2:15" x14ac:dyDescent="0.25">
      <c r="B767" s="108">
        <v>44278</v>
      </c>
      <c r="C767" s="138"/>
      <c r="D767" s="139" t="s">
        <v>54</v>
      </c>
      <c r="E767" s="140"/>
      <c r="F767" s="140"/>
      <c r="G767" s="137"/>
      <c r="H767" s="141"/>
      <c r="I767" s="108">
        <v>44278</v>
      </c>
      <c r="J767" s="142"/>
      <c r="K767" s="139" t="s">
        <v>54</v>
      </c>
      <c r="L767" s="140"/>
      <c r="M767" s="141"/>
      <c r="N767" s="114"/>
      <c r="O767" s="94"/>
    </row>
    <row r="768" spans="2:15" x14ac:dyDescent="0.25">
      <c r="B768" s="108">
        <v>44279</v>
      </c>
      <c r="C768" s="138"/>
      <c r="D768" s="139" t="s">
        <v>54</v>
      </c>
      <c r="E768" s="140"/>
      <c r="F768" s="140"/>
      <c r="G768" s="137"/>
      <c r="H768" s="141"/>
      <c r="I768" s="108">
        <v>44279</v>
      </c>
      <c r="J768" s="142"/>
      <c r="K768" s="139" t="s">
        <v>54</v>
      </c>
      <c r="L768" s="140"/>
      <c r="M768" s="141"/>
      <c r="N768" s="114"/>
      <c r="O768" s="94"/>
    </row>
    <row r="769" spans="2:18" x14ac:dyDescent="0.25">
      <c r="B769" s="108">
        <v>44280</v>
      </c>
      <c r="C769" s="138"/>
      <c r="D769" s="139" t="s">
        <v>54</v>
      </c>
      <c r="E769" s="140"/>
      <c r="F769" s="140"/>
      <c r="G769" s="137"/>
      <c r="H769" s="141"/>
      <c r="I769" s="108">
        <v>44280</v>
      </c>
      <c r="J769" s="142"/>
      <c r="K769" s="139" t="s">
        <v>54</v>
      </c>
      <c r="L769" s="140"/>
      <c r="M769" s="141"/>
      <c r="N769" s="114"/>
      <c r="O769" s="94"/>
    </row>
    <row r="770" spans="2:18" x14ac:dyDescent="0.25">
      <c r="B770" s="108">
        <v>44281</v>
      </c>
      <c r="C770" s="138"/>
      <c r="D770" s="139" t="s">
        <v>54</v>
      </c>
      <c r="E770" s="140"/>
      <c r="F770" s="140"/>
      <c r="G770" s="137"/>
      <c r="H770" s="141"/>
      <c r="I770" s="108">
        <v>44281</v>
      </c>
      <c r="J770" s="142"/>
      <c r="K770" s="139" t="s">
        <v>54</v>
      </c>
      <c r="L770" s="140"/>
      <c r="M770" s="141"/>
      <c r="N770" s="114"/>
      <c r="O770" s="94"/>
    </row>
    <row r="771" spans="2:18" x14ac:dyDescent="0.25">
      <c r="B771" s="108">
        <v>44282</v>
      </c>
      <c r="C771" s="138"/>
      <c r="D771" s="139" t="s">
        <v>54</v>
      </c>
      <c r="E771" s="140"/>
      <c r="F771" s="140"/>
      <c r="G771" s="137"/>
      <c r="H771" s="141"/>
      <c r="I771" s="108">
        <v>44282</v>
      </c>
      <c r="J771" s="142"/>
      <c r="K771" s="139" t="s">
        <v>54</v>
      </c>
      <c r="L771" s="140"/>
      <c r="M771" s="141"/>
      <c r="N771" s="114"/>
      <c r="O771" s="94"/>
    </row>
    <row r="772" spans="2:18" x14ac:dyDescent="0.25">
      <c r="B772" s="108">
        <v>44283</v>
      </c>
      <c r="C772" s="138"/>
      <c r="D772" s="139" t="s">
        <v>54</v>
      </c>
      <c r="E772" s="140"/>
      <c r="F772" s="140"/>
      <c r="G772" s="137"/>
      <c r="H772" s="141"/>
      <c r="I772" s="108">
        <v>44283</v>
      </c>
      <c r="J772" s="142"/>
      <c r="K772" s="139" t="s">
        <v>54</v>
      </c>
      <c r="L772" s="140"/>
      <c r="M772" s="141"/>
      <c r="N772" s="114"/>
      <c r="O772" s="94"/>
    </row>
    <row r="773" spans="2:18" x14ac:dyDescent="0.25">
      <c r="B773" s="108">
        <v>44284</v>
      </c>
      <c r="C773" s="138"/>
      <c r="D773" s="139" t="s">
        <v>54</v>
      </c>
      <c r="E773" s="140"/>
      <c r="F773" s="140"/>
      <c r="G773" s="137"/>
      <c r="H773" s="141"/>
      <c r="I773" s="108">
        <v>44284</v>
      </c>
      <c r="J773" s="142"/>
      <c r="K773" s="139" t="s">
        <v>54</v>
      </c>
      <c r="L773" s="140"/>
      <c r="M773" s="141"/>
      <c r="N773" s="114"/>
      <c r="O773" s="94"/>
      <c r="Q773" s="98"/>
      <c r="R773" s="98"/>
    </row>
    <row r="774" spans="2:18" x14ac:dyDescent="0.25">
      <c r="B774" s="108">
        <v>44285</v>
      </c>
      <c r="C774" s="138"/>
      <c r="D774" s="139" t="s">
        <v>54</v>
      </c>
      <c r="E774" s="140"/>
      <c r="F774" s="140"/>
      <c r="G774" s="137"/>
      <c r="H774" s="141"/>
      <c r="I774" s="108">
        <v>44285</v>
      </c>
      <c r="J774" s="142"/>
      <c r="K774" s="139" t="s">
        <v>54</v>
      </c>
      <c r="L774" s="140"/>
      <c r="M774" s="141"/>
      <c r="N774" s="114"/>
      <c r="O774" s="94"/>
      <c r="Q774" s="98"/>
      <c r="R774" s="98"/>
    </row>
    <row r="775" spans="2:18" x14ac:dyDescent="0.25">
      <c r="B775" s="108">
        <v>44286</v>
      </c>
      <c r="C775" s="138"/>
      <c r="D775" s="139" t="s">
        <v>54</v>
      </c>
      <c r="E775" s="140"/>
      <c r="F775" s="140"/>
      <c r="G775" s="137"/>
      <c r="H775" s="141"/>
      <c r="I775" s="108">
        <v>44286</v>
      </c>
      <c r="J775" s="142"/>
      <c r="K775" s="139" t="s">
        <v>54</v>
      </c>
      <c r="L775" s="140"/>
      <c r="M775" s="141"/>
      <c r="N775" s="114"/>
      <c r="O775" s="94"/>
      <c r="Q775" s="192"/>
      <c r="R775" s="192"/>
    </row>
    <row r="776" spans="2:18" x14ac:dyDescent="0.25">
      <c r="B776" s="108">
        <v>44287</v>
      </c>
      <c r="C776" s="138"/>
      <c r="D776" s="139" t="s">
        <v>54</v>
      </c>
      <c r="E776" s="140"/>
      <c r="F776" s="140"/>
      <c r="G776" s="137"/>
      <c r="H776" s="141"/>
      <c r="I776" s="108">
        <v>44287</v>
      </c>
      <c r="J776" s="142"/>
      <c r="K776" s="139" t="s">
        <v>54</v>
      </c>
      <c r="L776" s="140"/>
      <c r="M776" s="141"/>
      <c r="N776" s="114"/>
      <c r="O776" s="94"/>
      <c r="Q776" s="192"/>
      <c r="R776" s="192"/>
    </row>
    <row r="777" spans="2:18" x14ac:dyDescent="0.25">
      <c r="B777" s="127">
        <v>44288</v>
      </c>
      <c r="C777" s="143"/>
      <c r="D777" s="144" t="s">
        <v>10</v>
      </c>
      <c r="E777" s="145">
        <v>829</v>
      </c>
      <c r="F777" s="145">
        <v>859</v>
      </c>
      <c r="G777" s="146">
        <v>40</v>
      </c>
      <c r="H777" s="141"/>
      <c r="I777" s="108">
        <v>44288</v>
      </c>
      <c r="J777" s="142"/>
      <c r="K777" s="147" t="s">
        <v>8</v>
      </c>
      <c r="L777" s="140"/>
      <c r="M777" s="141"/>
      <c r="N777" s="114"/>
      <c r="O777" s="94"/>
      <c r="Q777" s="192"/>
      <c r="R777" s="192"/>
    </row>
    <row r="778" spans="2:18" x14ac:dyDescent="0.25">
      <c r="B778" s="127">
        <v>44289</v>
      </c>
      <c r="C778" s="143"/>
      <c r="D778" s="148" t="s">
        <v>10</v>
      </c>
      <c r="E778" s="145">
        <v>829</v>
      </c>
      <c r="F778" s="145">
        <v>859</v>
      </c>
      <c r="G778" s="146">
        <v>40</v>
      </c>
      <c r="H778" s="141"/>
      <c r="I778" s="108">
        <v>44289</v>
      </c>
      <c r="J778" s="142"/>
      <c r="K778" s="139" t="s">
        <v>8</v>
      </c>
      <c r="L778" s="140"/>
      <c r="M778" s="141"/>
      <c r="N778" s="114"/>
      <c r="O778" s="94"/>
      <c r="Q778" s="192"/>
      <c r="R778" s="192"/>
    </row>
    <row r="779" spans="2:18" x14ac:dyDescent="0.25">
      <c r="B779" s="108">
        <v>44290</v>
      </c>
      <c r="C779" s="138"/>
      <c r="D779" s="139" t="s">
        <v>54</v>
      </c>
      <c r="E779" s="140"/>
      <c r="F779" s="140"/>
      <c r="G779" s="137"/>
      <c r="H779" s="141"/>
      <c r="I779" s="108">
        <v>44290</v>
      </c>
      <c r="J779" s="142"/>
      <c r="K779" s="139" t="s">
        <v>54</v>
      </c>
      <c r="L779" s="140"/>
      <c r="M779" s="141"/>
      <c r="N779" s="114"/>
      <c r="O779" s="94"/>
      <c r="Q779" s="192"/>
      <c r="R779" s="192"/>
    </row>
    <row r="780" spans="2:18" x14ac:dyDescent="0.25">
      <c r="B780" s="108">
        <v>44291</v>
      </c>
      <c r="C780" s="138"/>
      <c r="D780" s="139" t="s">
        <v>54</v>
      </c>
      <c r="E780" s="140"/>
      <c r="F780" s="140"/>
      <c r="G780" s="137"/>
      <c r="H780" s="141"/>
      <c r="I780" s="108">
        <v>44291</v>
      </c>
      <c r="J780" s="142"/>
      <c r="K780" s="139" t="s">
        <v>54</v>
      </c>
      <c r="L780" s="140"/>
      <c r="M780" s="141"/>
      <c r="N780" s="114"/>
      <c r="O780" s="94"/>
      <c r="Q780" s="192"/>
      <c r="R780" s="192"/>
    </row>
    <row r="781" spans="2:18" x14ac:dyDescent="0.25">
      <c r="B781" s="108">
        <v>44292</v>
      </c>
      <c r="C781" s="138"/>
      <c r="D781" s="139" t="s">
        <v>54</v>
      </c>
      <c r="E781" s="140"/>
      <c r="F781" s="140"/>
      <c r="G781" s="137"/>
      <c r="H781" s="141"/>
      <c r="I781" s="108">
        <v>44292</v>
      </c>
      <c r="J781" s="142"/>
      <c r="K781" s="139" t="s">
        <v>54</v>
      </c>
      <c r="L781" s="140"/>
      <c r="M781" s="141"/>
      <c r="N781" s="114"/>
      <c r="O781" s="94"/>
      <c r="Q781" s="192"/>
      <c r="R781" s="192"/>
    </row>
    <row r="782" spans="2:18" x14ac:dyDescent="0.25">
      <c r="B782" s="108">
        <v>44293</v>
      </c>
      <c r="C782" s="138"/>
      <c r="D782" s="139" t="s">
        <v>54</v>
      </c>
      <c r="E782" s="140"/>
      <c r="F782" s="140"/>
      <c r="G782" s="137"/>
      <c r="H782" s="141"/>
      <c r="I782" s="108">
        <v>44293</v>
      </c>
      <c r="J782" s="142"/>
      <c r="K782" s="139" t="s">
        <v>54</v>
      </c>
      <c r="L782" s="140"/>
      <c r="M782" s="141"/>
      <c r="N782" s="114"/>
      <c r="O782" s="94"/>
      <c r="Q782" s="98"/>
      <c r="R782" s="98"/>
    </row>
    <row r="783" spans="2:18" x14ac:dyDescent="0.25">
      <c r="B783" s="108">
        <v>44294</v>
      </c>
      <c r="C783" s="138"/>
      <c r="D783" s="139" t="s">
        <v>54</v>
      </c>
      <c r="E783" s="140"/>
      <c r="F783" s="140"/>
      <c r="G783" s="137"/>
      <c r="H783" s="141"/>
      <c r="I783" s="108">
        <v>44294</v>
      </c>
      <c r="J783" s="142"/>
      <c r="K783" s="139" t="s">
        <v>54</v>
      </c>
      <c r="L783" s="140"/>
      <c r="M783" s="141"/>
      <c r="N783" s="114"/>
      <c r="O783" s="94"/>
    </row>
    <row r="784" spans="2:18" x14ac:dyDescent="0.25">
      <c r="B784" s="127">
        <v>44295</v>
      </c>
      <c r="C784" s="143"/>
      <c r="D784" s="144" t="s">
        <v>8</v>
      </c>
      <c r="E784" s="145">
        <v>589</v>
      </c>
      <c r="F784" s="145">
        <v>619</v>
      </c>
      <c r="G784" s="146">
        <v>40</v>
      </c>
      <c r="H784" s="141"/>
      <c r="I784" s="108">
        <v>44295</v>
      </c>
      <c r="J784" s="142"/>
      <c r="K784" s="147" t="s">
        <v>10</v>
      </c>
      <c r="L784" s="140"/>
      <c r="M784" s="141"/>
      <c r="N784" s="114"/>
      <c r="O784" s="94"/>
    </row>
    <row r="785" spans="2:15" x14ac:dyDescent="0.25">
      <c r="B785" s="127">
        <v>44296</v>
      </c>
      <c r="C785" s="143"/>
      <c r="D785" s="148" t="s">
        <v>8</v>
      </c>
      <c r="E785" s="145">
        <v>589</v>
      </c>
      <c r="F785" s="145">
        <v>619</v>
      </c>
      <c r="G785" s="146">
        <v>40</v>
      </c>
      <c r="H785" s="141"/>
      <c r="I785" s="108">
        <v>44296</v>
      </c>
      <c r="J785" s="142"/>
      <c r="K785" s="139" t="s">
        <v>10</v>
      </c>
      <c r="L785" s="140"/>
      <c r="M785" s="141"/>
      <c r="N785" s="114"/>
      <c r="O785" s="94"/>
    </row>
    <row r="786" spans="2:15" x14ac:dyDescent="0.25">
      <c r="B786" s="108">
        <v>44297</v>
      </c>
      <c r="C786" s="138"/>
      <c r="D786" s="139" t="s">
        <v>54</v>
      </c>
      <c r="E786" s="140"/>
      <c r="F786" s="140"/>
      <c r="G786" s="137"/>
      <c r="H786" s="141"/>
      <c r="I786" s="108">
        <v>44297</v>
      </c>
      <c r="J786" s="142"/>
      <c r="K786" s="139" t="s">
        <v>54</v>
      </c>
      <c r="L786" s="140"/>
      <c r="M786" s="141"/>
      <c r="N786" s="114"/>
      <c r="O786" s="94"/>
    </row>
    <row r="787" spans="2:15" x14ac:dyDescent="0.25">
      <c r="B787" s="108">
        <v>44298</v>
      </c>
      <c r="C787" s="138"/>
      <c r="D787" s="139" t="s">
        <v>54</v>
      </c>
      <c r="E787" s="140"/>
      <c r="F787" s="140"/>
      <c r="G787" s="137"/>
      <c r="H787" s="141"/>
      <c r="I787" s="108">
        <v>44298</v>
      </c>
      <c r="J787" s="142"/>
      <c r="K787" s="139" t="s">
        <v>54</v>
      </c>
      <c r="L787" s="140"/>
      <c r="M787" s="141"/>
      <c r="N787" s="114"/>
      <c r="O787" s="94"/>
    </row>
    <row r="788" spans="2:15" x14ac:dyDescent="0.25">
      <c r="B788" s="108">
        <v>44299</v>
      </c>
      <c r="C788" s="138"/>
      <c r="D788" s="139" t="s">
        <v>54</v>
      </c>
      <c r="E788" s="140"/>
      <c r="F788" s="140"/>
      <c r="G788" s="137"/>
      <c r="H788" s="141"/>
      <c r="I788" s="108">
        <v>44299</v>
      </c>
      <c r="J788" s="142"/>
      <c r="K788" s="139" t="s">
        <v>54</v>
      </c>
      <c r="L788" s="140"/>
      <c r="M788" s="141"/>
      <c r="N788" s="114"/>
      <c r="O788" s="94"/>
    </row>
    <row r="789" spans="2:15" x14ac:dyDescent="0.25">
      <c r="B789" s="108">
        <v>44300</v>
      </c>
      <c r="C789" s="138"/>
      <c r="D789" s="139" t="s">
        <v>54</v>
      </c>
      <c r="E789" s="140"/>
      <c r="F789" s="140"/>
      <c r="G789" s="137"/>
      <c r="H789" s="141"/>
      <c r="I789" s="108">
        <v>44300</v>
      </c>
      <c r="J789" s="142"/>
      <c r="K789" s="139" t="s">
        <v>54</v>
      </c>
      <c r="L789" s="140"/>
      <c r="M789" s="141"/>
      <c r="N789" s="114"/>
      <c r="O789" s="94"/>
    </row>
    <row r="790" spans="2:15" x14ac:dyDescent="0.25">
      <c r="B790" s="108">
        <v>44301</v>
      </c>
      <c r="C790" s="138"/>
      <c r="D790" s="139" t="s">
        <v>54</v>
      </c>
      <c r="E790" s="140"/>
      <c r="F790" s="140"/>
      <c r="G790" s="137"/>
      <c r="H790" s="141"/>
      <c r="I790" s="108">
        <v>44301</v>
      </c>
      <c r="J790" s="142"/>
      <c r="K790" s="139" t="s">
        <v>54</v>
      </c>
      <c r="L790" s="140"/>
      <c r="M790" s="141"/>
      <c r="N790" s="114"/>
      <c r="O790" s="94"/>
    </row>
    <row r="791" spans="2:15" x14ac:dyDescent="0.25">
      <c r="B791" s="122">
        <v>44302</v>
      </c>
      <c r="C791" s="149"/>
      <c r="D791" s="150" t="s">
        <v>8</v>
      </c>
      <c r="E791" s="151">
        <v>339</v>
      </c>
      <c r="F791" s="151">
        <v>369</v>
      </c>
      <c r="G791" s="152">
        <v>35</v>
      </c>
      <c r="H791" s="141"/>
      <c r="I791" s="108">
        <v>44302</v>
      </c>
      <c r="J791" s="142"/>
      <c r="K791" s="147" t="s">
        <v>10</v>
      </c>
      <c r="L791" s="140"/>
      <c r="M791" s="141"/>
      <c r="N791" s="114"/>
      <c r="O791" s="94"/>
    </row>
    <row r="792" spans="2:15" x14ac:dyDescent="0.25">
      <c r="B792" s="122">
        <v>44303</v>
      </c>
      <c r="C792" s="149"/>
      <c r="D792" s="153" t="s">
        <v>8</v>
      </c>
      <c r="E792" s="151">
        <v>339</v>
      </c>
      <c r="F792" s="151">
        <v>369</v>
      </c>
      <c r="G792" s="152">
        <v>35</v>
      </c>
      <c r="H792" s="141"/>
      <c r="I792" s="108">
        <v>44303</v>
      </c>
      <c r="J792" s="142"/>
      <c r="K792" s="139" t="s">
        <v>10</v>
      </c>
      <c r="L792" s="140"/>
      <c r="M792" s="141"/>
      <c r="N792" s="114"/>
      <c r="O792" s="94"/>
    </row>
    <row r="793" spans="2:15" x14ac:dyDescent="0.25">
      <c r="B793" s="108">
        <v>44304</v>
      </c>
      <c r="C793" s="138"/>
      <c r="D793" s="139" t="s">
        <v>54</v>
      </c>
      <c r="E793" s="140"/>
      <c r="F793" s="140"/>
      <c r="G793" s="137"/>
      <c r="H793" s="141"/>
      <c r="I793" s="108">
        <v>44304</v>
      </c>
      <c r="J793" s="142"/>
      <c r="K793" s="139" t="s">
        <v>54</v>
      </c>
      <c r="L793" s="140"/>
      <c r="M793" s="141"/>
      <c r="N793" s="114"/>
      <c r="O793" s="94"/>
    </row>
    <row r="794" spans="2:15" x14ac:dyDescent="0.25">
      <c r="B794" s="108">
        <v>44305</v>
      </c>
      <c r="C794" s="138"/>
      <c r="D794" s="139" t="s">
        <v>54</v>
      </c>
      <c r="E794" s="140"/>
      <c r="F794" s="140"/>
      <c r="G794" s="137"/>
      <c r="H794" s="141"/>
      <c r="I794" s="108">
        <v>44305</v>
      </c>
      <c r="J794" s="142"/>
      <c r="K794" s="139" t="s">
        <v>54</v>
      </c>
      <c r="L794" s="140"/>
      <c r="M794" s="141"/>
      <c r="N794" s="114"/>
      <c r="O794" s="94"/>
    </row>
    <row r="795" spans="2:15" x14ac:dyDescent="0.25">
      <c r="B795" s="108">
        <v>44306</v>
      </c>
      <c r="C795" s="138"/>
      <c r="D795" s="139" t="s">
        <v>54</v>
      </c>
      <c r="E795" s="140"/>
      <c r="F795" s="140"/>
      <c r="G795" s="137"/>
      <c r="H795" s="141"/>
      <c r="I795" s="108">
        <v>44306</v>
      </c>
      <c r="J795" s="142"/>
      <c r="K795" s="139" t="s">
        <v>54</v>
      </c>
      <c r="L795" s="140"/>
      <c r="M795" s="141"/>
      <c r="N795" s="114"/>
      <c r="O795" s="94"/>
    </row>
    <row r="796" spans="2:15" x14ac:dyDescent="0.25">
      <c r="B796" s="108">
        <v>44307</v>
      </c>
      <c r="C796" s="138"/>
      <c r="D796" s="139" t="s">
        <v>54</v>
      </c>
      <c r="E796" s="140"/>
      <c r="F796" s="140"/>
      <c r="G796" s="137"/>
      <c r="H796" s="141"/>
      <c r="I796" s="108">
        <v>44307</v>
      </c>
      <c r="J796" s="142"/>
      <c r="K796" s="139" t="s">
        <v>54</v>
      </c>
      <c r="L796" s="140"/>
      <c r="M796" s="141"/>
      <c r="N796" s="114"/>
      <c r="O796" s="94"/>
    </row>
    <row r="797" spans="2:15" x14ac:dyDescent="0.25">
      <c r="B797" s="108">
        <v>44308</v>
      </c>
      <c r="C797" s="138"/>
      <c r="D797" s="139" t="s">
        <v>54</v>
      </c>
      <c r="E797" s="140"/>
      <c r="F797" s="140"/>
      <c r="G797" s="137"/>
      <c r="H797" s="141"/>
      <c r="I797" s="108">
        <v>44308</v>
      </c>
      <c r="J797" s="142"/>
      <c r="K797" s="139" t="s">
        <v>54</v>
      </c>
      <c r="L797" s="140"/>
      <c r="M797" s="141"/>
      <c r="N797" s="114"/>
      <c r="O797" s="94"/>
    </row>
    <row r="798" spans="2:15" x14ac:dyDescent="0.25">
      <c r="B798" s="115">
        <v>44309</v>
      </c>
      <c r="C798" s="154"/>
      <c r="D798" s="155" t="s">
        <v>6</v>
      </c>
      <c r="E798" s="156">
        <v>146</v>
      </c>
      <c r="F798" s="156">
        <v>176</v>
      </c>
      <c r="G798" s="157">
        <v>30</v>
      </c>
      <c r="H798" s="141"/>
      <c r="I798" s="108">
        <v>44309</v>
      </c>
      <c r="J798" s="142"/>
      <c r="K798" s="147" t="s">
        <v>6</v>
      </c>
      <c r="L798" s="140"/>
      <c r="M798" s="141"/>
      <c r="N798" s="114"/>
      <c r="O798" s="94"/>
    </row>
    <row r="799" spans="2:15" x14ac:dyDescent="0.25">
      <c r="B799" s="115">
        <v>44310</v>
      </c>
      <c r="C799" s="154"/>
      <c r="D799" s="158" t="s">
        <v>6</v>
      </c>
      <c r="E799" s="156">
        <v>146</v>
      </c>
      <c r="F799" s="156">
        <v>176</v>
      </c>
      <c r="G799" s="157">
        <v>30</v>
      </c>
      <c r="H799" s="141"/>
      <c r="I799" s="108">
        <v>44310</v>
      </c>
      <c r="J799" s="142"/>
      <c r="K799" s="139" t="s">
        <v>6</v>
      </c>
      <c r="L799" s="140"/>
      <c r="M799" s="141"/>
      <c r="N799" s="114"/>
      <c r="O799" s="94"/>
    </row>
    <row r="800" spans="2:15" x14ac:dyDescent="0.25">
      <c r="B800" s="108">
        <v>44311</v>
      </c>
      <c r="C800" s="138"/>
      <c r="D800" s="139" t="s">
        <v>54</v>
      </c>
      <c r="E800" s="140"/>
      <c r="F800" s="140"/>
      <c r="G800" s="137"/>
      <c r="H800" s="141"/>
      <c r="I800" s="108">
        <v>44311</v>
      </c>
      <c r="J800" s="142"/>
      <c r="K800" s="139" t="s">
        <v>54</v>
      </c>
      <c r="L800" s="140"/>
      <c r="M800" s="141"/>
      <c r="N800" s="114"/>
      <c r="O800" s="94"/>
    </row>
    <row r="801" spans="2:15" x14ac:dyDescent="0.25">
      <c r="B801" s="108">
        <v>44312</v>
      </c>
      <c r="C801" s="138"/>
      <c r="D801" s="139" t="s">
        <v>54</v>
      </c>
      <c r="E801" s="140"/>
      <c r="F801" s="140"/>
      <c r="G801" s="137"/>
      <c r="H801" s="141"/>
      <c r="I801" s="108">
        <v>44312</v>
      </c>
      <c r="J801" s="142"/>
      <c r="K801" s="139" t="s">
        <v>54</v>
      </c>
      <c r="L801" s="140"/>
      <c r="M801" s="141"/>
      <c r="N801" s="114"/>
      <c r="O801" s="94"/>
    </row>
    <row r="802" spans="2:15" x14ac:dyDescent="0.25">
      <c r="B802" s="108">
        <v>44313</v>
      </c>
      <c r="C802" s="138"/>
      <c r="D802" s="139" t="s">
        <v>54</v>
      </c>
      <c r="E802" s="140"/>
      <c r="F802" s="140"/>
      <c r="G802" s="137"/>
      <c r="H802" s="141"/>
      <c r="I802" s="108">
        <v>44313</v>
      </c>
      <c r="J802" s="142"/>
      <c r="K802" s="139" t="s">
        <v>54</v>
      </c>
      <c r="L802" s="140"/>
      <c r="M802" s="141"/>
      <c r="N802" s="114"/>
      <c r="O802" s="94"/>
    </row>
    <row r="803" spans="2:15" x14ac:dyDescent="0.25">
      <c r="B803" s="108">
        <v>44314</v>
      </c>
      <c r="C803" s="138"/>
      <c r="D803" s="139" t="s">
        <v>54</v>
      </c>
      <c r="E803" s="140"/>
      <c r="F803" s="140"/>
      <c r="G803" s="137"/>
      <c r="H803" s="141"/>
      <c r="I803" s="108">
        <v>44314</v>
      </c>
      <c r="J803" s="142"/>
      <c r="K803" s="139" t="s">
        <v>54</v>
      </c>
      <c r="L803" s="140"/>
      <c r="M803" s="141"/>
      <c r="N803" s="114"/>
      <c r="O803" s="94"/>
    </row>
    <row r="804" spans="2:15" x14ac:dyDescent="0.25">
      <c r="B804" s="108">
        <v>44315</v>
      </c>
      <c r="C804" s="138"/>
      <c r="D804" s="139" t="s">
        <v>54</v>
      </c>
      <c r="E804" s="140"/>
      <c r="F804" s="140"/>
      <c r="G804" s="137"/>
      <c r="H804" s="141"/>
      <c r="I804" s="108">
        <v>44315</v>
      </c>
      <c r="J804" s="142"/>
      <c r="K804" s="139" t="s">
        <v>54</v>
      </c>
      <c r="L804" s="140"/>
      <c r="M804" s="141"/>
      <c r="N804" s="114"/>
      <c r="O804" s="94"/>
    </row>
    <row r="805" spans="2:15" x14ac:dyDescent="0.25">
      <c r="B805" s="115">
        <v>44316</v>
      </c>
      <c r="C805" s="154"/>
      <c r="D805" s="157" t="s">
        <v>6</v>
      </c>
      <c r="E805" s="156">
        <v>146</v>
      </c>
      <c r="F805" s="156">
        <v>176</v>
      </c>
      <c r="G805" s="157">
        <v>30</v>
      </c>
      <c r="H805" s="141"/>
      <c r="I805" s="159">
        <v>44316</v>
      </c>
      <c r="J805" s="142"/>
      <c r="K805" s="137" t="s">
        <v>6</v>
      </c>
      <c r="L805" s="140"/>
      <c r="M805" s="141"/>
      <c r="N805" s="114"/>
      <c r="O805" s="94"/>
    </row>
    <row r="806" spans="2:15" x14ac:dyDescent="0.25">
      <c r="B806" s="115">
        <v>44317</v>
      </c>
      <c r="C806" s="154"/>
      <c r="D806" s="160" t="s">
        <v>6</v>
      </c>
      <c r="E806" s="156">
        <v>146</v>
      </c>
      <c r="F806" s="156">
        <v>176</v>
      </c>
      <c r="G806" s="157">
        <v>30</v>
      </c>
      <c r="H806" s="141"/>
      <c r="I806" s="159">
        <v>44317</v>
      </c>
      <c r="J806" s="142"/>
      <c r="K806" s="161" t="s">
        <v>6</v>
      </c>
      <c r="L806" s="140"/>
      <c r="M806" s="141"/>
      <c r="N806" s="114"/>
      <c r="O806" s="94"/>
    </row>
    <row r="807" spans="2:15" x14ac:dyDescent="0.25">
      <c r="B807" s="108">
        <v>44318</v>
      </c>
      <c r="C807" s="138"/>
      <c r="D807" s="139" t="s">
        <v>54</v>
      </c>
      <c r="E807" s="140"/>
      <c r="F807" s="140"/>
      <c r="G807" s="137"/>
      <c r="H807" s="141"/>
      <c r="I807" s="108">
        <v>44318</v>
      </c>
      <c r="J807" s="142"/>
      <c r="K807" s="139" t="s">
        <v>54</v>
      </c>
      <c r="L807" s="140"/>
      <c r="M807" s="141"/>
      <c r="N807" s="114"/>
      <c r="O807" s="94"/>
    </row>
    <row r="808" spans="2:15" x14ac:dyDescent="0.25">
      <c r="B808" s="108">
        <v>44319</v>
      </c>
      <c r="C808" s="138"/>
      <c r="D808" s="139" t="s">
        <v>54</v>
      </c>
      <c r="E808" s="140"/>
      <c r="F808" s="140"/>
      <c r="G808" s="137"/>
      <c r="H808" s="141"/>
      <c r="I808" s="108">
        <v>44319</v>
      </c>
      <c r="J808" s="142"/>
      <c r="K808" s="139" t="s">
        <v>54</v>
      </c>
      <c r="L808" s="140"/>
      <c r="M808" s="141"/>
      <c r="N808" s="114"/>
      <c r="O808" s="94"/>
    </row>
    <row r="809" spans="2:15" x14ac:dyDescent="0.25">
      <c r="B809" s="108">
        <v>44320</v>
      </c>
      <c r="C809" s="138"/>
      <c r="D809" s="139" t="s">
        <v>54</v>
      </c>
      <c r="E809" s="140"/>
      <c r="F809" s="140"/>
      <c r="G809" s="137"/>
      <c r="H809" s="141"/>
      <c r="I809" s="108">
        <v>44320</v>
      </c>
      <c r="J809" s="142"/>
      <c r="K809" s="139" t="s">
        <v>54</v>
      </c>
      <c r="L809" s="140"/>
      <c r="M809" s="141"/>
      <c r="N809" s="114"/>
      <c r="O809" s="94"/>
    </row>
    <row r="810" spans="2:15" x14ac:dyDescent="0.25">
      <c r="B810" s="108">
        <v>44321</v>
      </c>
      <c r="C810" s="138"/>
      <c r="D810" s="139" t="s">
        <v>54</v>
      </c>
      <c r="E810" s="140"/>
      <c r="F810" s="140"/>
      <c r="G810" s="137"/>
      <c r="H810" s="141"/>
      <c r="I810" s="108">
        <v>44321</v>
      </c>
      <c r="J810" s="142"/>
      <c r="K810" s="139" t="s">
        <v>54</v>
      </c>
      <c r="L810" s="140"/>
      <c r="M810" s="141"/>
      <c r="N810" s="114"/>
      <c r="O810" s="94"/>
    </row>
    <row r="811" spans="2:15" x14ac:dyDescent="0.25">
      <c r="B811" s="108">
        <v>44322</v>
      </c>
      <c r="C811" s="138"/>
      <c r="D811" s="139" t="s">
        <v>54</v>
      </c>
      <c r="E811" s="140"/>
      <c r="F811" s="140"/>
      <c r="G811" s="137"/>
      <c r="H811" s="141"/>
      <c r="I811" s="108">
        <v>44322</v>
      </c>
      <c r="J811" s="142"/>
      <c r="K811" s="139" t="s">
        <v>54</v>
      </c>
      <c r="L811" s="140"/>
      <c r="M811" s="141"/>
      <c r="N811" s="114"/>
      <c r="O811" s="94"/>
    </row>
    <row r="812" spans="2:15" x14ac:dyDescent="0.25">
      <c r="B812" s="115">
        <v>44323</v>
      </c>
      <c r="C812" s="154"/>
      <c r="D812" s="155" t="s">
        <v>6</v>
      </c>
      <c r="E812" s="156">
        <v>146</v>
      </c>
      <c r="F812" s="156">
        <v>176</v>
      </c>
      <c r="G812" s="157">
        <v>30</v>
      </c>
      <c r="H812" s="141"/>
      <c r="I812" s="108">
        <v>44323</v>
      </c>
      <c r="J812" s="142"/>
      <c r="K812" s="147" t="s">
        <v>6</v>
      </c>
      <c r="L812" s="140"/>
      <c r="M812" s="141"/>
      <c r="N812" s="114"/>
      <c r="O812" s="94"/>
    </row>
    <row r="813" spans="2:15" x14ac:dyDescent="0.25">
      <c r="B813" s="115">
        <v>44324</v>
      </c>
      <c r="C813" s="154"/>
      <c r="D813" s="158" t="s">
        <v>6</v>
      </c>
      <c r="E813" s="156">
        <v>146</v>
      </c>
      <c r="F813" s="156">
        <v>176</v>
      </c>
      <c r="G813" s="157">
        <v>30</v>
      </c>
      <c r="H813" s="141"/>
      <c r="I813" s="108">
        <v>44324</v>
      </c>
      <c r="J813" s="142"/>
      <c r="K813" s="139" t="s">
        <v>6</v>
      </c>
      <c r="L813" s="140"/>
      <c r="M813" s="141"/>
      <c r="N813" s="114"/>
      <c r="O813" s="94"/>
    </row>
    <row r="814" spans="2:15" x14ac:dyDescent="0.25">
      <c r="B814" s="108">
        <v>44325</v>
      </c>
      <c r="C814" s="138"/>
      <c r="D814" s="139" t="s">
        <v>54</v>
      </c>
      <c r="E814" s="140"/>
      <c r="F814" s="140"/>
      <c r="G814" s="137"/>
      <c r="H814" s="141"/>
      <c r="I814" s="108">
        <v>44325</v>
      </c>
      <c r="J814" s="142"/>
      <c r="K814" s="139" t="s">
        <v>54</v>
      </c>
      <c r="L814" s="140"/>
      <c r="M814" s="141"/>
      <c r="N814" s="114"/>
      <c r="O814" s="94"/>
    </row>
    <row r="815" spans="2:15" x14ac:dyDescent="0.25">
      <c r="B815" s="108">
        <v>44326</v>
      </c>
      <c r="C815" s="138"/>
      <c r="D815" s="139" t="s">
        <v>54</v>
      </c>
      <c r="E815" s="140"/>
      <c r="F815" s="140"/>
      <c r="G815" s="137"/>
      <c r="H815" s="141"/>
      <c r="I815" s="108">
        <v>44326</v>
      </c>
      <c r="J815" s="142"/>
      <c r="K815" s="139" t="s">
        <v>54</v>
      </c>
      <c r="L815" s="140"/>
      <c r="M815" s="141"/>
      <c r="N815" s="114"/>
      <c r="O815" s="94"/>
    </row>
    <row r="816" spans="2:15" x14ac:dyDescent="0.25">
      <c r="B816" s="108">
        <v>44327</v>
      </c>
      <c r="C816" s="138"/>
      <c r="D816" s="139" t="s">
        <v>54</v>
      </c>
      <c r="E816" s="140"/>
      <c r="F816" s="140"/>
      <c r="G816" s="137"/>
      <c r="H816" s="141"/>
      <c r="I816" s="108">
        <v>44327</v>
      </c>
      <c r="J816" s="142"/>
      <c r="K816" s="139" t="s">
        <v>54</v>
      </c>
      <c r="L816" s="140"/>
      <c r="M816" s="141"/>
      <c r="N816" s="114"/>
      <c r="O816" s="94"/>
    </row>
    <row r="817" spans="2:15" x14ac:dyDescent="0.25">
      <c r="B817" s="108">
        <v>44328</v>
      </c>
      <c r="C817" s="138"/>
      <c r="D817" s="139" t="s">
        <v>54</v>
      </c>
      <c r="E817" s="140"/>
      <c r="F817" s="140"/>
      <c r="G817" s="137"/>
      <c r="H817" s="141"/>
      <c r="I817" s="108">
        <v>44328</v>
      </c>
      <c r="J817" s="142"/>
      <c r="K817" s="139" t="s">
        <v>54</v>
      </c>
      <c r="L817" s="140"/>
      <c r="M817" s="141"/>
      <c r="N817" s="114"/>
      <c r="O817" s="94"/>
    </row>
    <row r="818" spans="2:15" x14ac:dyDescent="0.25">
      <c r="B818" s="108">
        <v>44329</v>
      </c>
      <c r="C818" s="138"/>
      <c r="D818" s="139" t="s">
        <v>54</v>
      </c>
      <c r="E818" s="140"/>
      <c r="F818" s="140"/>
      <c r="G818" s="137"/>
      <c r="H818" s="141"/>
      <c r="I818" s="108">
        <v>44329</v>
      </c>
      <c r="J818" s="142"/>
      <c r="K818" s="139" t="s">
        <v>54</v>
      </c>
      <c r="L818" s="140"/>
      <c r="M818" s="141"/>
      <c r="N818" s="114"/>
      <c r="O818" s="94"/>
    </row>
    <row r="819" spans="2:15" x14ac:dyDescent="0.25">
      <c r="B819" s="115">
        <v>44330</v>
      </c>
      <c r="C819" s="154"/>
      <c r="D819" s="155" t="s">
        <v>6</v>
      </c>
      <c r="E819" s="156">
        <v>146</v>
      </c>
      <c r="F819" s="156">
        <v>176</v>
      </c>
      <c r="G819" s="157">
        <v>30</v>
      </c>
      <c r="H819" s="141"/>
      <c r="I819" s="108">
        <v>44330</v>
      </c>
      <c r="J819" s="142"/>
      <c r="K819" s="147" t="s">
        <v>6</v>
      </c>
      <c r="L819" s="140"/>
      <c r="M819" s="141"/>
      <c r="N819" s="114"/>
      <c r="O819" s="94"/>
    </row>
    <row r="820" spans="2:15" x14ac:dyDescent="0.25">
      <c r="B820" s="115">
        <v>44331</v>
      </c>
      <c r="C820" s="154"/>
      <c r="D820" s="158" t="s">
        <v>6</v>
      </c>
      <c r="E820" s="156">
        <v>146</v>
      </c>
      <c r="F820" s="156">
        <v>176</v>
      </c>
      <c r="G820" s="157">
        <v>30</v>
      </c>
      <c r="H820" s="141"/>
      <c r="I820" s="108">
        <v>44331</v>
      </c>
      <c r="J820" s="142"/>
      <c r="K820" s="139" t="s">
        <v>6</v>
      </c>
      <c r="L820" s="140"/>
      <c r="M820" s="141"/>
      <c r="N820" s="114"/>
      <c r="O820" s="94"/>
    </row>
    <row r="821" spans="2:15" x14ac:dyDescent="0.25">
      <c r="B821" s="108">
        <v>44332</v>
      </c>
      <c r="C821" s="138"/>
      <c r="D821" s="139" t="s">
        <v>54</v>
      </c>
      <c r="E821" s="140"/>
      <c r="F821" s="140"/>
      <c r="G821" s="137"/>
      <c r="H821" s="141"/>
      <c r="I821" s="108">
        <v>44332</v>
      </c>
      <c r="J821" s="142"/>
      <c r="K821" s="139" t="s">
        <v>54</v>
      </c>
      <c r="L821" s="140"/>
      <c r="M821" s="141"/>
      <c r="N821" s="114"/>
      <c r="O821" s="94"/>
    </row>
    <row r="822" spans="2:15" x14ac:dyDescent="0.25">
      <c r="B822" s="108">
        <v>44333</v>
      </c>
      <c r="C822" s="138"/>
      <c r="D822" s="139" t="s">
        <v>54</v>
      </c>
      <c r="E822" s="140"/>
      <c r="F822" s="140"/>
      <c r="G822" s="137"/>
      <c r="H822" s="141"/>
      <c r="I822" s="108">
        <v>44333</v>
      </c>
      <c r="J822" s="142"/>
      <c r="K822" s="139" t="s">
        <v>54</v>
      </c>
      <c r="L822" s="140"/>
      <c r="M822" s="141"/>
      <c r="N822" s="114"/>
      <c r="O822" s="94"/>
    </row>
    <row r="823" spans="2:15" x14ac:dyDescent="0.25">
      <c r="B823" s="108">
        <v>44334</v>
      </c>
      <c r="C823" s="138"/>
      <c r="D823" s="139" t="s">
        <v>54</v>
      </c>
      <c r="E823" s="140"/>
      <c r="F823" s="140"/>
      <c r="G823" s="137"/>
      <c r="H823" s="141"/>
      <c r="I823" s="108">
        <v>44334</v>
      </c>
      <c r="J823" s="142"/>
      <c r="K823" s="139" t="s">
        <v>54</v>
      </c>
      <c r="L823" s="140"/>
      <c r="M823" s="141"/>
      <c r="N823" s="114"/>
      <c r="O823" s="94"/>
    </row>
    <row r="824" spans="2:15" x14ac:dyDescent="0.25">
      <c r="B824" s="108">
        <v>44335</v>
      </c>
      <c r="C824" s="138"/>
      <c r="D824" s="139" t="s">
        <v>54</v>
      </c>
      <c r="E824" s="140"/>
      <c r="F824" s="140"/>
      <c r="G824" s="137"/>
      <c r="H824" s="141"/>
      <c r="I824" s="108">
        <v>44335</v>
      </c>
      <c r="J824" s="142"/>
      <c r="K824" s="139" t="s">
        <v>54</v>
      </c>
      <c r="L824" s="140"/>
      <c r="M824" s="141"/>
      <c r="N824" s="114"/>
      <c r="O824" s="94"/>
    </row>
    <row r="825" spans="2:15" x14ac:dyDescent="0.25">
      <c r="B825" s="108">
        <v>44336</v>
      </c>
      <c r="C825" s="138"/>
      <c r="D825" s="139" t="s">
        <v>54</v>
      </c>
      <c r="E825" s="140"/>
      <c r="F825" s="140"/>
      <c r="G825" s="137"/>
      <c r="H825" s="141"/>
      <c r="I825" s="108">
        <v>44336</v>
      </c>
      <c r="J825" s="142"/>
      <c r="K825" s="139" t="s">
        <v>54</v>
      </c>
      <c r="L825" s="140"/>
      <c r="M825" s="141"/>
      <c r="N825" s="114"/>
      <c r="O825" s="94"/>
    </row>
    <row r="826" spans="2:15" x14ac:dyDescent="0.25">
      <c r="B826" s="122">
        <v>44337</v>
      </c>
      <c r="C826" s="149"/>
      <c r="D826" s="150" t="s">
        <v>6</v>
      </c>
      <c r="E826" s="151">
        <v>249</v>
      </c>
      <c r="F826" s="151">
        <v>279</v>
      </c>
      <c r="G826" s="152">
        <v>35</v>
      </c>
      <c r="H826" s="141"/>
      <c r="I826" s="108">
        <v>44337</v>
      </c>
      <c r="J826" s="142"/>
      <c r="K826" s="147" t="s">
        <v>6</v>
      </c>
      <c r="L826" s="140"/>
      <c r="M826" s="141"/>
      <c r="N826" s="114"/>
      <c r="O826" s="94"/>
    </row>
    <row r="827" spans="2:15" x14ac:dyDescent="0.25">
      <c r="B827" s="122">
        <v>44338</v>
      </c>
      <c r="C827" s="149"/>
      <c r="D827" s="153" t="s">
        <v>6</v>
      </c>
      <c r="E827" s="151">
        <v>249</v>
      </c>
      <c r="F827" s="151">
        <v>279</v>
      </c>
      <c r="G827" s="152">
        <v>35</v>
      </c>
      <c r="H827" s="141"/>
      <c r="I827" s="108">
        <v>44338</v>
      </c>
      <c r="J827" s="142"/>
      <c r="K827" s="139" t="s">
        <v>6</v>
      </c>
      <c r="L827" s="140"/>
      <c r="M827" s="141"/>
      <c r="N827" s="114"/>
      <c r="O827" s="94"/>
    </row>
    <row r="828" spans="2:15" x14ac:dyDescent="0.25">
      <c r="B828" s="108">
        <v>44339</v>
      </c>
      <c r="C828" s="138"/>
      <c r="D828" s="139" t="s">
        <v>54</v>
      </c>
      <c r="E828" s="140"/>
      <c r="F828" s="140"/>
      <c r="G828" s="137"/>
      <c r="H828" s="141"/>
      <c r="I828" s="108">
        <v>44339</v>
      </c>
      <c r="J828" s="142"/>
      <c r="K828" s="139" t="s">
        <v>54</v>
      </c>
      <c r="L828" s="140"/>
      <c r="M828" s="141"/>
      <c r="N828" s="114"/>
      <c r="O828" s="94"/>
    </row>
    <row r="829" spans="2:15" x14ac:dyDescent="0.25">
      <c r="B829" s="108">
        <v>44340</v>
      </c>
      <c r="C829" s="138"/>
      <c r="D829" s="139" t="s">
        <v>54</v>
      </c>
      <c r="E829" s="140"/>
      <c r="F829" s="140"/>
      <c r="G829" s="137"/>
      <c r="H829" s="141"/>
      <c r="I829" s="108">
        <v>44340</v>
      </c>
      <c r="J829" s="142"/>
      <c r="K829" s="139" t="s">
        <v>54</v>
      </c>
      <c r="L829" s="140"/>
      <c r="M829" s="141"/>
      <c r="N829" s="114"/>
      <c r="O829" s="94"/>
    </row>
    <row r="830" spans="2:15" x14ac:dyDescent="0.25">
      <c r="B830" s="108">
        <v>44341</v>
      </c>
      <c r="C830" s="138"/>
      <c r="D830" s="139" t="s">
        <v>54</v>
      </c>
      <c r="E830" s="140"/>
      <c r="F830" s="140"/>
      <c r="G830" s="137"/>
      <c r="H830" s="141"/>
      <c r="I830" s="108">
        <v>44341</v>
      </c>
      <c r="J830" s="142"/>
      <c r="K830" s="139" t="s">
        <v>54</v>
      </c>
      <c r="L830" s="140"/>
      <c r="M830" s="141"/>
      <c r="N830" s="114"/>
      <c r="O830" s="94"/>
    </row>
    <row r="831" spans="2:15" x14ac:dyDescent="0.25">
      <c r="B831" s="108">
        <v>44342</v>
      </c>
      <c r="C831" s="138"/>
      <c r="D831" s="139" t="s">
        <v>54</v>
      </c>
      <c r="E831" s="140"/>
      <c r="F831" s="140"/>
      <c r="G831" s="137"/>
      <c r="H831" s="141"/>
      <c r="I831" s="108">
        <v>44342</v>
      </c>
      <c r="J831" s="142"/>
      <c r="K831" s="139" t="s">
        <v>54</v>
      </c>
      <c r="L831" s="140"/>
      <c r="M831" s="141"/>
      <c r="N831" s="114"/>
      <c r="O831" s="94"/>
    </row>
    <row r="832" spans="2:15" x14ac:dyDescent="0.25">
      <c r="B832" s="108">
        <v>44343</v>
      </c>
      <c r="C832" s="138"/>
      <c r="D832" s="139" t="s">
        <v>54</v>
      </c>
      <c r="E832" s="140"/>
      <c r="F832" s="140"/>
      <c r="G832" s="137"/>
      <c r="H832" s="141"/>
      <c r="I832" s="108">
        <v>44343</v>
      </c>
      <c r="J832" s="142"/>
      <c r="K832" s="139" t="s">
        <v>54</v>
      </c>
      <c r="L832" s="140"/>
      <c r="M832" s="141"/>
      <c r="N832" s="114"/>
      <c r="O832" s="94"/>
    </row>
    <row r="833" spans="2:15" x14ac:dyDescent="0.25">
      <c r="B833" s="122">
        <v>44344</v>
      </c>
      <c r="C833" s="149"/>
      <c r="D833" s="150" t="s">
        <v>8</v>
      </c>
      <c r="E833" s="151">
        <v>339</v>
      </c>
      <c r="F833" s="151">
        <v>369</v>
      </c>
      <c r="G833" s="152">
        <v>35</v>
      </c>
      <c r="H833" s="141"/>
      <c r="I833" s="108">
        <v>44344</v>
      </c>
      <c r="J833" s="142"/>
      <c r="K833" s="147" t="s">
        <v>6</v>
      </c>
      <c r="L833" s="140"/>
      <c r="M833" s="141"/>
      <c r="N833" s="114"/>
      <c r="O833" s="94"/>
    </row>
    <row r="834" spans="2:15" x14ac:dyDescent="0.25">
      <c r="B834" s="122">
        <v>44345</v>
      </c>
      <c r="C834" s="149"/>
      <c r="D834" s="153" t="s">
        <v>8</v>
      </c>
      <c r="E834" s="151">
        <v>339</v>
      </c>
      <c r="F834" s="151">
        <v>369</v>
      </c>
      <c r="G834" s="152">
        <v>35</v>
      </c>
      <c r="H834" s="141"/>
      <c r="I834" s="108">
        <v>44345</v>
      </c>
      <c r="J834" s="142"/>
      <c r="K834" s="139" t="s">
        <v>6</v>
      </c>
      <c r="L834" s="140"/>
      <c r="M834" s="141"/>
      <c r="N834" s="114"/>
      <c r="O834" s="94"/>
    </row>
    <row r="835" spans="2:15" x14ac:dyDescent="0.25">
      <c r="B835" s="108">
        <v>44346</v>
      </c>
      <c r="C835" s="138"/>
      <c r="D835" s="139" t="s">
        <v>54</v>
      </c>
      <c r="E835" s="140"/>
      <c r="F835" s="140"/>
      <c r="G835" s="137"/>
      <c r="H835" s="141"/>
      <c r="I835" s="108">
        <v>44346</v>
      </c>
      <c r="J835" s="142"/>
      <c r="K835" s="139" t="s">
        <v>54</v>
      </c>
      <c r="L835" s="140"/>
      <c r="M835" s="141"/>
      <c r="N835" s="114"/>
      <c r="O835" s="94"/>
    </row>
    <row r="836" spans="2:15" x14ac:dyDescent="0.25">
      <c r="B836" s="108">
        <v>44347</v>
      </c>
      <c r="C836" s="138"/>
      <c r="D836" s="139" t="s">
        <v>54</v>
      </c>
      <c r="E836" s="140"/>
      <c r="F836" s="140"/>
      <c r="G836" s="137"/>
      <c r="H836" s="141"/>
      <c r="I836" s="108">
        <v>44347</v>
      </c>
      <c r="J836" s="142"/>
      <c r="K836" s="139" t="s">
        <v>54</v>
      </c>
      <c r="L836" s="140"/>
      <c r="M836" s="141"/>
      <c r="N836" s="114"/>
      <c r="O836" s="94"/>
    </row>
    <row r="837" spans="2:15" x14ac:dyDescent="0.25">
      <c r="B837" s="108">
        <v>44348</v>
      </c>
      <c r="C837" s="138"/>
      <c r="D837" s="139" t="s">
        <v>54</v>
      </c>
      <c r="E837" s="140"/>
      <c r="F837" s="140"/>
      <c r="G837" s="137"/>
      <c r="H837" s="141"/>
      <c r="I837" s="108">
        <v>44348</v>
      </c>
      <c r="J837" s="142"/>
      <c r="K837" s="139" t="s">
        <v>54</v>
      </c>
      <c r="L837" s="140"/>
      <c r="M837" s="141"/>
      <c r="N837" s="114"/>
      <c r="O837" s="94"/>
    </row>
    <row r="838" spans="2:15" x14ac:dyDescent="0.25">
      <c r="B838" s="108">
        <v>44349</v>
      </c>
      <c r="C838" s="138"/>
      <c r="D838" s="139" t="s">
        <v>54</v>
      </c>
      <c r="E838" s="140"/>
      <c r="F838" s="140"/>
      <c r="G838" s="137"/>
      <c r="H838" s="141"/>
      <c r="I838" s="108">
        <v>44349</v>
      </c>
      <c r="J838" s="142"/>
      <c r="K838" s="139" t="s">
        <v>54</v>
      </c>
      <c r="L838" s="140"/>
      <c r="M838" s="141"/>
      <c r="N838" s="114"/>
      <c r="O838" s="94"/>
    </row>
    <row r="839" spans="2:15" x14ac:dyDescent="0.25">
      <c r="B839" s="108">
        <v>44350</v>
      </c>
      <c r="C839" s="138"/>
      <c r="D839" s="139" t="s">
        <v>54</v>
      </c>
      <c r="E839" s="140"/>
      <c r="F839" s="140"/>
      <c r="G839" s="137"/>
      <c r="H839" s="141"/>
      <c r="I839" s="108">
        <v>44350</v>
      </c>
      <c r="J839" s="142"/>
      <c r="K839" s="139" t="s">
        <v>54</v>
      </c>
      <c r="L839" s="140"/>
      <c r="M839" s="141"/>
      <c r="N839" s="114"/>
      <c r="O839" s="94"/>
    </row>
    <row r="840" spans="2:15" x14ac:dyDescent="0.25">
      <c r="B840" s="122">
        <v>44351</v>
      </c>
      <c r="C840" s="149"/>
      <c r="D840" s="150" t="s">
        <v>6</v>
      </c>
      <c r="E840" s="151">
        <v>249</v>
      </c>
      <c r="F840" s="151">
        <v>279</v>
      </c>
      <c r="G840" s="152">
        <v>35</v>
      </c>
      <c r="H840" s="141"/>
      <c r="I840" s="108">
        <v>44351</v>
      </c>
      <c r="J840" s="142"/>
      <c r="K840" s="147" t="s">
        <v>6</v>
      </c>
      <c r="L840" s="140"/>
      <c r="M840" s="141"/>
      <c r="N840" s="114"/>
      <c r="O840" s="94"/>
    </row>
    <row r="841" spans="2:15" x14ac:dyDescent="0.25">
      <c r="B841" s="122">
        <v>44352</v>
      </c>
      <c r="C841" s="149"/>
      <c r="D841" s="153" t="s">
        <v>6</v>
      </c>
      <c r="E841" s="151">
        <v>249</v>
      </c>
      <c r="F841" s="151">
        <v>279</v>
      </c>
      <c r="G841" s="152">
        <v>35</v>
      </c>
      <c r="H841" s="141"/>
      <c r="I841" s="108">
        <v>44352</v>
      </c>
      <c r="J841" s="142"/>
      <c r="K841" s="139" t="s">
        <v>6</v>
      </c>
      <c r="L841" s="140"/>
      <c r="M841" s="141"/>
      <c r="N841" s="114"/>
      <c r="O841" s="94"/>
    </row>
    <row r="842" spans="2:15" x14ac:dyDescent="0.25">
      <c r="B842" s="108">
        <v>44353</v>
      </c>
      <c r="C842" s="138"/>
      <c r="D842" s="139" t="s">
        <v>54</v>
      </c>
      <c r="E842" s="140"/>
      <c r="F842" s="140"/>
      <c r="G842" s="137"/>
      <c r="H842" s="141"/>
      <c r="I842" s="108">
        <v>44353</v>
      </c>
      <c r="J842" s="142"/>
      <c r="K842" s="139" t="s">
        <v>54</v>
      </c>
      <c r="L842" s="140"/>
      <c r="M842" s="141"/>
      <c r="N842" s="114"/>
      <c r="O842" s="94"/>
    </row>
    <row r="843" spans="2:15" x14ac:dyDescent="0.25">
      <c r="B843" s="108">
        <v>44354</v>
      </c>
      <c r="C843" s="138"/>
      <c r="D843" s="139" t="s">
        <v>54</v>
      </c>
      <c r="E843" s="140"/>
      <c r="F843" s="140"/>
      <c r="G843" s="137"/>
      <c r="H843" s="141"/>
      <c r="I843" s="108">
        <v>44354</v>
      </c>
      <c r="J843" s="142"/>
      <c r="K843" s="139" t="s">
        <v>54</v>
      </c>
      <c r="L843" s="140"/>
      <c r="M843" s="141"/>
      <c r="N843" s="114"/>
      <c r="O843" s="94"/>
    </row>
    <row r="844" spans="2:15" x14ac:dyDescent="0.25">
      <c r="B844" s="108">
        <v>44355</v>
      </c>
      <c r="C844" s="138"/>
      <c r="D844" s="139" t="s">
        <v>54</v>
      </c>
      <c r="E844" s="140"/>
      <c r="F844" s="140"/>
      <c r="G844" s="137"/>
      <c r="H844" s="141"/>
      <c r="I844" s="108">
        <v>44355</v>
      </c>
      <c r="J844" s="142"/>
      <c r="K844" s="139" t="s">
        <v>54</v>
      </c>
      <c r="L844" s="140"/>
      <c r="M844" s="141"/>
      <c r="N844" s="114"/>
      <c r="O844" s="94"/>
    </row>
    <row r="845" spans="2:15" x14ac:dyDescent="0.25">
      <c r="B845" s="108">
        <v>44356</v>
      </c>
      <c r="C845" s="138"/>
      <c r="D845" s="139" t="s">
        <v>54</v>
      </c>
      <c r="E845" s="140"/>
      <c r="F845" s="140"/>
      <c r="G845" s="137"/>
      <c r="H845" s="141"/>
      <c r="I845" s="108">
        <v>44356</v>
      </c>
      <c r="J845" s="142"/>
      <c r="K845" s="139" t="s">
        <v>54</v>
      </c>
      <c r="L845" s="140"/>
      <c r="M845" s="141"/>
      <c r="N845" s="114"/>
      <c r="O845" s="94"/>
    </row>
    <row r="846" spans="2:15" x14ac:dyDescent="0.25">
      <c r="B846" s="108">
        <v>44357</v>
      </c>
      <c r="C846" s="138"/>
      <c r="D846" s="139" t="s">
        <v>54</v>
      </c>
      <c r="E846" s="140"/>
      <c r="F846" s="140"/>
      <c r="G846" s="137"/>
      <c r="H846" s="141"/>
      <c r="I846" s="108">
        <v>44357</v>
      </c>
      <c r="J846" s="142"/>
      <c r="K846" s="139" t="s">
        <v>54</v>
      </c>
      <c r="L846" s="140"/>
      <c r="M846" s="141"/>
      <c r="N846" s="114"/>
      <c r="O846" s="94"/>
    </row>
    <row r="847" spans="2:15" x14ac:dyDescent="0.25">
      <c r="B847" s="122">
        <v>44358</v>
      </c>
      <c r="C847" s="149"/>
      <c r="D847" s="150" t="s">
        <v>6</v>
      </c>
      <c r="E847" s="151">
        <v>249</v>
      </c>
      <c r="F847" s="151">
        <v>279</v>
      </c>
      <c r="G847" s="152">
        <v>35</v>
      </c>
      <c r="H847" s="141"/>
      <c r="I847" s="108">
        <v>44358</v>
      </c>
      <c r="J847" s="142"/>
      <c r="K847" s="147" t="s">
        <v>6</v>
      </c>
      <c r="L847" s="140"/>
      <c r="M847" s="141"/>
      <c r="N847" s="114"/>
      <c r="O847" s="94"/>
    </row>
    <row r="848" spans="2:15" x14ac:dyDescent="0.25">
      <c r="B848" s="122">
        <v>44359</v>
      </c>
      <c r="C848" s="149"/>
      <c r="D848" s="153" t="s">
        <v>6</v>
      </c>
      <c r="E848" s="151">
        <v>249</v>
      </c>
      <c r="F848" s="151">
        <v>279</v>
      </c>
      <c r="G848" s="152">
        <v>35</v>
      </c>
      <c r="H848" s="141"/>
      <c r="I848" s="108">
        <v>44359</v>
      </c>
      <c r="J848" s="142"/>
      <c r="K848" s="139" t="s">
        <v>6</v>
      </c>
      <c r="L848" s="140"/>
      <c r="M848" s="141"/>
      <c r="N848" s="114"/>
      <c r="O848" s="94"/>
    </row>
    <row r="849" spans="2:15" x14ac:dyDescent="0.25">
      <c r="B849" s="108">
        <v>44360</v>
      </c>
      <c r="C849" s="138"/>
      <c r="D849" s="139" t="s">
        <v>54</v>
      </c>
      <c r="E849" s="140"/>
      <c r="F849" s="140"/>
      <c r="G849" s="137"/>
      <c r="H849" s="141"/>
      <c r="I849" s="108">
        <v>44360</v>
      </c>
      <c r="J849" s="142"/>
      <c r="K849" s="139" t="s">
        <v>54</v>
      </c>
      <c r="L849" s="140"/>
      <c r="M849" s="141"/>
      <c r="N849" s="114"/>
      <c r="O849" s="94"/>
    </row>
    <row r="850" spans="2:15" x14ac:dyDescent="0.25">
      <c r="B850" s="108">
        <v>44361</v>
      </c>
      <c r="C850" s="138"/>
      <c r="D850" s="139" t="s">
        <v>54</v>
      </c>
      <c r="E850" s="140"/>
      <c r="F850" s="140"/>
      <c r="G850" s="137"/>
      <c r="H850" s="141"/>
      <c r="I850" s="108">
        <v>44361</v>
      </c>
      <c r="J850" s="142"/>
      <c r="K850" s="139" t="s">
        <v>54</v>
      </c>
      <c r="L850" s="140"/>
      <c r="M850" s="141"/>
      <c r="N850" s="114"/>
      <c r="O850" s="94"/>
    </row>
    <row r="851" spans="2:15" x14ac:dyDescent="0.25">
      <c r="B851" s="108">
        <v>44362</v>
      </c>
      <c r="C851" s="138"/>
      <c r="D851" s="139" t="s">
        <v>54</v>
      </c>
      <c r="E851" s="140"/>
      <c r="F851" s="140"/>
      <c r="G851" s="137"/>
      <c r="H851" s="141"/>
      <c r="I851" s="108">
        <v>44362</v>
      </c>
      <c r="J851" s="142"/>
      <c r="K851" s="139" t="s">
        <v>54</v>
      </c>
      <c r="L851" s="140"/>
      <c r="M851" s="141"/>
      <c r="N851" s="114"/>
      <c r="O851" s="94"/>
    </row>
    <row r="852" spans="2:15" x14ac:dyDescent="0.25">
      <c r="B852" s="108">
        <v>44363</v>
      </c>
      <c r="C852" s="138"/>
      <c r="D852" s="139" t="s">
        <v>54</v>
      </c>
      <c r="E852" s="140"/>
      <c r="F852" s="140"/>
      <c r="G852" s="137"/>
      <c r="H852" s="141"/>
      <c r="I852" s="108">
        <v>44363</v>
      </c>
      <c r="J852" s="142"/>
      <c r="K852" s="139" t="s">
        <v>54</v>
      </c>
      <c r="L852" s="140"/>
      <c r="M852" s="141"/>
      <c r="N852" s="114"/>
      <c r="O852" s="94"/>
    </row>
    <row r="853" spans="2:15" x14ac:dyDescent="0.25">
      <c r="B853" s="108">
        <v>44364</v>
      </c>
      <c r="C853" s="138"/>
      <c r="D853" s="139" t="s">
        <v>54</v>
      </c>
      <c r="E853" s="140"/>
      <c r="F853" s="140"/>
      <c r="G853" s="137"/>
      <c r="H853" s="141"/>
      <c r="I853" s="108">
        <v>44364</v>
      </c>
      <c r="J853" s="142"/>
      <c r="K853" s="139" t="s">
        <v>54</v>
      </c>
      <c r="L853" s="140"/>
      <c r="M853" s="141"/>
      <c r="N853" s="114"/>
      <c r="O853" s="94"/>
    </row>
    <row r="854" spans="2:15" x14ac:dyDescent="0.25">
      <c r="B854" s="122">
        <v>44365</v>
      </c>
      <c r="C854" s="149"/>
      <c r="D854" s="150" t="s">
        <v>8</v>
      </c>
      <c r="E854" s="151">
        <v>339</v>
      </c>
      <c r="F854" s="151">
        <v>369</v>
      </c>
      <c r="G854" s="152">
        <v>35</v>
      </c>
      <c r="H854" s="141"/>
      <c r="I854" s="108">
        <v>44365</v>
      </c>
      <c r="J854" s="142"/>
      <c r="K854" s="147" t="s">
        <v>6</v>
      </c>
      <c r="L854" s="140"/>
      <c r="M854" s="141"/>
      <c r="N854" s="114"/>
      <c r="O854" s="94"/>
    </row>
    <row r="855" spans="2:15" x14ac:dyDescent="0.25">
      <c r="B855" s="122">
        <v>44366</v>
      </c>
      <c r="C855" s="149"/>
      <c r="D855" s="153" t="s">
        <v>8</v>
      </c>
      <c r="E855" s="151">
        <v>339</v>
      </c>
      <c r="F855" s="151">
        <v>369</v>
      </c>
      <c r="G855" s="152">
        <v>35</v>
      </c>
      <c r="H855" s="141"/>
      <c r="I855" s="108">
        <v>44366</v>
      </c>
      <c r="J855" s="142"/>
      <c r="K855" s="139" t="s">
        <v>6</v>
      </c>
      <c r="L855" s="140"/>
      <c r="M855" s="141"/>
      <c r="N855" s="114"/>
      <c r="O855" s="94"/>
    </row>
    <row r="856" spans="2:15" x14ac:dyDescent="0.25">
      <c r="B856" s="108">
        <v>44367</v>
      </c>
      <c r="C856" s="138"/>
      <c r="D856" s="139" t="s">
        <v>54</v>
      </c>
      <c r="E856" s="140"/>
      <c r="F856" s="140"/>
      <c r="G856" s="137"/>
      <c r="H856" s="141"/>
      <c r="I856" s="108">
        <v>44367</v>
      </c>
      <c r="J856" s="142"/>
      <c r="K856" s="139" t="s">
        <v>54</v>
      </c>
      <c r="L856" s="140"/>
      <c r="M856" s="141"/>
      <c r="N856" s="114"/>
      <c r="O856" s="94"/>
    </row>
    <row r="857" spans="2:15" x14ac:dyDescent="0.25">
      <c r="B857" s="108">
        <v>44368</v>
      </c>
      <c r="C857" s="138"/>
      <c r="D857" s="139" t="s">
        <v>54</v>
      </c>
      <c r="E857" s="140"/>
      <c r="F857" s="140"/>
      <c r="G857" s="137"/>
      <c r="H857" s="141"/>
      <c r="I857" s="108">
        <v>44368</v>
      </c>
      <c r="J857" s="142"/>
      <c r="K857" s="139" t="s">
        <v>54</v>
      </c>
      <c r="L857" s="140"/>
      <c r="M857" s="141"/>
      <c r="N857" s="114"/>
      <c r="O857" s="94"/>
    </row>
    <row r="858" spans="2:15" x14ac:dyDescent="0.25">
      <c r="B858" s="108">
        <v>44369</v>
      </c>
      <c r="C858" s="138"/>
      <c r="D858" s="139" t="s">
        <v>54</v>
      </c>
      <c r="E858" s="140"/>
      <c r="F858" s="140"/>
      <c r="G858" s="137"/>
      <c r="H858" s="141"/>
      <c r="I858" s="108">
        <v>44369</v>
      </c>
      <c r="J858" s="142"/>
      <c r="K858" s="139" t="s">
        <v>54</v>
      </c>
      <c r="L858" s="140"/>
      <c r="M858" s="141"/>
      <c r="N858" s="114"/>
      <c r="O858" s="94"/>
    </row>
    <row r="859" spans="2:15" x14ac:dyDescent="0.25">
      <c r="B859" s="108">
        <v>44370</v>
      </c>
      <c r="C859" s="138"/>
      <c r="D859" s="139" t="s">
        <v>54</v>
      </c>
      <c r="E859" s="140"/>
      <c r="F859" s="140"/>
      <c r="G859" s="137"/>
      <c r="H859" s="141"/>
      <c r="I859" s="108">
        <v>44370</v>
      </c>
      <c r="J859" s="142"/>
      <c r="K859" s="139" t="s">
        <v>54</v>
      </c>
      <c r="L859" s="140"/>
      <c r="M859" s="141"/>
      <c r="N859" s="114"/>
      <c r="O859" s="94"/>
    </row>
    <row r="860" spans="2:15" x14ac:dyDescent="0.25">
      <c r="B860" s="108">
        <v>44371</v>
      </c>
      <c r="C860" s="138"/>
      <c r="D860" s="139" t="s">
        <v>54</v>
      </c>
      <c r="E860" s="140"/>
      <c r="F860" s="140"/>
      <c r="G860" s="137"/>
      <c r="H860" s="141"/>
      <c r="I860" s="108">
        <v>44371</v>
      </c>
      <c r="J860" s="142"/>
      <c r="K860" s="139" t="s">
        <v>54</v>
      </c>
      <c r="L860" s="140"/>
      <c r="M860" s="141"/>
      <c r="N860" s="114"/>
      <c r="O860" s="94"/>
    </row>
    <row r="861" spans="2:15" x14ac:dyDescent="0.25">
      <c r="B861" s="122">
        <v>44372</v>
      </c>
      <c r="C861" s="149"/>
      <c r="D861" s="150" t="s">
        <v>8</v>
      </c>
      <c r="E861" s="151">
        <v>339</v>
      </c>
      <c r="F861" s="151">
        <v>369</v>
      </c>
      <c r="G861" s="152">
        <v>35</v>
      </c>
      <c r="H861" s="141"/>
      <c r="I861" s="108">
        <v>44372</v>
      </c>
      <c r="J861" s="142"/>
      <c r="K861" s="147" t="s">
        <v>6</v>
      </c>
      <c r="L861" s="140"/>
      <c r="M861" s="141"/>
      <c r="N861" s="114"/>
      <c r="O861" s="94"/>
    </row>
    <row r="862" spans="2:15" x14ac:dyDescent="0.25">
      <c r="B862" s="122">
        <v>44373</v>
      </c>
      <c r="C862" s="149"/>
      <c r="D862" s="153" t="s">
        <v>8</v>
      </c>
      <c r="E862" s="151">
        <v>339</v>
      </c>
      <c r="F862" s="151">
        <v>369</v>
      </c>
      <c r="G862" s="152">
        <v>35</v>
      </c>
      <c r="H862" s="141"/>
      <c r="I862" s="108">
        <v>44373</v>
      </c>
      <c r="J862" s="142"/>
      <c r="K862" s="139" t="s">
        <v>6</v>
      </c>
      <c r="L862" s="140"/>
      <c r="M862" s="141"/>
      <c r="N862" s="114"/>
      <c r="O862" s="94"/>
    </row>
    <row r="863" spans="2:15" x14ac:dyDescent="0.25">
      <c r="B863" s="108">
        <v>44374</v>
      </c>
      <c r="C863" s="138"/>
      <c r="D863" s="139" t="s">
        <v>54</v>
      </c>
      <c r="E863" s="140"/>
      <c r="F863" s="140"/>
      <c r="G863" s="137"/>
      <c r="H863" s="141"/>
      <c r="I863" s="108">
        <v>44374</v>
      </c>
      <c r="J863" s="142"/>
      <c r="K863" s="139" t="s">
        <v>54</v>
      </c>
      <c r="L863" s="140"/>
      <c r="M863" s="141"/>
      <c r="N863" s="114"/>
      <c r="O863" s="94"/>
    </row>
    <row r="864" spans="2:15" x14ac:dyDescent="0.25">
      <c r="B864" s="108">
        <v>44375</v>
      </c>
      <c r="C864" s="138"/>
      <c r="D864" s="139" t="s">
        <v>54</v>
      </c>
      <c r="E864" s="140"/>
      <c r="F864" s="140"/>
      <c r="G864" s="137"/>
      <c r="H864" s="141"/>
      <c r="I864" s="108">
        <v>44375</v>
      </c>
      <c r="J864" s="142"/>
      <c r="K864" s="139" t="s">
        <v>54</v>
      </c>
      <c r="L864" s="140"/>
      <c r="M864" s="141"/>
      <c r="N864" s="114"/>
      <c r="O864" s="94"/>
    </row>
    <row r="865" spans="2:15" x14ac:dyDescent="0.25">
      <c r="B865" s="108">
        <v>44376</v>
      </c>
      <c r="C865" s="138"/>
      <c r="D865" s="139" t="s">
        <v>54</v>
      </c>
      <c r="E865" s="140"/>
      <c r="F865" s="140"/>
      <c r="G865" s="137"/>
      <c r="H865" s="141"/>
      <c r="I865" s="108">
        <v>44376</v>
      </c>
      <c r="J865" s="142"/>
      <c r="K865" s="139" t="s">
        <v>54</v>
      </c>
      <c r="L865" s="140"/>
      <c r="M865" s="141"/>
      <c r="N865" s="114"/>
      <c r="O865" s="94"/>
    </row>
    <row r="866" spans="2:15" x14ac:dyDescent="0.25">
      <c r="B866" s="108">
        <v>44377</v>
      </c>
      <c r="C866" s="138"/>
      <c r="D866" s="139" t="s">
        <v>54</v>
      </c>
      <c r="E866" s="140"/>
      <c r="F866" s="140"/>
      <c r="G866" s="137"/>
      <c r="H866" s="141"/>
      <c r="I866" s="108">
        <v>44377</v>
      </c>
      <c r="J866" s="142"/>
      <c r="K866" s="139" t="s">
        <v>54</v>
      </c>
      <c r="L866" s="140"/>
      <c r="M866" s="141"/>
      <c r="N866" s="114"/>
      <c r="O866" s="94"/>
    </row>
    <row r="867" spans="2:15" x14ac:dyDescent="0.25">
      <c r="B867" s="108">
        <v>44378</v>
      </c>
      <c r="C867" s="138"/>
      <c r="D867" s="139" t="s">
        <v>54</v>
      </c>
      <c r="E867" s="140"/>
      <c r="F867" s="140"/>
      <c r="G867" s="137"/>
      <c r="H867" s="141"/>
      <c r="I867" s="108">
        <v>44378</v>
      </c>
      <c r="J867" s="142"/>
      <c r="K867" s="139" t="s">
        <v>54</v>
      </c>
      <c r="L867" s="140"/>
      <c r="M867" s="141"/>
      <c r="N867" s="114"/>
      <c r="O867" s="94"/>
    </row>
    <row r="868" spans="2:15" x14ac:dyDescent="0.25">
      <c r="B868" s="122">
        <v>44379</v>
      </c>
      <c r="C868" s="149"/>
      <c r="D868" s="150" t="s">
        <v>8</v>
      </c>
      <c r="E868" s="151">
        <v>339</v>
      </c>
      <c r="F868" s="151">
        <v>369</v>
      </c>
      <c r="G868" s="152">
        <v>35</v>
      </c>
      <c r="H868" s="141"/>
      <c r="I868" s="108">
        <v>44379</v>
      </c>
      <c r="J868" s="142"/>
      <c r="K868" s="147" t="s">
        <v>6</v>
      </c>
      <c r="L868" s="140"/>
      <c r="M868" s="141"/>
      <c r="N868" s="114"/>
      <c r="O868" s="94"/>
    </row>
    <row r="869" spans="2:15" x14ac:dyDescent="0.25">
      <c r="B869" s="127">
        <v>44380</v>
      </c>
      <c r="C869" s="143"/>
      <c r="D869" s="148" t="s">
        <v>8</v>
      </c>
      <c r="E869" s="145">
        <v>589</v>
      </c>
      <c r="F869" s="145">
        <v>619</v>
      </c>
      <c r="G869" s="146">
        <v>40</v>
      </c>
      <c r="H869" s="141"/>
      <c r="I869" s="108">
        <v>44380</v>
      </c>
      <c r="J869" s="142"/>
      <c r="K869" s="139" t="s">
        <v>6</v>
      </c>
      <c r="L869" s="140"/>
      <c r="M869" s="141"/>
      <c r="N869" s="114"/>
      <c r="O869" s="94"/>
    </row>
    <row r="870" spans="2:15" x14ac:dyDescent="0.25">
      <c r="B870" s="108">
        <v>44381</v>
      </c>
      <c r="C870" s="138"/>
      <c r="D870" s="139" t="s">
        <v>54</v>
      </c>
      <c r="E870" s="140"/>
      <c r="F870" s="140"/>
      <c r="G870" s="137"/>
      <c r="H870" s="141"/>
      <c r="I870" s="108">
        <v>44381</v>
      </c>
      <c r="J870" s="142"/>
      <c r="K870" s="139" t="s">
        <v>54</v>
      </c>
      <c r="L870" s="140"/>
      <c r="M870" s="141"/>
      <c r="N870" s="114"/>
      <c r="O870" s="94"/>
    </row>
    <row r="871" spans="2:15" x14ac:dyDescent="0.25">
      <c r="B871" s="108">
        <v>44382</v>
      </c>
      <c r="C871" s="138"/>
      <c r="D871" s="139" t="s">
        <v>54</v>
      </c>
      <c r="E871" s="140"/>
      <c r="F871" s="140"/>
      <c r="G871" s="137"/>
      <c r="H871" s="141"/>
      <c r="I871" s="108">
        <v>44382</v>
      </c>
      <c r="J871" s="142"/>
      <c r="K871" s="139" t="s">
        <v>54</v>
      </c>
      <c r="L871" s="140"/>
      <c r="M871" s="141"/>
      <c r="N871" s="114"/>
      <c r="O871" s="94"/>
    </row>
    <row r="872" spans="2:15" x14ac:dyDescent="0.25">
      <c r="B872" s="108">
        <v>44383</v>
      </c>
      <c r="C872" s="138"/>
      <c r="D872" s="139" t="s">
        <v>54</v>
      </c>
      <c r="E872" s="140"/>
      <c r="F872" s="140"/>
      <c r="G872" s="137"/>
      <c r="H872" s="141"/>
      <c r="I872" s="108">
        <v>44383</v>
      </c>
      <c r="J872" s="142"/>
      <c r="K872" s="139" t="s">
        <v>54</v>
      </c>
      <c r="L872" s="140"/>
      <c r="M872" s="141"/>
      <c r="N872" s="114"/>
      <c r="O872" s="94"/>
    </row>
    <row r="873" spans="2:15" x14ac:dyDescent="0.25">
      <c r="B873" s="108">
        <v>44384</v>
      </c>
      <c r="C873" s="138"/>
      <c r="D873" s="139" t="s">
        <v>54</v>
      </c>
      <c r="E873" s="140"/>
      <c r="F873" s="140"/>
      <c r="G873" s="137"/>
      <c r="H873" s="141"/>
      <c r="I873" s="108">
        <v>44384</v>
      </c>
      <c r="J873" s="142"/>
      <c r="K873" s="139" t="s">
        <v>54</v>
      </c>
      <c r="L873" s="140"/>
      <c r="M873" s="141"/>
      <c r="N873" s="114"/>
      <c r="O873" s="94"/>
    </row>
    <row r="874" spans="2:15" x14ac:dyDescent="0.25">
      <c r="B874" s="108">
        <v>44385</v>
      </c>
      <c r="C874" s="138"/>
      <c r="D874" s="139" t="s">
        <v>54</v>
      </c>
      <c r="E874" s="140"/>
      <c r="F874" s="140"/>
      <c r="G874" s="137"/>
      <c r="H874" s="141"/>
      <c r="I874" s="108">
        <v>44385</v>
      </c>
      <c r="J874" s="142"/>
      <c r="K874" s="139" t="s">
        <v>54</v>
      </c>
      <c r="L874" s="140"/>
      <c r="M874" s="141"/>
      <c r="N874" s="114"/>
      <c r="O874" s="94"/>
    </row>
    <row r="875" spans="2:15" x14ac:dyDescent="0.25">
      <c r="B875" s="127">
        <v>44386</v>
      </c>
      <c r="C875" s="143"/>
      <c r="D875" s="144" t="s">
        <v>8</v>
      </c>
      <c r="E875" s="145">
        <v>589</v>
      </c>
      <c r="F875" s="145">
        <v>619</v>
      </c>
      <c r="G875" s="146">
        <v>40</v>
      </c>
      <c r="H875" s="141"/>
      <c r="I875" s="108">
        <v>44386</v>
      </c>
      <c r="J875" s="142"/>
      <c r="K875" s="147" t="s">
        <v>8</v>
      </c>
      <c r="L875" s="140"/>
      <c r="M875" s="141"/>
      <c r="N875" s="114"/>
      <c r="O875" s="94"/>
    </row>
    <row r="876" spans="2:15" x14ac:dyDescent="0.25">
      <c r="B876" s="127">
        <v>44387</v>
      </c>
      <c r="C876" s="143"/>
      <c r="D876" s="148" t="s">
        <v>8</v>
      </c>
      <c r="E876" s="145">
        <v>589</v>
      </c>
      <c r="F876" s="145">
        <v>619</v>
      </c>
      <c r="G876" s="146">
        <v>40</v>
      </c>
      <c r="H876" s="141"/>
      <c r="I876" s="108">
        <v>44387</v>
      </c>
      <c r="J876" s="142"/>
      <c r="K876" s="139" t="s">
        <v>8</v>
      </c>
      <c r="L876" s="140"/>
      <c r="M876" s="141"/>
      <c r="N876" s="114"/>
      <c r="O876" s="94"/>
    </row>
    <row r="877" spans="2:15" x14ac:dyDescent="0.25">
      <c r="B877" s="108">
        <v>44388</v>
      </c>
      <c r="C877" s="138"/>
      <c r="D877" s="139" t="s">
        <v>54</v>
      </c>
      <c r="E877" s="140"/>
      <c r="F877" s="140"/>
      <c r="G877" s="137"/>
      <c r="H877" s="141"/>
      <c r="I877" s="108">
        <v>44388</v>
      </c>
      <c r="J877" s="142"/>
      <c r="K877" s="139" t="s">
        <v>54</v>
      </c>
      <c r="L877" s="140"/>
      <c r="M877" s="141"/>
      <c r="N877" s="114"/>
      <c r="O877" s="94"/>
    </row>
    <row r="878" spans="2:15" x14ac:dyDescent="0.25">
      <c r="B878" s="108">
        <v>44389</v>
      </c>
      <c r="C878" s="138"/>
      <c r="D878" s="139" t="s">
        <v>54</v>
      </c>
      <c r="E878" s="140"/>
      <c r="F878" s="140"/>
      <c r="G878" s="137"/>
      <c r="H878" s="141"/>
      <c r="I878" s="108">
        <v>44389</v>
      </c>
      <c r="J878" s="142"/>
      <c r="K878" s="139" t="s">
        <v>54</v>
      </c>
      <c r="L878" s="140"/>
      <c r="M878" s="141"/>
      <c r="N878" s="114"/>
      <c r="O878" s="94"/>
    </row>
    <row r="879" spans="2:15" x14ac:dyDescent="0.25">
      <c r="B879" s="108">
        <v>44390</v>
      </c>
      <c r="C879" s="138"/>
      <c r="D879" s="139" t="s">
        <v>54</v>
      </c>
      <c r="E879" s="140"/>
      <c r="F879" s="140"/>
      <c r="G879" s="137"/>
      <c r="H879" s="141"/>
      <c r="I879" s="108">
        <v>44390</v>
      </c>
      <c r="J879" s="142"/>
      <c r="K879" s="139" t="s">
        <v>54</v>
      </c>
      <c r="L879" s="140"/>
      <c r="M879" s="141"/>
      <c r="N879" s="114"/>
      <c r="O879" s="94"/>
    </row>
    <row r="880" spans="2:15" x14ac:dyDescent="0.25">
      <c r="B880" s="108">
        <v>44391</v>
      </c>
      <c r="C880" s="138"/>
      <c r="D880" s="139" t="s">
        <v>54</v>
      </c>
      <c r="E880" s="140"/>
      <c r="F880" s="140"/>
      <c r="G880" s="137"/>
      <c r="H880" s="141"/>
      <c r="I880" s="108">
        <v>44391</v>
      </c>
      <c r="J880" s="142"/>
      <c r="K880" s="139" t="s">
        <v>54</v>
      </c>
      <c r="L880" s="140"/>
      <c r="M880" s="141"/>
      <c r="N880" s="114"/>
      <c r="O880" s="94"/>
    </row>
    <row r="881" spans="2:15" x14ac:dyDescent="0.25">
      <c r="B881" s="108">
        <v>44392</v>
      </c>
      <c r="C881" s="138"/>
      <c r="D881" s="139" t="s">
        <v>54</v>
      </c>
      <c r="E881" s="140"/>
      <c r="F881" s="140"/>
      <c r="G881" s="137"/>
      <c r="H881" s="141"/>
      <c r="I881" s="108">
        <v>44392</v>
      </c>
      <c r="J881" s="142"/>
      <c r="K881" s="139" t="s">
        <v>54</v>
      </c>
      <c r="L881" s="140"/>
      <c r="M881" s="141"/>
      <c r="N881" s="114"/>
      <c r="O881" s="94"/>
    </row>
    <row r="882" spans="2:15" x14ac:dyDescent="0.25">
      <c r="B882" s="132">
        <v>44393</v>
      </c>
      <c r="C882" s="162"/>
      <c r="D882" s="163" t="s">
        <v>8</v>
      </c>
      <c r="E882" s="164">
        <v>689</v>
      </c>
      <c r="F882" s="164">
        <v>719</v>
      </c>
      <c r="G882" s="165">
        <v>45</v>
      </c>
      <c r="H882" s="141"/>
      <c r="I882" s="108">
        <v>44393</v>
      </c>
      <c r="J882" s="142"/>
      <c r="K882" s="147" t="s">
        <v>8</v>
      </c>
      <c r="L882" s="140"/>
      <c r="M882" s="141"/>
      <c r="N882" s="114"/>
      <c r="O882" s="94"/>
    </row>
    <row r="883" spans="2:15" x14ac:dyDescent="0.25">
      <c r="B883" s="132">
        <v>44394</v>
      </c>
      <c r="C883" s="162"/>
      <c r="D883" s="166" t="s">
        <v>8</v>
      </c>
      <c r="E883" s="164">
        <v>689</v>
      </c>
      <c r="F883" s="164">
        <v>719</v>
      </c>
      <c r="G883" s="165">
        <v>45</v>
      </c>
      <c r="H883" s="141"/>
      <c r="I883" s="108">
        <v>44394</v>
      </c>
      <c r="J883" s="142"/>
      <c r="K883" s="139" t="s">
        <v>8</v>
      </c>
      <c r="L883" s="140"/>
      <c r="M883" s="141"/>
      <c r="N883" s="114"/>
      <c r="O883" s="94"/>
    </row>
    <row r="884" spans="2:15" x14ac:dyDescent="0.25">
      <c r="B884" s="108">
        <v>44395</v>
      </c>
      <c r="C884" s="138"/>
      <c r="D884" s="139" t="s">
        <v>54</v>
      </c>
      <c r="E884" s="140"/>
      <c r="F884" s="140"/>
      <c r="G884" s="137"/>
      <c r="H884" s="141"/>
      <c r="I884" s="108">
        <v>44395</v>
      </c>
      <c r="J884" s="142"/>
      <c r="K884" s="139" t="s">
        <v>54</v>
      </c>
      <c r="L884" s="140"/>
      <c r="M884" s="141"/>
      <c r="N884" s="114"/>
      <c r="O884" s="94"/>
    </row>
    <row r="885" spans="2:15" x14ac:dyDescent="0.25">
      <c r="B885" s="108">
        <v>44396</v>
      </c>
      <c r="C885" s="138"/>
      <c r="D885" s="139" t="s">
        <v>54</v>
      </c>
      <c r="E885" s="140"/>
      <c r="F885" s="140"/>
      <c r="G885" s="137"/>
      <c r="H885" s="141"/>
      <c r="I885" s="108">
        <v>44396</v>
      </c>
      <c r="J885" s="142"/>
      <c r="K885" s="139" t="s">
        <v>54</v>
      </c>
      <c r="L885" s="140"/>
      <c r="M885" s="141"/>
      <c r="N885" s="114"/>
      <c r="O885" s="94"/>
    </row>
    <row r="886" spans="2:15" x14ac:dyDescent="0.25">
      <c r="B886" s="108">
        <v>44397</v>
      </c>
      <c r="C886" s="138"/>
      <c r="D886" s="139" t="s">
        <v>54</v>
      </c>
      <c r="E886" s="140"/>
      <c r="F886" s="140"/>
      <c r="G886" s="137"/>
      <c r="H886" s="141"/>
      <c r="I886" s="108">
        <v>44397</v>
      </c>
      <c r="J886" s="142"/>
      <c r="K886" s="139" t="s">
        <v>54</v>
      </c>
      <c r="L886" s="140"/>
      <c r="M886" s="141"/>
      <c r="N886" s="114"/>
      <c r="O886" s="94"/>
    </row>
    <row r="887" spans="2:15" x14ac:dyDescent="0.25">
      <c r="B887" s="108">
        <v>44398</v>
      </c>
      <c r="C887" s="138"/>
      <c r="D887" s="139" t="s">
        <v>54</v>
      </c>
      <c r="E887" s="140"/>
      <c r="F887" s="140"/>
      <c r="G887" s="137"/>
      <c r="H887" s="141"/>
      <c r="I887" s="108">
        <v>44398</v>
      </c>
      <c r="J887" s="142"/>
      <c r="K887" s="139" t="s">
        <v>54</v>
      </c>
      <c r="L887" s="140"/>
      <c r="M887" s="141"/>
      <c r="N887" s="114"/>
      <c r="O887" s="94"/>
    </row>
    <row r="888" spans="2:15" x14ac:dyDescent="0.25">
      <c r="B888" s="108">
        <v>44399</v>
      </c>
      <c r="C888" s="138"/>
      <c r="D888" s="139" t="s">
        <v>54</v>
      </c>
      <c r="E888" s="140"/>
      <c r="F888" s="140"/>
      <c r="G888" s="137"/>
      <c r="H888" s="141"/>
      <c r="I888" s="108">
        <v>44399</v>
      </c>
      <c r="J888" s="142"/>
      <c r="K888" s="139" t="s">
        <v>54</v>
      </c>
      <c r="L888" s="140"/>
      <c r="M888" s="141"/>
      <c r="N888" s="114"/>
      <c r="O888" s="94"/>
    </row>
    <row r="889" spans="2:15" x14ac:dyDescent="0.25">
      <c r="B889" s="132">
        <v>44400</v>
      </c>
      <c r="C889" s="162"/>
      <c r="D889" s="163" t="s">
        <v>8</v>
      </c>
      <c r="E889" s="164">
        <v>689</v>
      </c>
      <c r="F889" s="164">
        <v>719</v>
      </c>
      <c r="G889" s="165">
        <v>45</v>
      </c>
      <c r="H889" s="141"/>
      <c r="I889" s="108">
        <v>44400</v>
      </c>
      <c r="J889" s="142"/>
      <c r="K889" s="147" t="s">
        <v>8</v>
      </c>
      <c r="L889" s="140"/>
      <c r="M889" s="141"/>
      <c r="N889" s="114"/>
      <c r="O889" s="94"/>
    </row>
    <row r="890" spans="2:15" x14ac:dyDescent="0.25">
      <c r="B890" s="132">
        <v>44401</v>
      </c>
      <c r="C890" s="162"/>
      <c r="D890" s="166" t="s">
        <v>8</v>
      </c>
      <c r="E890" s="164">
        <v>689</v>
      </c>
      <c r="F890" s="164">
        <v>719</v>
      </c>
      <c r="G890" s="165">
        <v>45</v>
      </c>
      <c r="H890" s="141"/>
      <c r="I890" s="108">
        <v>44401</v>
      </c>
      <c r="J890" s="142"/>
      <c r="K890" s="139" t="s">
        <v>8</v>
      </c>
      <c r="L890" s="140"/>
      <c r="M890" s="141"/>
      <c r="N890" s="114"/>
      <c r="O890" s="94"/>
    </row>
    <row r="891" spans="2:15" x14ac:dyDescent="0.25">
      <c r="B891" s="108">
        <v>44402</v>
      </c>
      <c r="C891" s="138"/>
      <c r="D891" s="139" t="s">
        <v>54</v>
      </c>
      <c r="E891" s="140"/>
      <c r="F891" s="140"/>
      <c r="G891" s="137"/>
      <c r="H891" s="141"/>
      <c r="I891" s="108">
        <v>44402</v>
      </c>
      <c r="J891" s="142"/>
      <c r="K891" s="139" t="s">
        <v>54</v>
      </c>
      <c r="L891" s="140"/>
      <c r="M891" s="141"/>
      <c r="N891" s="114"/>
      <c r="O891" s="94"/>
    </row>
    <row r="892" spans="2:15" x14ac:dyDescent="0.25">
      <c r="B892" s="108">
        <v>44403</v>
      </c>
      <c r="C892" s="138"/>
      <c r="D892" s="139" t="s">
        <v>54</v>
      </c>
      <c r="E892" s="140"/>
      <c r="F892" s="140"/>
      <c r="G892" s="137"/>
      <c r="H892" s="141"/>
      <c r="I892" s="108">
        <v>44403</v>
      </c>
      <c r="J892" s="142"/>
      <c r="K892" s="139" t="s">
        <v>54</v>
      </c>
      <c r="L892" s="140"/>
      <c r="M892" s="141"/>
      <c r="N892" s="114"/>
      <c r="O892" s="94"/>
    </row>
    <row r="893" spans="2:15" x14ac:dyDescent="0.25">
      <c r="B893" s="108">
        <v>44404</v>
      </c>
      <c r="C893" s="138"/>
      <c r="D893" s="139" t="s">
        <v>54</v>
      </c>
      <c r="E893" s="140"/>
      <c r="F893" s="140"/>
      <c r="G893" s="137"/>
      <c r="H893" s="141"/>
      <c r="I893" s="108">
        <v>44404</v>
      </c>
      <c r="J893" s="142"/>
      <c r="K893" s="139" t="s">
        <v>54</v>
      </c>
      <c r="L893" s="140"/>
      <c r="M893" s="141"/>
      <c r="N893" s="114"/>
      <c r="O893" s="94"/>
    </row>
    <row r="894" spans="2:15" x14ac:dyDescent="0.25">
      <c r="B894" s="108">
        <v>44405</v>
      </c>
      <c r="C894" s="138"/>
      <c r="D894" s="139" t="s">
        <v>54</v>
      </c>
      <c r="E894" s="140"/>
      <c r="F894" s="140"/>
      <c r="G894" s="137"/>
      <c r="H894" s="141"/>
      <c r="I894" s="108">
        <v>44405</v>
      </c>
      <c r="J894" s="142"/>
      <c r="K894" s="139" t="s">
        <v>54</v>
      </c>
      <c r="L894" s="140"/>
      <c r="M894" s="141"/>
      <c r="N894" s="114"/>
      <c r="O894" s="94"/>
    </row>
    <row r="895" spans="2:15" x14ac:dyDescent="0.25">
      <c r="B895" s="108">
        <v>44406</v>
      </c>
      <c r="C895" s="138"/>
      <c r="D895" s="139" t="s">
        <v>54</v>
      </c>
      <c r="E895" s="140"/>
      <c r="F895" s="140"/>
      <c r="G895" s="137"/>
      <c r="H895" s="141"/>
      <c r="I895" s="108">
        <v>44406</v>
      </c>
      <c r="J895" s="142"/>
      <c r="K895" s="139" t="s">
        <v>54</v>
      </c>
      <c r="L895" s="140"/>
      <c r="M895" s="141"/>
      <c r="N895" s="114"/>
      <c r="O895" s="94"/>
    </row>
    <row r="896" spans="2:15" x14ac:dyDescent="0.25">
      <c r="B896" s="132">
        <v>44407</v>
      </c>
      <c r="C896" s="162"/>
      <c r="D896" s="163" t="s">
        <v>8</v>
      </c>
      <c r="E896" s="164">
        <v>689</v>
      </c>
      <c r="F896" s="164">
        <v>719</v>
      </c>
      <c r="G896" s="165">
        <v>45</v>
      </c>
      <c r="H896" s="141"/>
      <c r="I896" s="108">
        <v>44407</v>
      </c>
      <c r="J896" s="142"/>
      <c r="K896" s="147" t="s">
        <v>8</v>
      </c>
      <c r="L896" s="140"/>
      <c r="M896" s="141"/>
      <c r="N896" s="114"/>
      <c r="O896" s="94"/>
    </row>
    <row r="897" spans="2:15" x14ac:dyDescent="0.25">
      <c r="B897" s="132">
        <v>44408</v>
      </c>
      <c r="C897" s="162"/>
      <c r="D897" s="166" t="s">
        <v>8</v>
      </c>
      <c r="E897" s="164">
        <v>689</v>
      </c>
      <c r="F897" s="164">
        <v>719</v>
      </c>
      <c r="G897" s="165">
        <v>45</v>
      </c>
      <c r="H897" s="141"/>
      <c r="I897" s="108">
        <v>44408</v>
      </c>
      <c r="J897" s="142"/>
      <c r="K897" s="139" t="s">
        <v>8</v>
      </c>
      <c r="L897" s="140"/>
      <c r="M897" s="141"/>
      <c r="N897" s="114"/>
      <c r="O897" s="94"/>
    </row>
    <row r="898" spans="2:15" x14ac:dyDescent="0.25">
      <c r="B898" s="108">
        <v>44409</v>
      </c>
      <c r="C898" s="138"/>
      <c r="D898" s="139" t="s">
        <v>54</v>
      </c>
      <c r="E898" s="140"/>
      <c r="F898" s="140"/>
      <c r="G898" s="137"/>
      <c r="H898" s="141"/>
      <c r="I898" s="108">
        <v>44409</v>
      </c>
      <c r="J898" s="142"/>
      <c r="K898" s="139" t="s">
        <v>54</v>
      </c>
      <c r="L898" s="140"/>
      <c r="M898" s="141"/>
      <c r="N898" s="114"/>
      <c r="O898" s="94"/>
    </row>
    <row r="899" spans="2:15" x14ac:dyDescent="0.25">
      <c r="B899" s="108">
        <v>44410</v>
      </c>
      <c r="C899" s="138"/>
      <c r="D899" s="139" t="s">
        <v>54</v>
      </c>
      <c r="E899" s="140"/>
      <c r="F899" s="140"/>
      <c r="G899" s="137"/>
      <c r="H899" s="141"/>
      <c r="I899" s="108">
        <v>44410</v>
      </c>
      <c r="J899" s="142"/>
      <c r="K899" s="139" t="s">
        <v>54</v>
      </c>
      <c r="L899" s="140"/>
      <c r="M899" s="141"/>
      <c r="N899" s="114"/>
      <c r="O899" s="94"/>
    </row>
    <row r="900" spans="2:15" x14ac:dyDescent="0.25">
      <c r="B900" s="108">
        <v>44411</v>
      </c>
      <c r="C900" s="138"/>
      <c r="D900" s="139" t="s">
        <v>54</v>
      </c>
      <c r="E900" s="140"/>
      <c r="F900" s="140"/>
      <c r="G900" s="137"/>
      <c r="H900" s="141"/>
      <c r="I900" s="108">
        <v>44411</v>
      </c>
      <c r="J900" s="142"/>
      <c r="K900" s="139" t="s">
        <v>54</v>
      </c>
      <c r="L900" s="140"/>
      <c r="M900" s="141"/>
      <c r="N900" s="114"/>
      <c r="O900" s="94"/>
    </row>
    <row r="901" spans="2:15" x14ac:dyDescent="0.25">
      <c r="B901" s="108">
        <v>44412</v>
      </c>
      <c r="C901" s="138"/>
      <c r="D901" s="139" t="s">
        <v>54</v>
      </c>
      <c r="E901" s="140"/>
      <c r="F901" s="140"/>
      <c r="G901" s="137"/>
      <c r="H901" s="141"/>
      <c r="I901" s="108">
        <v>44412</v>
      </c>
      <c r="J901" s="142"/>
      <c r="K901" s="139" t="s">
        <v>54</v>
      </c>
      <c r="L901" s="140"/>
      <c r="M901" s="141"/>
      <c r="N901" s="114"/>
      <c r="O901" s="94"/>
    </row>
    <row r="902" spans="2:15" x14ac:dyDescent="0.25">
      <c r="B902" s="108">
        <v>44413</v>
      </c>
      <c r="C902" s="138"/>
      <c r="D902" s="139" t="s">
        <v>54</v>
      </c>
      <c r="E902" s="140"/>
      <c r="F902" s="140"/>
      <c r="G902" s="137"/>
      <c r="H902" s="141"/>
      <c r="I902" s="108">
        <v>44413</v>
      </c>
      <c r="J902" s="142"/>
      <c r="K902" s="139" t="s">
        <v>54</v>
      </c>
      <c r="L902" s="140"/>
      <c r="M902" s="141"/>
      <c r="N902" s="114"/>
      <c r="O902" s="94"/>
    </row>
    <row r="903" spans="2:15" x14ac:dyDescent="0.25">
      <c r="B903" s="132">
        <v>44414</v>
      </c>
      <c r="C903" s="162"/>
      <c r="D903" s="163" t="s">
        <v>8</v>
      </c>
      <c r="E903" s="164">
        <v>689</v>
      </c>
      <c r="F903" s="164">
        <v>719</v>
      </c>
      <c r="G903" s="165">
        <v>45</v>
      </c>
      <c r="H903" s="141"/>
      <c r="I903" s="108">
        <v>44414</v>
      </c>
      <c r="J903" s="142"/>
      <c r="K903" s="147" t="s">
        <v>8</v>
      </c>
      <c r="L903" s="140"/>
      <c r="M903" s="141"/>
      <c r="N903" s="114"/>
      <c r="O903" s="94"/>
    </row>
    <row r="904" spans="2:15" x14ac:dyDescent="0.25">
      <c r="B904" s="127">
        <v>44415</v>
      </c>
      <c r="C904" s="143"/>
      <c r="D904" s="148" t="s">
        <v>8</v>
      </c>
      <c r="E904" s="145">
        <v>589</v>
      </c>
      <c r="F904" s="145">
        <v>619</v>
      </c>
      <c r="G904" s="146">
        <v>40</v>
      </c>
      <c r="H904" s="141"/>
      <c r="I904" s="108">
        <v>44415</v>
      </c>
      <c r="J904" s="142"/>
      <c r="K904" s="139" t="s">
        <v>8</v>
      </c>
      <c r="L904" s="140"/>
      <c r="M904" s="141"/>
      <c r="N904" s="114"/>
      <c r="O904" s="94"/>
    </row>
    <row r="905" spans="2:15" x14ac:dyDescent="0.25">
      <c r="B905" s="108">
        <v>44416</v>
      </c>
      <c r="C905" s="138"/>
      <c r="D905" s="139" t="s">
        <v>54</v>
      </c>
      <c r="E905" s="140"/>
      <c r="F905" s="140"/>
      <c r="G905" s="137"/>
      <c r="H905" s="141"/>
      <c r="I905" s="108">
        <v>44416</v>
      </c>
      <c r="J905" s="142"/>
      <c r="K905" s="139" t="s">
        <v>54</v>
      </c>
      <c r="L905" s="140"/>
      <c r="M905" s="141"/>
      <c r="N905" s="114"/>
      <c r="O905" s="94"/>
    </row>
    <row r="906" spans="2:15" x14ac:dyDescent="0.25">
      <c r="B906" s="108">
        <v>44417</v>
      </c>
      <c r="C906" s="138"/>
      <c r="D906" s="139" t="s">
        <v>54</v>
      </c>
      <c r="E906" s="140"/>
      <c r="F906" s="140"/>
      <c r="G906" s="137"/>
      <c r="H906" s="141"/>
      <c r="I906" s="108">
        <v>44417</v>
      </c>
      <c r="J906" s="142"/>
      <c r="K906" s="139" t="s">
        <v>54</v>
      </c>
      <c r="L906" s="140"/>
      <c r="M906" s="141"/>
      <c r="N906" s="114"/>
      <c r="O906" s="94"/>
    </row>
    <row r="907" spans="2:15" x14ac:dyDescent="0.25">
      <c r="B907" s="108">
        <v>44418</v>
      </c>
      <c r="C907" s="138"/>
      <c r="D907" s="139" t="s">
        <v>54</v>
      </c>
      <c r="E907" s="140"/>
      <c r="F907" s="140"/>
      <c r="G907" s="137"/>
      <c r="H907" s="141"/>
      <c r="I907" s="108">
        <v>44418</v>
      </c>
      <c r="J907" s="142"/>
      <c r="K907" s="139" t="s">
        <v>54</v>
      </c>
      <c r="L907" s="140"/>
      <c r="M907" s="141"/>
      <c r="N907" s="114"/>
      <c r="O907" s="94"/>
    </row>
    <row r="908" spans="2:15" x14ac:dyDescent="0.25">
      <c r="B908" s="108">
        <v>44419</v>
      </c>
      <c r="C908" s="138"/>
      <c r="D908" s="139" t="s">
        <v>54</v>
      </c>
      <c r="E908" s="140"/>
      <c r="F908" s="140"/>
      <c r="G908" s="137"/>
      <c r="H908" s="141"/>
      <c r="I908" s="108">
        <v>44419</v>
      </c>
      <c r="J908" s="142"/>
      <c r="K908" s="139" t="s">
        <v>54</v>
      </c>
      <c r="L908" s="140"/>
      <c r="M908" s="141"/>
      <c r="N908" s="114"/>
      <c r="O908" s="94"/>
    </row>
    <row r="909" spans="2:15" x14ac:dyDescent="0.25">
      <c r="B909" s="108">
        <v>44420</v>
      </c>
      <c r="C909" s="138"/>
      <c r="D909" s="139" t="s">
        <v>54</v>
      </c>
      <c r="E909" s="140"/>
      <c r="F909" s="140"/>
      <c r="G909" s="137"/>
      <c r="H909" s="141"/>
      <c r="I909" s="108">
        <v>44420</v>
      </c>
      <c r="J909" s="142"/>
      <c r="K909" s="139" t="s">
        <v>54</v>
      </c>
      <c r="L909" s="140"/>
      <c r="M909" s="141"/>
      <c r="N909" s="114"/>
      <c r="O909" s="94"/>
    </row>
    <row r="910" spans="2:15" x14ac:dyDescent="0.25">
      <c r="B910" s="127">
        <v>44421</v>
      </c>
      <c r="C910" s="143"/>
      <c r="D910" s="144" t="s">
        <v>6</v>
      </c>
      <c r="E910" s="145">
        <v>429</v>
      </c>
      <c r="F910" s="145">
        <v>459</v>
      </c>
      <c r="G910" s="146">
        <v>40</v>
      </c>
      <c r="H910" s="141"/>
      <c r="I910" s="108">
        <v>44421</v>
      </c>
      <c r="J910" s="142"/>
      <c r="K910" s="147" t="s">
        <v>8</v>
      </c>
      <c r="L910" s="140"/>
      <c r="M910" s="141"/>
      <c r="N910" s="114"/>
      <c r="O910" s="94"/>
    </row>
    <row r="911" spans="2:15" x14ac:dyDescent="0.25">
      <c r="B911" s="127">
        <v>44422</v>
      </c>
      <c r="C911" s="143"/>
      <c r="D911" s="148" t="s">
        <v>6</v>
      </c>
      <c r="E911" s="145">
        <v>429</v>
      </c>
      <c r="F911" s="145">
        <v>459</v>
      </c>
      <c r="G911" s="146">
        <v>40</v>
      </c>
      <c r="H911" s="141"/>
      <c r="I911" s="108">
        <v>44422</v>
      </c>
      <c r="J911" s="142"/>
      <c r="K911" s="139" t="s">
        <v>8</v>
      </c>
      <c r="L911" s="140"/>
      <c r="M911" s="141"/>
      <c r="N911" s="114"/>
      <c r="O911" s="94"/>
    </row>
    <row r="912" spans="2:15" x14ac:dyDescent="0.25">
      <c r="B912" s="108">
        <v>44423</v>
      </c>
      <c r="C912" s="138"/>
      <c r="D912" s="139" t="s">
        <v>54</v>
      </c>
      <c r="E912" s="140"/>
      <c r="F912" s="140"/>
      <c r="G912" s="137"/>
      <c r="H912" s="141"/>
      <c r="I912" s="108">
        <v>44423</v>
      </c>
      <c r="J912" s="142"/>
      <c r="K912" s="139" t="s">
        <v>54</v>
      </c>
      <c r="L912" s="140"/>
      <c r="M912" s="141"/>
      <c r="N912" s="114"/>
      <c r="O912" s="94"/>
    </row>
    <row r="913" spans="2:15" x14ac:dyDescent="0.25">
      <c r="B913" s="108">
        <v>44424</v>
      </c>
      <c r="C913" s="138"/>
      <c r="D913" s="139" t="s">
        <v>54</v>
      </c>
      <c r="E913" s="140"/>
      <c r="F913" s="140"/>
      <c r="G913" s="137"/>
      <c r="H913" s="141"/>
      <c r="I913" s="108">
        <v>44424</v>
      </c>
      <c r="J913" s="142"/>
      <c r="K913" s="139" t="s">
        <v>54</v>
      </c>
      <c r="L913" s="140"/>
      <c r="M913" s="141"/>
      <c r="N913" s="114"/>
      <c r="O913" s="94"/>
    </row>
    <row r="914" spans="2:15" x14ac:dyDescent="0.25">
      <c r="B914" s="108">
        <v>44425</v>
      </c>
      <c r="C914" s="138"/>
      <c r="D914" s="139" t="s">
        <v>54</v>
      </c>
      <c r="E914" s="140"/>
      <c r="F914" s="140"/>
      <c r="G914" s="137"/>
      <c r="H914" s="141"/>
      <c r="I914" s="108">
        <v>44425</v>
      </c>
      <c r="J914" s="142"/>
      <c r="K914" s="139" t="s">
        <v>54</v>
      </c>
      <c r="L914" s="140"/>
      <c r="M914" s="141"/>
      <c r="N914" s="114"/>
      <c r="O914" s="94"/>
    </row>
    <row r="915" spans="2:15" x14ac:dyDescent="0.25">
      <c r="B915" s="108">
        <v>44426</v>
      </c>
      <c r="C915" s="138"/>
      <c r="D915" s="139" t="s">
        <v>54</v>
      </c>
      <c r="E915" s="140"/>
      <c r="F915" s="140"/>
      <c r="G915" s="137"/>
      <c r="H915" s="141"/>
      <c r="I915" s="108">
        <v>44426</v>
      </c>
      <c r="J915" s="142"/>
      <c r="K915" s="139" t="s">
        <v>54</v>
      </c>
      <c r="L915" s="140"/>
      <c r="M915" s="141"/>
      <c r="N915" s="114"/>
      <c r="O915" s="94"/>
    </row>
    <row r="916" spans="2:15" x14ac:dyDescent="0.25">
      <c r="B916" s="108">
        <v>44427</v>
      </c>
      <c r="C916" s="138"/>
      <c r="D916" s="139" t="s">
        <v>54</v>
      </c>
      <c r="E916" s="140"/>
      <c r="F916" s="140"/>
      <c r="G916" s="137"/>
      <c r="H916" s="141"/>
      <c r="I916" s="108">
        <v>44427</v>
      </c>
      <c r="J916" s="142"/>
      <c r="K916" s="139" t="s">
        <v>54</v>
      </c>
      <c r="L916" s="140"/>
      <c r="M916" s="141"/>
      <c r="N916" s="114"/>
      <c r="O916" s="94"/>
    </row>
    <row r="917" spans="2:15" x14ac:dyDescent="0.25">
      <c r="B917" s="127">
        <v>44428</v>
      </c>
      <c r="C917" s="143"/>
      <c r="D917" s="144" t="s">
        <v>6</v>
      </c>
      <c r="E917" s="144">
        <v>429</v>
      </c>
      <c r="F917" s="145">
        <v>459</v>
      </c>
      <c r="G917" s="146">
        <v>40</v>
      </c>
      <c r="H917" s="141"/>
      <c r="I917" s="108">
        <v>44428</v>
      </c>
      <c r="J917" s="142"/>
      <c r="K917" s="147" t="s">
        <v>8</v>
      </c>
      <c r="L917" s="140"/>
      <c r="M917" s="141"/>
      <c r="N917" s="114"/>
      <c r="O917" s="94"/>
    </row>
    <row r="918" spans="2:15" x14ac:dyDescent="0.25">
      <c r="B918" s="122">
        <v>44429</v>
      </c>
      <c r="C918" s="149"/>
      <c r="D918" s="153" t="s">
        <v>6</v>
      </c>
      <c r="E918" s="153">
        <v>249</v>
      </c>
      <c r="F918" s="151">
        <v>279</v>
      </c>
      <c r="G918" s="152">
        <v>35</v>
      </c>
      <c r="H918" s="141"/>
      <c r="I918" s="108">
        <v>44429</v>
      </c>
      <c r="J918" s="142"/>
      <c r="K918" s="139" t="s">
        <v>8</v>
      </c>
      <c r="L918" s="140"/>
      <c r="M918" s="141"/>
      <c r="N918" s="114"/>
      <c r="O918" s="94"/>
    </row>
    <row r="919" spans="2:15" x14ac:dyDescent="0.25">
      <c r="B919" s="108">
        <v>44430</v>
      </c>
      <c r="C919" s="138"/>
      <c r="D919" s="139" t="s">
        <v>54</v>
      </c>
      <c r="E919" s="140"/>
      <c r="F919" s="140"/>
      <c r="G919" s="137"/>
      <c r="H919" s="141"/>
      <c r="I919" s="108">
        <v>44430</v>
      </c>
      <c r="J919" s="142"/>
      <c r="K919" s="139" t="s">
        <v>54</v>
      </c>
      <c r="L919" s="140"/>
      <c r="M919" s="141"/>
      <c r="N919" s="114"/>
      <c r="O919" s="94"/>
    </row>
    <row r="920" spans="2:15" x14ac:dyDescent="0.25">
      <c r="B920" s="108">
        <v>44431</v>
      </c>
      <c r="C920" s="138"/>
      <c r="D920" s="139" t="s">
        <v>54</v>
      </c>
      <c r="E920" s="140"/>
      <c r="F920" s="140"/>
      <c r="G920" s="137"/>
      <c r="H920" s="141"/>
      <c r="I920" s="108">
        <v>44431</v>
      </c>
      <c r="J920" s="142"/>
      <c r="K920" s="139" t="s">
        <v>54</v>
      </c>
      <c r="L920" s="140"/>
      <c r="M920" s="141"/>
      <c r="N920" s="114"/>
      <c r="O920" s="94"/>
    </row>
    <row r="921" spans="2:15" x14ac:dyDescent="0.25">
      <c r="B921" s="108">
        <v>44432</v>
      </c>
      <c r="C921" s="138"/>
      <c r="D921" s="139" t="s">
        <v>54</v>
      </c>
      <c r="E921" s="140"/>
      <c r="F921" s="140"/>
      <c r="G921" s="137"/>
      <c r="H921" s="141"/>
      <c r="I921" s="108">
        <v>44432</v>
      </c>
      <c r="J921" s="142"/>
      <c r="K921" s="139" t="s">
        <v>54</v>
      </c>
      <c r="L921" s="140"/>
      <c r="M921" s="141"/>
      <c r="N921" s="114"/>
      <c r="O921" s="94"/>
    </row>
    <row r="922" spans="2:15" x14ac:dyDescent="0.25">
      <c r="B922" s="108">
        <v>44433</v>
      </c>
      <c r="C922" s="138"/>
      <c r="D922" s="139" t="s">
        <v>54</v>
      </c>
      <c r="E922" s="140"/>
      <c r="F922" s="140"/>
      <c r="G922" s="137"/>
      <c r="H922" s="141"/>
      <c r="I922" s="108">
        <v>44433</v>
      </c>
      <c r="J922" s="142"/>
      <c r="K922" s="139" t="s">
        <v>54</v>
      </c>
      <c r="L922" s="140"/>
      <c r="M922" s="141"/>
      <c r="N922" s="114"/>
      <c r="O922" s="94"/>
    </row>
    <row r="923" spans="2:15" x14ac:dyDescent="0.25">
      <c r="B923" s="108">
        <v>44434</v>
      </c>
      <c r="C923" s="138"/>
      <c r="D923" s="139" t="s">
        <v>54</v>
      </c>
      <c r="E923" s="140"/>
      <c r="F923" s="140"/>
      <c r="G923" s="137"/>
      <c r="H923" s="141"/>
      <c r="I923" s="108">
        <v>44434</v>
      </c>
      <c r="J923" s="142"/>
      <c r="K923" s="139" t="s">
        <v>54</v>
      </c>
      <c r="L923" s="140"/>
      <c r="M923" s="141"/>
      <c r="N923" s="114"/>
      <c r="O923" s="94"/>
    </row>
    <row r="924" spans="2:15" x14ac:dyDescent="0.25">
      <c r="B924" s="122">
        <v>44435</v>
      </c>
      <c r="C924" s="149"/>
      <c r="D924" s="150" t="s">
        <v>6</v>
      </c>
      <c r="E924" s="151">
        <v>249</v>
      </c>
      <c r="F924" s="151">
        <v>279</v>
      </c>
      <c r="G924" s="152">
        <v>35</v>
      </c>
      <c r="H924" s="141"/>
      <c r="I924" s="108">
        <v>44435</v>
      </c>
      <c r="J924" s="142"/>
      <c r="K924" s="147" t="s">
        <v>8</v>
      </c>
      <c r="L924" s="140"/>
      <c r="M924" s="141"/>
      <c r="N924" s="114"/>
      <c r="O924" s="94"/>
    </row>
    <row r="925" spans="2:15" x14ac:dyDescent="0.25">
      <c r="B925" s="122">
        <v>44436</v>
      </c>
      <c r="C925" s="149"/>
      <c r="D925" s="153" t="s">
        <v>6</v>
      </c>
      <c r="E925" s="151">
        <v>249</v>
      </c>
      <c r="F925" s="151">
        <v>279</v>
      </c>
      <c r="G925" s="152">
        <v>35</v>
      </c>
      <c r="H925" s="141"/>
      <c r="I925" s="108">
        <v>44436</v>
      </c>
      <c r="J925" s="142"/>
      <c r="K925" s="139" t="s">
        <v>8</v>
      </c>
      <c r="L925" s="140"/>
      <c r="M925" s="141"/>
      <c r="N925" s="114"/>
      <c r="O925" s="94"/>
    </row>
    <row r="926" spans="2:15" x14ac:dyDescent="0.25">
      <c r="B926" s="108">
        <v>44437</v>
      </c>
      <c r="C926" s="138"/>
      <c r="D926" s="139" t="s">
        <v>54</v>
      </c>
      <c r="E926" s="140"/>
      <c r="F926" s="140"/>
      <c r="G926" s="137"/>
      <c r="H926" s="141"/>
      <c r="I926" s="108">
        <v>44437</v>
      </c>
      <c r="J926" s="142"/>
      <c r="K926" s="139" t="s">
        <v>54</v>
      </c>
      <c r="L926" s="140"/>
      <c r="M926" s="141"/>
      <c r="N926" s="114"/>
      <c r="O926" s="94"/>
    </row>
    <row r="927" spans="2:15" x14ac:dyDescent="0.25">
      <c r="B927" s="108">
        <v>44438</v>
      </c>
      <c r="C927" s="138"/>
      <c r="D927" s="139" t="s">
        <v>54</v>
      </c>
      <c r="E927" s="140"/>
      <c r="F927" s="140"/>
      <c r="G927" s="137"/>
      <c r="H927" s="141"/>
      <c r="I927" s="108">
        <v>44438</v>
      </c>
      <c r="J927" s="142"/>
      <c r="K927" s="139" t="s">
        <v>54</v>
      </c>
      <c r="L927" s="140"/>
      <c r="M927" s="141"/>
      <c r="N927" s="114"/>
      <c r="O927" s="94"/>
    </row>
    <row r="928" spans="2:15" x14ac:dyDescent="0.25">
      <c r="B928" s="108">
        <v>44439</v>
      </c>
      <c r="C928" s="138"/>
      <c r="D928" s="139" t="s">
        <v>54</v>
      </c>
      <c r="E928" s="140"/>
      <c r="F928" s="140"/>
      <c r="G928" s="137"/>
      <c r="H928" s="141"/>
      <c r="I928" s="108">
        <v>44439</v>
      </c>
      <c r="J928" s="142"/>
      <c r="K928" s="139" t="s">
        <v>54</v>
      </c>
      <c r="L928" s="140"/>
      <c r="M928" s="141"/>
      <c r="N928" s="114"/>
      <c r="O928" s="94"/>
    </row>
    <row r="929" spans="2:15" x14ac:dyDescent="0.25">
      <c r="B929" s="108">
        <v>44440</v>
      </c>
      <c r="C929" s="138"/>
      <c r="D929" s="139" t="s">
        <v>54</v>
      </c>
      <c r="E929" s="140"/>
      <c r="F929" s="140"/>
      <c r="G929" s="137"/>
      <c r="H929" s="141"/>
      <c r="I929" s="108">
        <v>44440</v>
      </c>
      <c r="J929" s="142"/>
      <c r="K929" s="139" t="s">
        <v>54</v>
      </c>
      <c r="L929" s="140"/>
      <c r="M929" s="141"/>
      <c r="N929" s="114"/>
      <c r="O929" s="94"/>
    </row>
    <row r="930" spans="2:15" x14ac:dyDescent="0.25">
      <c r="B930" s="108">
        <v>44441</v>
      </c>
      <c r="C930" s="138"/>
      <c r="D930" s="139" t="s">
        <v>54</v>
      </c>
      <c r="E930" s="140"/>
      <c r="F930" s="140"/>
      <c r="G930" s="137"/>
      <c r="H930" s="141"/>
      <c r="I930" s="108">
        <v>44441</v>
      </c>
      <c r="J930" s="142"/>
      <c r="K930" s="139" t="s">
        <v>54</v>
      </c>
      <c r="L930" s="140"/>
      <c r="M930" s="141"/>
      <c r="N930" s="114"/>
      <c r="O930" s="94"/>
    </row>
    <row r="931" spans="2:15" x14ac:dyDescent="0.25">
      <c r="B931" s="122">
        <v>44442</v>
      </c>
      <c r="C931" s="149"/>
      <c r="D931" s="150" t="s">
        <v>6</v>
      </c>
      <c r="E931" s="151">
        <v>249</v>
      </c>
      <c r="F931" s="151">
        <v>279</v>
      </c>
      <c r="G931" s="152">
        <v>35</v>
      </c>
      <c r="H931" s="141"/>
      <c r="I931" s="108">
        <v>44442</v>
      </c>
      <c r="J931" s="142"/>
      <c r="K931" s="147" t="s">
        <v>8</v>
      </c>
      <c r="L931" s="140"/>
      <c r="M931" s="141"/>
      <c r="N931" s="114"/>
      <c r="O931" s="94"/>
    </row>
    <row r="932" spans="2:15" x14ac:dyDescent="0.25">
      <c r="B932" s="122">
        <v>44443</v>
      </c>
      <c r="C932" s="149"/>
      <c r="D932" s="153" t="s">
        <v>6</v>
      </c>
      <c r="E932" s="151">
        <v>249</v>
      </c>
      <c r="F932" s="151">
        <v>279</v>
      </c>
      <c r="G932" s="152">
        <v>35</v>
      </c>
      <c r="H932" s="141"/>
      <c r="I932" s="108">
        <v>44443</v>
      </c>
      <c r="J932" s="142"/>
      <c r="K932" s="139" t="s">
        <v>8</v>
      </c>
      <c r="L932" s="140"/>
      <c r="M932" s="141"/>
      <c r="N932" s="114"/>
      <c r="O932" s="94"/>
    </row>
    <row r="933" spans="2:15" x14ac:dyDescent="0.25">
      <c r="B933" s="108">
        <v>44444</v>
      </c>
      <c r="C933" s="138"/>
      <c r="D933" s="139" t="s">
        <v>54</v>
      </c>
      <c r="E933" s="140"/>
      <c r="F933" s="140"/>
      <c r="G933" s="137"/>
      <c r="H933" s="141"/>
      <c r="I933" s="108">
        <v>44444</v>
      </c>
      <c r="J933" s="142"/>
      <c r="K933" s="139" t="s">
        <v>54</v>
      </c>
      <c r="L933" s="140"/>
      <c r="M933" s="141"/>
      <c r="N933" s="114"/>
      <c r="O933" s="94"/>
    </row>
    <row r="934" spans="2:15" x14ac:dyDescent="0.25">
      <c r="B934" s="108">
        <v>44445</v>
      </c>
      <c r="C934" s="138"/>
      <c r="D934" s="139" t="s">
        <v>54</v>
      </c>
      <c r="E934" s="140"/>
      <c r="F934" s="140"/>
      <c r="G934" s="137"/>
      <c r="H934" s="141"/>
      <c r="I934" s="108">
        <v>44445</v>
      </c>
      <c r="J934" s="142"/>
      <c r="K934" s="139" t="s">
        <v>54</v>
      </c>
      <c r="L934" s="140"/>
      <c r="M934" s="141"/>
      <c r="N934" s="114"/>
      <c r="O934" s="94"/>
    </row>
    <row r="935" spans="2:15" x14ac:dyDescent="0.25">
      <c r="B935" s="108">
        <v>44446</v>
      </c>
      <c r="C935" s="138"/>
      <c r="D935" s="139" t="s">
        <v>54</v>
      </c>
      <c r="E935" s="140"/>
      <c r="F935" s="140"/>
      <c r="G935" s="137"/>
      <c r="H935" s="141"/>
      <c r="I935" s="108">
        <v>44446</v>
      </c>
      <c r="J935" s="142"/>
      <c r="K935" s="139" t="s">
        <v>54</v>
      </c>
      <c r="L935" s="140"/>
      <c r="M935" s="141"/>
      <c r="N935" s="114"/>
      <c r="O935" s="94"/>
    </row>
    <row r="936" spans="2:15" x14ac:dyDescent="0.25">
      <c r="B936" s="108">
        <v>44447</v>
      </c>
      <c r="C936" s="138"/>
      <c r="D936" s="139" t="s">
        <v>54</v>
      </c>
      <c r="E936" s="140"/>
      <c r="F936" s="140"/>
      <c r="G936" s="137"/>
      <c r="H936" s="141"/>
      <c r="I936" s="108">
        <v>44447</v>
      </c>
      <c r="J936" s="142"/>
      <c r="K936" s="139" t="s">
        <v>54</v>
      </c>
      <c r="L936" s="140"/>
      <c r="M936" s="141"/>
      <c r="N936" s="114"/>
      <c r="O936" s="94"/>
    </row>
    <row r="937" spans="2:15" x14ac:dyDescent="0.25">
      <c r="B937" s="108">
        <v>44448</v>
      </c>
      <c r="C937" s="138"/>
      <c r="D937" s="139" t="s">
        <v>54</v>
      </c>
      <c r="E937" s="140"/>
      <c r="F937" s="140"/>
      <c r="G937" s="137"/>
      <c r="H937" s="141"/>
      <c r="I937" s="108">
        <v>44448</v>
      </c>
      <c r="J937" s="142"/>
      <c r="K937" s="139" t="s">
        <v>54</v>
      </c>
      <c r="L937" s="140"/>
      <c r="M937" s="141"/>
      <c r="N937" s="114"/>
      <c r="O937" s="94"/>
    </row>
    <row r="938" spans="2:15" x14ac:dyDescent="0.25">
      <c r="B938" s="122">
        <v>44449</v>
      </c>
      <c r="C938" s="149"/>
      <c r="D938" s="150" t="s">
        <v>6</v>
      </c>
      <c r="E938" s="151">
        <v>249</v>
      </c>
      <c r="F938" s="151">
        <v>279</v>
      </c>
      <c r="G938" s="152">
        <v>35</v>
      </c>
      <c r="H938" s="141"/>
      <c r="I938" s="108">
        <v>44449</v>
      </c>
      <c r="J938" s="142"/>
      <c r="K938" s="147" t="s">
        <v>6</v>
      </c>
      <c r="L938" s="140"/>
      <c r="M938" s="141"/>
      <c r="N938" s="114"/>
      <c r="O938" s="94"/>
    </row>
    <row r="939" spans="2:15" x14ac:dyDescent="0.25">
      <c r="B939" s="122">
        <v>44450</v>
      </c>
      <c r="C939" s="149"/>
      <c r="D939" s="153" t="s">
        <v>6</v>
      </c>
      <c r="E939" s="151">
        <v>249</v>
      </c>
      <c r="F939" s="151">
        <v>279</v>
      </c>
      <c r="G939" s="152">
        <v>35</v>
      </c>
      <c r="H939" s="141"/>
      <c r="I939" s="108">
        <v>44450</v>
      </c>
      <c r="J939" s="142"/>
      <c r="K939" s="139" t="s">
        <v>6</v>
      </c>
      <c r="L939" s="140"/>
      <c r="M939" s="141"/>
      <c r="N939" s="114"/>
      <c r="O939" s="94"/>
    </row>
    <row r="940" spans="2:15" x14ac:dyDescent="0.25">
      <c r="B940" s="108">
        <v>44451</v>
      </c>
      <c r="C940" s="138"/>
      <c r="D940" s="139" t="s">
        <v>54</v>
      </c>
      <c r="E940" s="140"/>
      <c r="F940" s="140"/>
      <c r="G940" s="137"/>
      <c r="H940" s="141"/>
      <c r="I940" s="108">
        <v>44451</v>
      </c>
      <c r="J940" s="142"/>
      <c r="K940" s="139" t="s">
        <v>54</v>
      </c>
      <c r="L940" s="140"/>
      <c r="M940" s="141"/>
      <c r="N940" s="114"/>
      <c r="O940" s="94"/>
    </row>
    <row r="941" spans="2:15" x14ac:dyDescent="0.25">
      <c r="B941" s="108">
        <v>44452</v>
      </c>
      <c r="C941" s="138"/>
      <c r="D941" s="139" t="s">
        <v>54</v>
      </c>
      <c r="E941" s="140"/>
      <c r="F941" s="140"/>
      <c r="G941" s="137"/>
      <c r="H941" s="141"/>
      <c r="I941" s="108">
        <v>44452</v>
      </c>
      <c r="J941" s="142"/>
      <c r="K941" s="139" t="s">
        <v>54</v>
      </c>
      <c r="L941" s="140"/>
      <c r="M941" s="141"/>
      <c r="N941" s="114"/>
      <c r="O941" s="94"/>
    </row>
    <row r="942" spans="2:15" x14ac:dyDescent="0.25">
      <c r="B942" s="108">
        <v>44453</v>
      </c>
      <c r="C942" s="138"/>
      <c r="D942" s="139" t="s">
        <v>54</v>
      </c>
      <c r="E942" s="140"/>
      <c r="F942" s="140"/>
      <c r="G942" s="137"/>
      <c r="H942" s="141"/>
      <c r="I942" s="108">
        <v>44453</v>
      </c>
      <c r="J942" s="142"/>
      <c r="K942" s="139" t="s">
        <v>54</v>
      </c>
      <c r="L942" s="140"/>
      <c r="M942" s="141"/>
      <c r="N942" s="114"/>
      <c r="O942" s="94"/>
    </row>
    <row r="943" spans="2:15" x14ac:dyDescent="0.25">
      <c r="B943" s="108">
        <v>44454</v>
      </c>
      <c r="C943" s="138"/>
      <c r="D943" s="139" t="s">
        <v>54</v>
      </c>
      <c r="E943" s="140"/>
      <c r="F943" s="140"/>
      <c r="G943" s="137"/>
      <c r="H943" s="141"/>
      <c r="I943" s="108">
        <v>44454</v>
      </c>
      <c r="J943" s="142"/>
      <c r="K943" s="139" t="s">
        <v>54</v>
      </c>
      <c r="L943" s="140"/>
      <c r="M943" s="141"/>
      <c r="N943" s="114"/>
      <c r="O943" s="94"/>
    </row>
    <row r="944" spans="2:15" x14ac:dyDescent="0.25">
      <c r="B944" s="108">
        <v>44455</v>
      </c>
      <c r="C944" s="138"/>
      <c r="D944" s="139" t="s">
        <v>54</v>
      </c>
      <c r="E944" s="140"/>
      <c r="F944" s="140"/>
      <c r="G944" s="137"/>
      <c r="H944" s="141"/>
      <c r="I944" s="108">
        <v>44455</v>
      </c>
      <c r="J944" s="142"/>
      <c r="K944" s="139" t="s">
        <v>54</v>
      </c>
      <c r="L944" s="140"/>
      <c r="M944" s="141"/>
      <c r="N944" s="114"/>
      <c r="O944" s="94"/>
    </row>
    <row r="945" spans="2:15" x14ac:dyDescent="0.25">
      <c r="B945" s="122">
        <v>44456</v>
      </c>
      <c r="C945" s="149"/>
      <c r="D945" s="150" t="s">
        <v>6</v>
      </c>
      <c r="E945" s="151">
        <v>249</v>
      </c>
      <c r="F945" s="151">
        <v>279</v>
      </c>
      <c r="G945" s="152">
        <v>35</v>
      </c>
      <c r="H945" s="141"/>
      <c r="I945" s="108">
        <v>44456</v>
      </c>
      <c r="J945" s="142"/>
      <c r="K945" s="147" t="s">
        <v>6</v>
      </c>
      <c r="L945" s="140"/>
      <c r="M945" s="141"/>
      <c r="N945" s="114"/>
      <c r="O945" s="94"/>
    </row>
    <row r="946" spans="2:15" x14ac:dyDescent="0.25">
      <c r="B946" s="122">
        <v>44457</v>
      </c>
      <c r="C946" s="149"/>
      <c r="D946" s="153" t="s">
        <v>6</v>
      </c>
      <c r="E946" s="151">
        <v>249</v>
      </c>
      <c r="F946" s="151">
        <v>279</v>
      </c>
      <c r="G946" s="152">
        <v>35</v>
      </c>
      <c r="H946" s="141"/>
      <c r="I946" s="108">
        <v>44457</v>
      </c>
      <c r="J946" s="142"/>
      <c r="K946" s="139" t="s">
        <v>6</v>
      </c>
      <c r="L946" s="140"/>
      <c r="M946" s="141"/>
      <c r="N946" s="114"/>
      <c r="O946" s="94"/>
    </row>
    <row r="947" spans="2:15" x14ac:dyDescent="0.25">
      <c r="B947" s="108">
        <v>44458</v>
      </c>
      <c r="C947" s="138"/>
      <c r="D947" s="139" t="s">
        <v>54</v>
      </c>
      <c r="E947" s="140"/>
      <c r="F947" s="140"/>
      <c r="G947" s="137"/>
      <c r="H947" s="141"/>
      <c r="I947" s="108">
        <v>44458</v>
      </c>
      <c r="J947" s="142"/>
      <c r="K947" s="139" t="s">
        <v>54</v>
      </c>
      <c r="L947" s="140"/>
      <c r="M947" s="141"/>
      <c r="N947" s="114"/>
      <c r="O947" s="94"/>
    </row>
    <row r="948" spans="2:15" x14ac:dyDescent="0.25">
      <c r="B948" s="108">
        <v>44459</v>
      </c>
      <c r="C948" s="138"/>
      <c r="D948" s="139" t="s">
        <v>54</v>
      </c>
      <c r="E948" s="140"/>
      <c r="F948" s="140"/>
      <c r="G948" s="137"/>
      <c r="H948" s="141"/>
      <c r="I948" s="108">
        <v>44459</v>
      </c>
      <c r="J948" s="142"/>
      <c r="K948" s="139" t="s">
        <v>54</v>
      </c>
      <c r="L948" s="140"/>
      <c r="M948" s="141"/>
      <c r="N948" s="114"/>
      <c r="O948" s="94"/>
    </row>
    <row r="949" spans="2:15" x14ac:dyDescent="0.25">
      <c r="B949" s="108">
        <v>44460</v>
      </c>
      <c r="C949" s="138"/>
      <c r="D949" s="139" t="s">
        <v>54</v>
      </c>
      <c r="E949" s="140"/>
      <c r="F949" s="140"/>
      <c r="G949" s="137"/>
      <c r="H949" s="141"/>
      <c r="I949" s="108">
        <v>44460</v>
      </c>
      <c r="J949" s="142"/>
      <c r="K949" s="139" t="s">
        <v>54</v>
      </c>
      <c r="L949" s="140"/>
      <c r="M949" s="141"/>
      <c r="N949" s="114"/>
      <c r="O949" s="94"/>
    </row>
    <row r="950" spans="2:15" x14ac:dyDescent="0.25">
      <c r="B950" s="108">
        <v>44461</v>
      </c>
      <c r="C950" s="138"/>
      <c r="D950" s="139" t="s">
        <v>54</v>
      </c>
      <c r="E950" s="140"/>
      <c r="F950" s="140"/>
      <c r="G950" s="137"/>
      <c r="H950" s="141"/>
      <c r="I950" s="108">
        <v>44461</v>
      </c>
      <c r="J950" s="142"/>
      <c r="K950" s="139" t="s">
        <v>54</v>
      </c>
      <c r="L950" s="140"/>
      <c r="M950" s="141"/>
      <c r="N950" s="114"/>
      <c r="O950" s="94"/>
    </row>
    <row r="951" spans="2:15" x14ac:dyDescent="0.25">
      <c r="B951" s="108">
        <v>44462</v>
      </c>
      <c r="C951" s="138"/>
      <c r="D951" s="139" t="s">
        <v>54</v>
      </c>
      <c r="E951" s="140"/>
      <c r="F951" s="140"/>
      <c r="G951" s="137"/>
      <c r="H951" s="141"/>
      <c r="I951" s="108">
        <v>44462</v>
      </c>
      <c r="J951" s="142"/>
      <c r="K951" s="139" t="s">
        <v>54</v>
      </c>
      <c r="L951" s="140"/>
      <c r="M951" s="141"/>
      <c r="N951" s="114"/>
      <c r="O951" s="94"/>
    </row>
    <row r="952" spans="2:15" x14ac:dyDescent="0.25">
      <c r="B952" s="122">
        <v>44463</v>
      </c>
      <c r="C952" s="149"/>
      <c r="D952" s="150" t="s">
        <v>6</v>
      </c>
      <c r="E952" s="151">
        <v>249</v>
      </c>
      <c r="F952" s="151">
        <v>279</v>
      </c>
      <c r="G952" s="152">
        <v>35</v>
      </c>
      <c r="H952" s="141"/>
      <c r="I952" s="108">
        <v>44463</v>
      </c>
      <c r="J952" s="142"/>
      <c r="K952" s="147" t="s">
        <v>6</v>
      </c>
      <c r="L952" s="140"/>
      <c r="M952" s="141"/>
      <c r="N952" s="114"/>
      <c r="O952" s="94"/>
    </row>
    <row r="953" spans="2:15" x14ac:dyDescent="0.25">
      <c r="B953" s="122">
        <v>44464</v>
      </c>
      <c r="C953" s="149"/>
      <c r="D953" s="153" t="s">
        <v>6</v>
      </c>
      <c r="E953" s="151">
        <v>249</v>
      </c>
      <c r="F953" s="151">
        <v>279</v>
      </c>
      <c r="G953" s="152">
        <v>35</v>
      </c>
      <c r="H953" s="141"/>
      <c r="I953" s="108">
        <v>44464</v>
      </c>
      <c r="J953" s="142"/>
      <c r="K953" s="139" t="s">
        <v>6</v>
      </c>
      <c r="L953" s="140"/>
      <c r="M953" s="141"/>
      <c r="N953" s="114"/>
      <c r="O953" s="94"/>
    </row>
    <row r="954" spans="2:15" x14ac:dyDescent="0.25">
      <c r="B954" s="108">
        <v>44465</v>
      </c>
      <c r="C954" s="138"/>
      <c r="D954" s="139" t="s">
        <v>54</v>
      </c>
      <c r="E954" s="140"/>
      <c r="F954" s="140"/>
      <c r="G954" s="137"/>
      <c r="H954" s="141"/>
      <c r="I954" s="108">
        <v>44465</v>
      </c>
      <c r="J954" s="142"/>
      <c r="K954" s="139" t="s">
        <v>54</v>
      </c>
      <c r="L954" s="140"/>
      <c r="M954" s="141"/>
      <c r="N954" s="114"/>
      <c r="O954" s="94"/>
    </row>
    <row r="955" spans="2:15" x14ac:dyDescent="0.25">
      <c r="B955" s="108">
        <v>44466</v>
      </c>
      <c r="C955" s="138"/>
      <c r="D955" s="139" t="s">
        <v>54</v>
      </c>
      <c r="E955" s="140"/>
      <c r="F955" s="140"/>
      <c r="G955" s="137"/>
      <c r="H955" s="141"/>
      <c r="I955" s="108">
        <v>44466</v>
      </c>
      <c r="J955" s="142"/>
      <c r="K955" s="139" t="s">
        <v>54</v>
      </c>
      <c r="L955" s="140"/>
      <c r="M955" s="141"/>
      <c r="N955" s="114"/>
      <c r="O955" s="94"/>
    </row>
    <row r="956" spans="2:15" x14ac:dyDescent="0.25">
      <c r="B956" s="108">
        <v>44467</v>
      </c>
      <c r="C956" s="138"/>
      <c r="D956" s="139" t="s">
        <v>54</v>
      </c>
      <c r="E956" s="140"/>
      <c r="F956" s="140"/>
      <c r="G956" s="137"/>
      <c r="H956" s="141"/>
      <c r="I956" s="108">
        <v>44467</v>
      </c>
      <c r="J956" s="142"/>
      <c r="K956" s="139" t="s">
        <v>54</v>
      </c>
      <c r="L956" s="140"/>
      <c r="M956" s="141"/>
      <c r="N956" s="114"/>
      <c r="O956" s="94"/>
    </row>
    <row r="957" spans="2:15" x14ac:dyDescent="0.25">
      <c r="B957" s="108">
        <v>44468</v>
      </c>
      <c r="C957" s="138"/>
      <c r="D957" s="139" t="s">
        <v>54</v>
      </c>
      <c r="E957" s="140"/>
      <c r="F957" s="140"/>
      <c r="G957" s="137"/>
      <c r="H957" s="141"/>
      <c r="I957" s="108">
        <v>44468</v>
      </c>
      <c r="J957" s="142"/>
      <c r="K957" s="139" t="s">
        <v>54</v>
      </c>
      <c r="L957" s="140"/>
      <c r="M957" s="141"/>
      <c r="N957" s="114"/>
      <c r="O957" s="94"/>
    </row>
    <row r="958" spans="2:15" x14ac:dyDescent="0.25">
      <c r="B958" s="108">
        <v>44469</v>
      </c>
      <c r="C958" s="138"/>
      <c r="D958" s="139" t="s">
        <v>54</v>
      </c>
      <c r="E958" s="140"/>
      <c r="F958" s="140"/>
      <c r="G958" s="137"/>
      <c r="H958" s="141"/>
      <c r="I958" s="108">
        <v>44469</v>
      </c>
      <c r="J958" s="142"/>
      <c r="K958" s="139" t="s">
        <v>54</v>
      </c>
      <c r="L958" s="140"/>
      <c r="M958" s="141"/>
      <c r="N958" s="114"/>
      <c r="O958" s="94"/>
    </row>
    <row r="959" spans="2:15" x14ac:dyDescent="0.25">
      <c r="B959" s="122">
        <v>44470</v>
      </c>
      <c r="C959" s="149"/>
      <c r="D959" s="150" t="s">
        <v>8</v>
      </c>
      <c r="E959" s="151">
        <v>339</v>
      </c>
      <c r="F959" s="151">
        <v>369</v>
      </c>
      <c r="G959" s="152">
        <v>35</v>
      </c>
      <c r="H959" s="141"/>
      <c r="I959" s="108">
        <v>44470</v>
      </c>
      <c r="J959" s="142"/>
      <c r="K959" s="147" t="s">
        <v>6</v>
      </c>
      <c r="L959" s="140"/>
      <c r="M959" s="141"/>
      <c r="N959" s="114"/>
      <c r="O959" s="94"/>
    </row>
    <row r="960" spans="2:15" x14ac:dyDescent="0.25">
      <c r="B960" s="122">
        <v>44471</v>
      </c>
      <c r="C960" s="149"/>
      <c r="D960" s="153" t="s">
        <v>8</v>
      </c>
      <c r="E960" s="151">
        <v>339</v>
      </c>
      <c r="F960" s="151">
        <v>369</v>
      </c>
      <c r="G960" s="152">
        <v>35</v>
      </c>
      <c r="H960" s="141"/>
      <c r="I960" s="108">
        <v>44471</v>
      </c>
      <c r="J960" s="142"/>
      <c r="K960" s="139" t="s">
        <v>6</v>
      </c>
      <c r="L960" s="140"/>
      <c r="M960" s="141"/>
      <c r="N960" s="114"/>
      <c r="O960" s="94"/>
    </row>
    <row r="961" spans="2:15" x14ac:dyDescent="0.25">
      <c r="B961" s="108">
        <v>44472</v>
      </c>
      <c r="C961" s="138"/>
      <c r="D961" s="139" t="s">
        <v>54</v>
      </c>
      <c r="E961" s="140"/>
      <c r="F961" s="140"/>
      <c r="G961" s="137"/>
      <c r="H961" s="141"/>
      <c r="I961" s="108">
        <v>44472</v>
      </c>
      <c r="J961" s="142"/>
      <c r="K961" s="139" t="s">
        <v>54</v>
      </c>
      <c r="L961" s="140"/>
      <c r="M961" s="141"/>
      <c r="N961" s="114"/>
      <c r="O961" s="94"/>
    </row>
    <row r="962" spans="2:15" x14ac:dyDescent="0.25">
      <c r="B962" s="108">
        <v>44473</v>
      </c>
      <c r="C962" s="138"/>
      <c r="D962" s="139" t="s">
        <v>54</v>
      </c>
      <c r="E962" s="140"/>
      <c r="F962" s="140"/>
      <c r="G962" s="137"/>
      <c r="H962" s="141"/>
      <c r="I962" s="108">
        <v>44473</v>
      </c>
      <c r="J962" s="142"/>
      <c r="K962" s="139" t="s">
        <v>54</v>
      </c>
      <c r="L962" s="140"/>
      <c r="M962" s="141"/>
      <c r="N962" s="114"/>
      <c r="O962" s="94"/>
    </row>
    <row r="963" spans="2:15" x14ac:dyDescent="0.25">
      <c r="B963" s="108">
        <v>44474</v>
      </c>
      <c r="C963" s="138"/>
      <c r="D963" s="139" t="s">
        <v>54</v>
      </c>
      <c r="E963" s="140"/>
      <c r="F963" s="140"/>
      <c r="G963" s="137"/>
      <c r="H963" s="141"/>
      <c r="I963" s="108">
        <v>44474</v>
      </c>
      <c r="J963" s="142"/>
      <c r="K963" s="139" t="s">
        <v>54</v>
      </c>
      <c r="L963" s="140"/>
      <c r="M963" s="141"/>
      <c r="N963" s="114"/>
      <c r="O963" s="94"/>
    </row>
    <row r="964" spans="2:15" x14ac:dyDescent="0.25">
      <c r="B964" s="108">
        <v>44475</v>
      </c>
      <c r="C964" s="138"/>
      <c r="D964" s="139" t="s">
        <v>54</v>
      </c>
      <c r="E964" s="140"/>
      <c r="F964" s="140"/>
      <c r="G964" s="137"/>
      <c r="H964" s="141"/>
      <c r="I964" s="108">
        <v>44475</v>
      </c>
      <c r="J964" s="142"/>
      <c r="K964" s="139" t="s">
        <v>54</v>
      </c>
      <c r="L964" s="140"/>
      <c r="M964" s="141"/>
      <c r="N964" s="114"/>
      <c r="O964" s="94"/>
    </row>
    <row r="965" spans="2:15" x14ac:dyDescent="0.25">
      <c r="B965" s="108">
        <v>44476</v>
      </c>
      <c r="C965" s="138"/>
      <c r="D965" s="139" t="s">
        <v>54</v>
      </c>
      <c r="E965" s="140"/>
      <c r="F965" s="140"/>
      <c r="G965" s="137"/>
      <c r="H965" s="141"/>
      <c r="I965" s="108">
        <v>44476</v>
      </c>
      <c r="J965" s="142"/>
      <c r="K965" s="139" t="s">
        <v>54</v>
      </c>
      <c r="L965" s="140"/>
      <c r="M965" s="141"/>
      <c r="N965" s="114"/>
      <c r="O965" s="94"/>
    </row>
    <row r="966" spans="2:15" x14ac:dyDescent="0.25">
      <c r="B966" s="122">
        <v>44477</v>
      </c>
      <c r="C966" s="149"/>
      <c r="D966" s="150" t="s">
        <v>8</v>
      </c>
      <c r="E966" s="151">
        <v>339</v>
      </c>
      <c r="F966" s="151">
        <v>369</v>
      </c>
      <c r="G966" s="152">
        <v>35</v>
      </c>
      <c r="H966" s="141"/>
      <c r="I966" s="108">
        <v>44477</v>
      </c>
      <c r="J966" s="142"/>
      <c r="K966" s="147" t="s">
        <v>6</v>
      </c>
      <c r="L966" s="140"/>
      <c r="M966" s="141"/>
      <c r="N966" s="114"/>
      <c r="O966" s="94"/>
    </row>
    <row r="967" spans="2:15" x14ac:dyDescent="0.25">
      <c r="B967" s="122">
        <v>44478</v>
      </c>
      <c r="C967" s="149"/>
      <c r="D967" s="153" t="s">
        <v>8</v>
      </c>
      <c r="E967" s="151">
        <v>339</v>
      </c>
      <c r="F967" s="151">
        <v>369</v>
      </c>
      <c r="G967" s="152">
        <v>35</v>
      </c>
      <c r="H967" s="141"/>
      <c r="I967" s="108">
        <v>44478</v>
      </c>
      <c r="J967" s="142"/>
      <c r="K967" s="139" t="s">
        <v>6</v>
      </c>
      <c r="L967" s="140"/>
      <c r="M967" s="141"/>
      <c r="N967" s="114"/>
      <c r="O967" s="94"/>
    </row>
    <row r="968" spans="2:15" x14ac:dyDescent="0.25">
      <c r="B968" s="108">
        <v>44479</v>
      </c>
      <c r="C968" s="138"/>
      <c r="D968" s="139" t="s">
        <v>54</v>
      </c>
      <c r="E968" s="140"/>
      <c r="F968" s="140"/>
      <c r="G968" s="137"/>
      <c r="H968" s="141"/>
      <c r="I968" s="108">
        <v>44479</v>
      </c>
      <c r="J968" s="142"/>
      <c r="K968" s="139" t="s">
        <v>54</v>
      </c>
      <c r="L968" s="140"/>
      <c r="M968" s="141"/>
      <c r="N968" s="114"/>
      <c r="O968" s="94"/>
    </row>
    <row r="969" spans="2:15" x14ac:dyDescent="0.25">
      <c r="B969" s="108">
        <v>44480</v>
      </c>
      <c r="C969" s="138"/>
      <c r="D969" s="139" t="s">
        <v>54</v>
      </c>
      <c r="E969" s="140"/>
      <c r="F969" s="140"/>
      <c r="G969" s="137"/>
      <c r="H969" s="141"/>
      <c r="I969" s="108">
        <v>44480</v>
      </c>
      <c r="J969" s="142"/>
      <c r="K969" s="139" t="s">
        <v>54</v>
      </c>
      <c r="L969" s="140"/>
      <c r="M969" s="141"/>
      <c r="N969" s="114"/>
      <c r="O969" s="94"/>
    </row>
    <row r="970" spans="2:15" x14ac:dyDescent="0.25">
      <c r="B970" s="108">
        <v>44481</v>
      </c>
      <c r="C970" s="138"/>
      <c r="D970" s="139" t="s">
        <v>54</v>
      </c>
      <c r="E970" s="140"/>
      <c r="F970" s="140"/>
      <c r="G970" s="137"/>
      <c r="H970" s="141"/>
      <c r="I970" s="108">
        <v>44481</v>
      </c>
      <c r="J970" s="142"/>
      <c r="K970" s="139" t="s">
        <v>54</v>
      </c>
      <c r="L970" s="140"/>
      <c r="M970" s="141"/>
      <c r="N970" s="114"/>
      <c r="O970" s="94"/>
    </row>
    <row r="971" spans="2:15" x14ac:dyDescent="0.25">
      <c r="B971" s="108">
        <v>44482</v>
      </c>
      <c r="C971" s="138"/>
      <c r="D971" s="139" t="s">
        <v>54</v>
      </c>
      <c r="E971" s="140"/>
      <c r="F971" s="140"/>
      <c r="G971" s="137"/>
      <c r="H971" s="141"/>
      <c r="I971" s="108">
        <v>44482</v>
      </c>
      <c r="J971" s="142"/>
      <c r="K971" s="139" t="s">
        <v>54</v>
      </c>
      <c r="L971" s="140"/>
      <c r="M971" s="141"/>
      <c r="N971" s="114"/>
      <c r="O971" s="94"/>
    </row>
    <row r="972" spans="2:15" x14ac:dyDescent="0.25">
      <c r="B972" s="108">
        <v>44483</v>
      </c>
      <c r="C972" s="138"/>
      <c r="D972" s="139" t="s">
        <v>54</v>
      </c>
      <c r="E972" s="140"/>
      <c r="F972" s="140"/>
      <c r="G972" s="137"/>
      <c r="H972" s="141"/>
      <c r="I972" s="108">
        <v>44483</v>
      </c>
      <c r="J972" s="142"/>
      <c r="K972" s="139" t="s">
        <v>54</v>
      </c>
      <c r="L972" s="140"/>
      <c r="M972" s="141"/>
      <c r="N972" s="114"/>
      <c r="O972" s="94"/>
    </row>
    <row r="973" spans="2:15" x14ac:dyDescent="0.25">
      <c r="B973" s="122">
        <v>44484</v>
      </c>
      <c r="C973" s="149"/>
      <c r="D973" s="150" t="s">
        <v>6</v>
      </c>
      <c r="E973" s="151">
        <v>249</v>
      </c>
      <c r="F973" s="151">
        <v>279</v>
      </c>
      <c r="G973" s="152">
        <v>35</v>
      </c>
      <c r="H973" s="141"/>
      <c r="I973" s="108">
        <v>44484</v>
      </c>
      <c r="J973" s="142"/>
      <c r="K973" s="147" t="s">
        <v>10</v>
      </c>
      <c r="L973" s="140"/>
      <c r="M973" s="141"/>
      <c r="N973" s="114"/>
      <c r="O973" s="94"/>
    </row>
    <row r="974" spans="2:15" x14ac:dyDescent="0.25">
      <c r="B974" s="122">
        <v>44485</v>
      </c>
      <c r="C974" s="149"/>
      <c r="D974" s="153" t="s">
        <v>6</v>
      </c>
      <c r="E974" s="151">
        <v>249</v>
      </c>
      <c r="F974" s="151">
        <v>279</v>
      </c>
      <c r="G974" s="152">
        <v>35</v>
      </c>
      <c r="H974" s="141"/>
      <c r="I974" s="108">
        <v>44485</v>
      </c>
      <c r="J974" s="142"/>
      <c r="K974" s="139" t="s">
        <v>10</v>
      </c>
      <c r="L974" s="140"/>
      <c r="M974" s="141"/>
      <c r="N974" s="114"/>
      <c r="O974" s="94"/>
    </row>
    <row r="975" spans="2:15" x14ac:dyDescent="0.25">
      <c r="B975" s="108">
        <v>44486</v>
      </c>
      <c r="C975" s="138"/>
      <c r="D975" s="139" t="s">
        <v>54</v>
      </c>
      <c r="E975" s="140"/>
      <c r="F975" s="140"/>
      <c r="G975" s="137"/>
      <c r="H975" s="141"/>
      <c r="I975" s="108">
        <v>44486</v>
      </c>
      <c r="J975" s="142"/>
      <c r="K975" s="139" t="s">
        <v>54</v>
      </c>
      <c r="L975" s="140"/>
      <c r="M975" s="141"/>
      <c r="N975" s="114"/>
      <c r="O975" s="94"/>
    </row>
    <row r="976" spans="2:15" x14ac:dyDescent="0.25">
      <c r="B976" s="108">
        <v>44487</v>
      </c>
      <c r="C976" s="138"/>
      <c r="D976" s="139" t="s">
        <v>54</v>
      </c>
      <c r="E976" s="140"/>
      <c r="F976" s="140"/>
      <c r="G976" s="137"/>
      <c r="H976" s="141"/>
      <c r="I976" s="108">
        <v>44487</v>
      </c>
      <c r="J976" s="142"/>
      <c r="K976" s="139" t="s">
        <v>54</v>
      </c>
      <c r="L976" s="140"/>
      <c r="M976" s="141"/>
      <c r="N976" s="114"/>
      <c r="O976" s="94"/>
    </row>
    <row r="977" spans="2:15" x14ac:dyDescent="0.25">
      <c r="B977" s="108">
        <v>44488</v>
      </c>
      <c r="C977" s="138"/>
      <c r="D977" s="139" t="s">
        <v>54</v>
      </c>
      <c r="E977" s="140"/>
      <c r="F977" s="140"/>
      <c r="G977" s="137"/>
      <c r="H977" s="141"/>
      <c r="I977" s="108">
        <v>44488</v>
      </c>
      <c r="J977" s="142"/>
      <c r="K977" s="139" t="s">
        <v>54</v>
      </c>
      <c r="L977" s="140"/>
      <c r="M977" s="141"/>
      <c r="N977" s="114"/>
      <c r="O977" s="94"/>
    </row>
    <row r="978" spans="2:15" x14ac:dyDescent="0.25">
      <c r="B978" s="108">
        <v>44489</v>
      </c>
      <c r="C978" s="138"/>
      <c r="D978" s="139" t="s">
        <v>54</v>
      </c>
      <c r="E978" s="140"/>
      <c r="F978" s="140"/>
      <c r="G978" s="137"/>
      <c r="H978" s="141"/>
      <c r="I978" s="108">
        <v>44489</v>
      </c>
      <c r="J978" s="142"/>
      <c r="K978" s="139" t="s">
        <v>54</v>
      </c>
      <c r="L978" s="140"/>
      <c r="M978" s="141"/>
      <c r="N978" s="114"/>
      <c r="O978" s="94"/>
    </row>
    <row r="979" spans="2:15" x14ac:dyDescent="0.25">
      <c r="B979" s="108">
        <v>44490</v>
      </c>
      <c r="C979" s="138"/>
      <c r="D979" s="139" t="s">
        <v>54</v>
      </c>
      <c r="E979" s="140"/>
      <c r="F979" s="140"/>
      <c r="G979" s="137"/>
      <c r="H979" s="141"/>
      <c r="I979" s="108">
        <v>44490</v>
      </c>
      <c r="J979" s="142"/>
      <c r="K979" s="139" t="s">
        <v>54</v>
      </c>
      <c r="L979" s="140"/>
      <c r="M979" s="141"/>
      <c r="N979" s="114"/>
      <c r="O979" s="94"/>
    </row>
    <row r="980" spans="2:15" x14ac:dyDescent="0.25">
      <c r="B980" s="122">
        <v>44491</v>
      </c>
      <c r="C980" s="149"/>
      <c r="D980" s="150" t="s">
        <v>6</v>
      </c>
      <c r="E980" s="151">
        <v>249</v>
      </c>
      <c r="F980" s="151">
        <v>279</v>
      </c>
      <c r="G980" s="152">
        <v>35</v>
      </c>
      <c r="H980" s="141"/>
      <c r="I980" s="108">
        <v>44491</v>
      </c>
      <c r="J980" s="142"/>
      <c r="K980" s="147" t="s">
        <v>10</v>
      </c>
      <c r="L980" s="140"/>
      <c r="M980" s="141"/>
      <c r="N980" s="114"/>
      <c r="O980" s="94"/>
    </row>
    <row r="981" spans="2:15" x14ac:dyDescent="0.25">
      <c r="B981" s="115">
        <v>44492</v>
      </c>
      <c r="C981" s="154"/>
      <c r="D981" s="158" t="s">
        <v>6</v>
      </c>
      <c r="E981" s="156">
        <v>146</v>
      </c>
      <c r="F981" s="156">
        <v>176</v>
      </c>
      <c r="G981" s="157">
        <v>30</v>
      </c>
      <c r="H981" s="141"/>
      <c r="I981" s="108">
        <v>44492</v>
      </c>
      <c r="J981" s="142"/>
      <c r="K981" s="139" t="s">
        <v>10</v>
      </c>
      <c r="L981" s="140"/>
      <c r="M981" s="141"/>
      <c r="N981" s="114"/>
      <c r="O981" s="94"/>
    </row>
    <row r="982" spans="2:15" x14ac:dyDescent="0.25">
      <c r="B982" s="108">
        <v>44493</v>
      </c>
      <c r="C982" s="138"/>
      <c r="D982" s="139" t="s">
        <v>54</v>
      </c>
      <c r="E982" s="140"/>
      <c r="F982" s="140"/>
      <c r="G982" s="137"/>
      <c r="H982" s="141"/>
      <c r="I982" s="108">
        <v>44493</v>
      </c>
      <c r="J982" s="142"/>
      <c r="K982" s="139" t="s">
        <v>54</v>
      </c>
      <c r="L982" s="140"/>
      <c r="M982" s="141"/>
      <c r="N982" s="114"/>
      <c r="O982" s="94"/>
    </row>
    <row r="983" spans="2:15" x14ac:dyDescent="0.25">
      <c r="B983" s="108">
        <v>44494</v>
      </c>
      <c r="C983" s="138"/>
      <c r="D983" s="139" t="s">
        <v>54</v>
      </c>
      <c r="E983" s="140"/>
      <c r="F983" s="140"/>
      <c r="G983" s="137"/>
      <c r="H983" s="141"/>
      <c r="I983" s="108">
        <v>44494</v>
      </c>
      <c r="J983" s="142"/>
      <c r="K983" s="139" t="s">
        <v>54</v>
      </c>
      <c r="L983" s="140"/>
      <c r="M983" s="141"/>
      <c r="N983" s="114"/>
      <c r="O983" s="94"/>
    </row>
    <row r="984" spans="2:15" x14ac:dyDescent="0.25">
      <c r="B984" s="108">
        <v>44495</v>
      </c>
      <c r="C984" s="138"/>
      <c r="D984" s="139" t="s">
        <v>54</v>
      </c>
      <c r="E984" s="140"/>
      <c r="F984" s="140"/>
      <c r="G984" s="137"/>
      <c r="H984" s="141"/>
      <c r="I984" s="108">
        <v>44495</v>
      </c>
      <c r="J984" s="142"/>
      <c r="K984" s="139" t="s">
        <v>54</v>
      </c>
      <c r="L984" s="140"/>
      <c r="M984" s="141"/>
      <c r="N984" s="114"/>
      <c r="O984" s="94"/>
    </row>
    <row r="985" spans="2:15" x14ac:dyDescent="0.25">
      <c r="B985" s="108">
        <v>44496</v>
      </c>
      <c r="C985" s="138"/>
      <c r="D985" s="139" t="s">
        <v>54</v>
      </c>
      <c r="E985" s="140"/>
      <c r="F985" s="140"/>
      <c r="G985" s="137"/>
      <c r="H985" s="141"/>
      <c r="I985" s="108">
        <v>44496</v>
      </c>
      <c r="J985" s="142"/>
      <c r="K985" s="139" t="s">
        <v>54</v>
      </c>
      <c r="L985" s="140"/>
      <c r="M985" s="141"/>
      <c r="N985" s="114"/>
      <c r="O985" s="94"/>
    </row>
    <row r="986" spans="2:15" x14ac:dyDescent="0.25">
      <c r="B986" s="108">
        <v>44497</v>
      </c>
      <c r="C986" s="138"/>
      <c r="D986" s="139" t="s">
        <v>54</v>
      </c>
      <c r="E986" s="140"/>
      <c r="F986" s="140"/>
      <c r="G986" s="137"/>
      <c r="H986" s="141"/>
      <c r="I986" s="108">
        <v>44497</v>
      </c>
      <c r="J986" s="142"/>
      <c r="K986" s="139" t="s">
        <v>54</v>
      </c>
      <c r="L986" s="140"/>
      <c r="M986" s="141"/>
      <c r="N986" s="114"/>
      <c r="O986" s="94"/>
    </row>
    <row r="987" spans="2:15" x14ac:dyDescent="0.25">
      <c r="B987" s="115">
        <v>44498</v>
      </c>
      <c r="C987" s="154"/>
      <c r="D987" s="158" t="s">
        <v>6</v>
      </c>
      <c r="E987" s="156">
        <v>146</v>
      </c>
      <c r="F987" s="156">
        <v>176</v>
      </c>
      <c r="G987" s="157">
        <v>30</v>
      </c>
      <c r="H987" s="141"/>
      <c r="I987" s="108">
        <v>44498</v>
      </c>
      <c r="J987" s="142"/>
      <c r="K987" s="139" t="s">
        <v>10</v>
      </c>
      <c r="L987" s="140"/>
      <c r="M987" s="141"/>
      <c r="N987" s="114"/>
      <c r="O987" s="94"/>
    </row>
    <row r="988" spans="2:15" x14ac:dyDescent="0.25">
      <c r="B988" s="115">
        <v>44499</v>
      </c>
      <c r="C988" s="154"/>
      <c r="D988" s="158" t="s">
        <v>6</v>
      </c>
      <c r="E988" s="156">
        <v>146</v>
      </c>
      <c r="F988" s="156">
        <v>176</v>
      </c>
      <c r="G988" s="157">
        <v>30</v>
      </c>
      <c r="H988" s="141"/>
      <c r="I988" s="108">
        <v>44499</v>
      </c>
      <c r="J988" s="142"/>
      <c r="K988" s="139" t="s">
        <v>10</v>
      </c>
      <c r="L988" s="140"/>
      <c r="M988" s="141"/>
      <c r="N988" s="114"/>
      <c r="O988" s="94"/>
    </row>
    <row r="989" spans="2:15" x14ac:dyDescent="0.25">
      <c r="B989" s="108">
        <v>44500</v>
      </c>
      <c r="C989" s="138"/>
      <c r="D989" s="139" t="s">
        <v>54</v>
      </c>
      <c r="E989" s="140"/>
      <c r="F989" s="140"/>
      <c r="G989" s="137"/>
      <c r="H989" s="141"/>
      <c r="I989" s="108">
        <v>44500</v>
      </c>
      <c r="J989" s="142"/>
      <c r="K989" s="139" t="s">
        <v>54</v>
      </c>
      <c r="L989" s="140"/>
      <c r="M989" s="141"/>
      <c r="N989" s="114"/>
      <c r="O989" s="94"/>
    </row>
    <row r="990" spans="2:15" x14ac:dyDescent="0.25">
      <c r="B990" s="108">
        <v>44501</v>
      </c>
      <c r="C990" s="138"/>
      <c r="D990" s="139" t="s">
        <v>54</v>
      </c>
      <c r="E990" s="140"/>
      <c r="F990" s="140"/>
      <c r="G990" s="137"/>
      <c r="H990" s="114"/>
      <c r="I990" s="108">
        <v>44501</v>
      </c>
      <c r="J990" s="142"/>
      <c r="K990" s="139" t="s">
        <v>54</v>
      </c>
      <c r="L990" s="140"/>
      <c r="M990" s="141"/>
      <c r="N990" s="114"/>
      <c r="O990" s="94"/>
    </row>
    <row r="991" spans="2:15" x14ac:dyDescent="0.25">
      <c r="B991" s="108">
        <v>44502</v>
      </c>
      <c r="C991" s="138"/>
      <c r="D991" s="139" t="s">
        <v>54</v>
      </c>
      <c r="E991" s="140"/>
      <c r="F991" s="140"/>
      <c r="G991" s="137"/>
      <c r="H991" s="114"/>
      <c r="I991" s="108">
        <v>44502</v>
      </c>
      <c r="J991" s="142"/>
      <c r="K991" s="139" t="s">
        <v>54</v>
      </c>
      <c r="L991" s="140"/>
      <c r="M991" s="141"/>
      <c r="N991" s="114"/>
      <c r="O991" s="94"/>
    </row>
    <row r="992" spans="2:15" x14ac:dyDescent="0.25">
      <c r="B992" s="108">
        <v>44503</v>
      </c>
      <c r="C992" s="138"/>
      <c r="D992" s="139" t="s">
        <v>54</v>
      </c>
      <c r="E992" s="140"/>
      <c r="F992" s="140"/>
      <c r="G992" s="137"/>
      <c r="H992" s="114"/>
      <c r="I992" s="108">
        <v>44503</v>
      </c>
      <c r="J992" s="142"/>
      <c r="K992" s="139" t="s">
        <v>54</v>
      </c>
      <c r="L992" s="140"/>
      <c r="M992" s="141"/>
      <c r="N992" s="114"/>
      <c r="O992" s="94"/>
    </row>
    <row r="993" spans="2:15" x14ac:dyDescent="0.25">
      <c r="B993" s="108">
        <v>44504</v>
      </c>
      <c r="C993" s="138"/>
      <c r="D993" s="139" t="s">
        <v>54</v>
      </c>
      <c r="E993" s="140"/>
      <c r="F993" s="140"/>
      <c r="G993" s="137"/>
      <c r="H993" s="141"/>
      <c r="I993" s="108">
        <v>44504</v>
      </c>
      <c r="J993" s="142"/>
      <c r="K993" s="139" t="s">
        <v>54</v>
      </c>
      <c r="L993" s="140"/>
      <c r="M993" s="141"/>
      <c r="N993" s="114"/>
      <c r="O993" s="94"/>
    </row>
    <row r="994" spans="2:15" x14ac:dyDescent="0.25">
      <c r="B994" s="108">
        <v>44505</v>
      </c>
      <c r="C994" s="138"/>
      <c r="D994" s="139" t="s">
        <v>54</v>
      </c>
      <c r="E994" s="140"/>
      <c r="F994" s="140"/>
      <c r="G994" s="137"/>
      <c r="H994" s="141"/>
      <c r="I994" s="108">
        <v>44505</v>
      </c>
      <c r="J994" s="142"/>
      <c r="K994" s="139" t="s">
        <v>54</v>
      </c>
      <c r="L994" s="140"/>
      <c r="M994" s="141"/>
      <c r="N994" s="114"/>
      <c r="O994" s="94"/>
    </row>
    <row r="995" spans="2:15" x14ac:dyDescent="0.25">
      <c r="B995" s="108">
        <v>44506</v>
      </c>
      <c r="C995" s="138"/>
      <c r="D995" s="139" t="s">
        <v>54</v>
      </c>
      <c r="E995" s="140"/>
      <c r="F995" s="140"/>
      <c r="G995" s="137"/>
      <c r="H995" s="141"/>
      <c r="I995" s="108">
        <v>44506</v>
      </c>
      <c r="J995" s="142"/>
      <c r="K995" s="139" t="s">
        <v>54</v>
      </c>
      <c r="L995" s="140"/>
      <c r="M995" s="141"/>
      <c r="N995" s="114"/>
      <c r="O995" s="94"/>
    </row>
    <row r="996" spans="2:15" x14ac:dyDescent="0.25">
      <c r="B996" s="108">
        <v>44507</v>
      </c>
      <c r="C996" s="138"/>
      <c r="D996" s="139" t="s">
        <v>54</v>
      </c>
      <c r="E996" s="140"/>
      <c r="F996" s="140"/>
      <c r="G996" s="137"/>
      <c r="H996" s="141"/>
      <c r="I996" s="108">
        <v>44507</v>
      </c>
      <c r="J996" s="142"/>
      <c r="K996" s="139" t="s">
        <v>54</v>
      </c>
      <c r="L996" s="140"/>
      <c r="M996" s="141"/>
      <c r="N996" s="114"/>
      <c r="O996" s="98"/>
    </row>
    <row r="998" spans="2:15" x14ac:dyDescent="0.25">
      <c r="B998" s="189" t="s">
        <v>24</v>
      </c>
      <c r="C998" s="189"/>
      <c r="D998" s="189"/>
      <c r="E998" s="189"/>
      <c r="F998" s="189"/>
      <c r="G998" s="189"/>
      <c r="H998" s="51"/>
      <c r="I998" s="189" t="s">
        <v>25</v>
      </c>
      <c r="J998" s="189"/>
      <c r="K998" s="189"/>
      <c r="L998" s="189"/>
      <c r="M998" s="189"/>
      <c r="N998" s="189"/>
    </row>
    <row r="999" spans="2:15" x14ac:dyDescent="0.25">
      <c r="B999" s="189" t="s">
        <v>73</v>
      </c>
      <c r="C999" s="189"/>
      <c r="D999" s="189"/>
      <c r="E999" s="189"/>
      <c r="F999" s="189"/>
      <c r="G999" s="189"/>
      <c r="H999" s="51"/>
      <c r="I999" s="189" t="s">
        <v>73</v>
      </c>
      <c r="J999" s="189"/>
      <c r="K999" s="189"/>
      <c r="L999" s="189"/>
      <c r="M999" s="189"/>
      <c r="N999" s="189"/>
    </row>
    <row r="1000" spans="2:15" x14ac:dyDescent="0.25">
      <c r="H1000" s="51"/>
      <c r="I1000" s="51"/>
      <c r="J1000" s="51"/>
      <c r="L1000" s="51"/>
      <c r="M1000" s="51"/>
    </row>
    <row r="1001" spans="2:15" x14ac:dyDescent="0.25">
      <c r="B1001" s="51" t="s">
        <v>4</v>
      </c>
      <c r="C1001" s="51" t="s">
        <v>5</v>
      </c>
      <c r="E1001" s="51" t="s">
        <v>0</v>
      </c>
      <c r="F1001" s="51" t="s">
        <v>1</v>
      </c>
      <c r="I1001" s="48" t="s">
        <v>4</v>
      </c>
      <c r="J1001" s="48" t="s">
        <v>5</v>
      </c>
    </row>
    <row r="1002" spans="2:15" x14ac:dyDescent="0.25">
      <c r="B1002" s="127">
        <v>44290</v>
      </c>
      <c r="C1002" s="167"/>
      <c r="D1002" s="148" t="s">
        <v>10</v>
      </c>
      <c r="E1002" s="145">
        <v>809</v>
      </c>
      <c r="F1002" s="145">
        <v>839</v>
      </c>
      <c r="G1002" s="146">
        <v>40</v>
      </c>
      <c r="H1002" s="168"/>
      <c r="I1002" s="108">
        <v>44290</v>
      </c>
      <c r="J1002" s="169"/>
      <c r="K1002" s="139" t="s">
        <v>8</v>
      </c>
      <c r="L1002" s="140"/>
      <c r="M1002" s="168"/>
    </row>
    <row r="1003" spans="2:15" x14ac:dyDescent="0.25">
      <c r="B1003" s="108">
        <v>44291</v>
      </c>
      <c r="C1003" s="170"/>
      <c r="D1003" s="139" t="s">
        <v>54</v>
      </c>
      <c r="E1003" s="140"/>
      <c r="F1003" s="168"/>
      <c r="G1003" s="168"/>
      <c r="H1003" s="168"/>
      <c r="I1003" s="108">
        <v>44291</v>
      </c>
      <c r="J1003" s="169"/>
      <c r="K1003" s="139" t="s">
        <v>54</v>
      </c>
      <c r="L1003" s="140"/>
      <c r="M1003" s="168"/>
    </row>
    <row r="1004" spans="2:15" x14ac:dyDescent="0.25">
      <c r="B1004" s="108">
        <v>44292</v>
      </c>
      <c r="C1004" s="170"/>
      <c r="D1004" s="139" t="s">
        <v>54</v>
      </c>
      <c r="E1004" s="140"/>
      <c r="F1004" s="168"/>
      <c r="G1004" s="168"/>
      <c r="H1004" s="168"/>
      <c r="I1004" s="108">
        <v>44292</v>
      </c>
      <c r="J1004" s="169"/>
      <c r="K1004" s="139" t="s">
        <v>54</v>
      </c>
      <c r="L1004" s="140"/>
      <c r="M1004" s="168"/>
    </row>
    <row r="1005" spans="2:15" x14ac:dyDescent="0.25">
      <c r="B1005" s="108">
        <v>44293</v>
      </c>
      <c r="C1005" s="170"/>
      <c r="D1005" s="139" t="s">
        <v>54</v>
      </c>
      <c r="E1005" s="140"/>
      <c r="F1005" s="168"/>
      <c r="G1005" s="168"/>
      <c r="H1005" s="168"/>
      <c r="I1005" s="108">
        <v>44293</v>
      </c>
      <c r="J1005" s="169"/>
      <c r="K1005" s="139" t="s">
        <v>54</v>
      </c>
      <c r="L1005" s="140"/>
      <c r="M1005" s="168"/>
    </row>
    <row r="1006" spans="2:15" x14ac:dyDescent="0.25">
      <c r="B1006" s="108">
        <v>44294</v>
      </c>
      <c r="C1006" s="170"/>
      <c r="D1006" s="139" t="s">
        <v>54</v>
      </c>
      <c r="E1006" s="140"/>
      <c r="F1006" s="168"/>
      <c r="G1006" s="168"/>
      <c r="H1006" s="168"/>
      <c r="I1006" s="108">
        <v>44294</v>
      </c>
      <c r="J1006" s="169"/>
      <c r="K1006" s="139" t="s">
        <v>54</v>
      </c>
      <c r="L1006" s="140"/>
      <c r="M1006" s="168"/>
    </row>
    <row r="1007" spans="2:15" x14ac:dyDescent="0.25">
      <c r="B1007" s="108">
        <v>44295</v>
      </c>
      <c r="C1007" s="170"/>
      <c r="D1007" s="139" t="s">
        <v>54</v>
      </c>
      <c r="E1007" s="140"/>
      <c r="F1007" s="168"/>
      <c r="G1007" s="168"/>
      <c r="H1007" s="168"/>
      <c r="I1007" s="108">
        <v>44295</v>
      </c>
      <c r="J1007" s="169"/>
      <c r="K1007" s="139" t="s">
        <v>54</v>
      </c>
      <c r="L1007" s="140"/>
      <c r="M1007" s="168"/>
    </row>
    <row r="1008" spans="2:15" x14ac:dyDescent="0.25">
      <c r="B1008" s="108">
        <v>44296</v>
      </c>
      <c r="C1008" s="170"/>
      <c r="D1008" s="139" t="s">
        <v>54</v>
      </c>
      <c r="E1008" s="140"/>
      <c r="F1008" s="168"/>
      <c r="G1008" s="168"/>
      <c r="H1008" s="168"/>
      <c r="I1008" s="108">
        <v>44296</v>
      </c>
      <c r="J1008" s="169"/>
      <c r="K1008" s="139" t="s">
        <v>54</v>
      </c>
      <c r="L1008" s="140"/>
      <c r="M1008" s="168"/>
    </row>
    <row r="1009" spans="2:13" x14ac:dyDescent="0.25">
      <c r="B1009" s="127">
        <v>44297</v>
      </c>
      <c r="C1009" s="167"/>
      <c r="D1009" s="148" t="s">
        <v>8</v>
      </c>
      <c r="E1009" s="145">
        <v>569</v>
      </c>
      <c r="F1009" s="145">
        <v>599</v>
      </c>
      <c r="G1009" s="146">
        <v>40</v>
      </c>
      <c r="H1009" s="168"/>
      <c r="I1009" s="108">
        <v>44297</v>
      </c>
      <c r="J1009" s="169"/>
      <c r="K1009" s="139" t="s">
        <v>10</v>
      </c>
      <c r="L1009" s="140"/>
      <c r="M1009" s="168"/>
    </row>
    <row r="1010" spans="2:13" x14ac:dyDescent="0.25">
      <c r="B1010" s="108">
        <v>44298</v>
      </c>
      <c r="C1010" s="170"/>
      <c r="D1010" s="139" t="s">
        <v>54</v>
      </c>
      <c r="E1010" s="140"/>
      <c r="F1010" s="168"/>
      <c r="G1010" s="168"/>
      <c r="H1010" s="168"/>
      <c r="I1010" s="108">
        <v>44298</v>
      </c>
      <c r="J1010" s="169"/>
      <c r="K1010" s="139" t="s">
        <v>54</v>
      </c>
      <c r="L1010" s="140"/>
      <c r="M1010" s="168"/>
    </row>
    <row r="1011" spans="2:13" x14ac:dyDescent="0.25">
      <c r="B1011" s="108">
        <v>44299</v>
      </c>
      <c r="C1011" s="170"/>
      <c r="D1011" s="139" t="s">
        <v>54</v>
      </c>
      <c r="E1011" s="140"/>
      <c r="F1011" s="168"/>
      <c r="G1011" s="168"/>
      <c r="H1011" s="168"/>
      <c r="I1011" s="108">
        <v>44299</v>
      </c>
      <c r="J1011" s="169"/>
      <c r="K1011" s="139" t="s">
        <v>54</v>
      </c>
      <c r="L1011" s="140"/>
      <c r="M1011" s="168"/>
    </row>
    <row r="1012" spans="2:13" x14ac:dyDescent="0.25">
      <c r="B1012" s="108">
        <v>44300</v>
      </c>
      <c r="C1012" s="170"/>
      <c r="D1012" s="139" t="s">
        <v>54</v>
      </c>
      <c r="E1012" s="140"/>
      <c r="F1012" s="168"/>
      <c r="G1012" s="168"/>
      <c r="H1012" s="168"/>
      <c r="I1012" s="108">
        <v>44300</v>
      </c>
      <c r="J1012" s="169"/>
      <c r="K1012" s="139" t="s">
        <v>54</v>
      </c>
      <c r="L1012" s="140"/>
      <c r="M1012" s="168"/>
    </row>
    <row r="1013" spans="2:13" x14ac:dyDescent="0.25">
      <c r="B1013" s="108">
        <v>44301</v>
      </c>
      <c r="C1013" s="170"/>
      <c r="D1013" s="139" t="s">
        <v>54</v>
      </c>
      <c r="E1013" s="140"/>
      <c r="F1013" s="168"/>
      <c r="G1013" s="168"/>
      <c r="H1013" s="168"/>
      <c r="I1013" s="108">
        <v>44301</v>
      </c>
      <c r="J1013" s="169"/>
      <c r="K1013" s="139" t="s">
        <v>54</v>
      </c>
      <c r="L1013" s="140"/>
      <c r="M1013" s="168"/>
    </row>
    <row r="1014" spans="2:13" x14ac:dyDescent="0.25">
      <c r="B1014" s="108">
        <v>44302</v>
      </c>
      <c r="C1014" s="170"/>
      <c r="D1014" s="139" t="s">
        <v>54</v>
      </c>
      <c r="E1014" s="140"/>
      <c r="F1014" s="168"/>
      <c r="G1014" s="168"/>
      <c r="H1014" s="168"/>
      <c r="I1014" s="108">
        <v>44302</v>
      </c>
      <c r="J1014" s="169"/>
      <c r="K1014" s="139" t="s">
        <v>54</v>
      </c>
      <c r="L1014" s="140"/>
      <c r="M1014" s="168"/>
    </row>
    <row r="1015" spans="2:13" x14ac:dyDescent="0.25">
      <c r="B1015" s="108">
        <v>44303</v>
      </c>
      <c r="C1015" s="170"/>
      <c r="D1015" s="139" t="s">
        <v>54</v>
      </c>
      <c r="E1015" s="140"/>
      <c r="F1015" s="168"/>
      <c r="G1015" s="168"/>
      <c r="H1015" s="168"/>
      <c r="I1015" s="108">
        <v>44303</v>
      </c>
      <c r="J1015" s="169"/>
      <c r="K1015" s="139" t="s">
        <v>54</v>
      </c>
      <c r="L1015" s="140"/>
      <c r="M1015" s="168"/>
    </row>
    <row r="1016" spans="2:13" x14ac:dyDescent="0.25">
      <c r="B1016" s="122">
        <v>44304</v>
      </c>
      <c r="C1016" s="171"/>
      <c r="D1016" s="153" t="s">
        <v>8</v>
      </c>
      <c r="E1016" s="151">
        <v>319</v>
      </c>
      <c r="F1016" s="151">
        <v>349</v>
      </c>
      <c r="G1016" s="152">
        <v>35</v>
      </c>
      <c r="H1016" s="168"/>
      <c r="I1016" s="108">
        <v>44304</v>
      </c>
      <c r="J1016" s="169"/>
      <c r="K1016" s="139" t="s">
        <v>10</v>
      </c>
      <c r="L1016" s="140"/>
      <c r="M1016" s="168"/>
    </row>
    <row r="1017" spans="2:13" x14ac:dyDescent="0.25">
      <c r="B1017" s="108">
        <v>44305</v>
      </c>
      <c r="C1017" s="170"/>
      <c r="D1017" s="139" t="s">
        <v>54</v>
      </c>
      <c r="E1017" s="140"/>
      <c r="F1017" s="168"/>
      <c r="G1017" s="168"/>
      <c r="H1017" s="168"/>
      <c r="I1017" s="108">
        <v>44305</v>
      </c>
      <c r="J1017" s="169"/>
      <c r="K1017" s="139" t="s">
        <v>54</v>
      </c>
      <c r="L1017" s="140"/>
      <c r="M1017" s="168"/>
    </row>
    <row r="1018" spans="2:13" x14ac:dyDescent="0.25">
      <c r="B1018" s="108">
        <v>44306</v>
      </c>
      <c r="C1018" s="170"/>
      <c r="D1018" s="139" t="s">
        <v>54</v>
      </c>
      <c r="E1018" s="140"/>
      <c r="F1018" s="168"/>
      <c r="G1018" s="168"/>
      <c r="H1018" s="168"/>
      <c r="I1018" s="108">
        <v>44306</v>
      </c>
      <c r="J1018" s="169"/>
      <c r="K1018" s="139" t="s">
        <v>54</v>
      </c>
      <c r="L1018" s="140"/>
      <c r="M1018" s="168"/>
    </row>
    <row r="1019" spans="2:13" x14ac:dyDescent="0.25">
      <c r="B1019" s="108">
        <v>44307</v>
      </c>
      <c r="C1019" s="170"/>
      <c r="D1019" s="139" t="s">
        <v>54</v>
      </c>
      <c r="E1019" s="140"/>
      <c r="F1019" s="168"/>
      <c r="G1019" s="168"/>
      <c r="H1019" s="168"/>
      <c r="I1019" s="108">
        <v>44307</v>
      </c>
      <c r="J1019" s="169"/>
      <c r="K1019" s="139" t="s">
        <v>54</v>
      </c>
      <c r="L1019" s="140"/>
      <c r="M1019" s="168"/>
    </row>
    <row r="1020" spans="2:13" x14ac:dyDescent="0.25">
      <c r="B1020" s="108">
        <v>44308</v>
      </c>
      <c r="C1020" s="170"/>
      <c r="D1020" s="139" t="s">
        <v>54</v>
      </c>
      <c r="E1020" s="140"/>
      <c r="F1020" s="168"/>
      <c r="G1020" s="168"/>
      <c r="H1020" s="168"/>
      <c r="I1020" s="108">
        <v>44308</v>
      </c>
      <c r="J1020" s="169"/>
      <c r="K1020" s="139" t="s">
        <v>54</v>
      </c>
      <c r="L1020" s="140"/>
      <c r="M1020" s="168"/>
    </row>
    <row r="1021" spans="2:13" x14ac:dyDescent="0.25">
      <c r="B1021" s="108">
        <v>44309</v>
      </c>
      <c r="C1021" s="170"/>
      <c r="D1021" s="139" t="s">
        <v>54</v>
      </c>
      <c r="E1021" s="140"/>
      <c r="F1021" s="168"/>
      <c r="G1021" s="168"/>
      <c r="H1021" s="168"/>
      <c r="I1021" s="108">
        <v>44309</v>
      </c>
      <c r="J1021" s="169"/>
      <c r="K1021" s="139" t="s">
        <v>54</v>
      </c>
      <c r="L1021" s="140"/>
      <c r="M1021" s="168"/>
    </row>
    <row r="1022" spans="2:13" x14ac:dyDescent="0.25">
      <c r="B1022" s="108">
        <v>44310</v>
      </c>
      <c r="C1022" s="170"/>
      <c r="D1022" s="139" t="s">
        <v>54</v>
      </c>
      <c r="E1022" s="140"/>
      <c r="F1022" s="168"/>
      <c r="G1022" s="168"/>
      <c r="H1022" s="168"/>
      <c r="I1022" s="108">
        <v>44310</v>
      </c>
      <c r="J1022" s="169"/>
      <c r="K1022" s="139" t="s">
        <v>54</v>
      </c>
      <c r="L1022" s="140"/>
      <c r="M1022" s="168"/>
    </row>
    <row r="1023" spans="2:13" x14ac:dyDescent="0.25">
      <c r="B1023" s="115">
        <v>44311</v>
      </c>
      <c r="C1023" s="172"/>
      <c r="D1023" s="158" t="s">
        <v>6</v>
      </c>
      <c r="E1023" s="156">
        <v>126</v>
      </c>
      <c r="F1023" s="156">
        <v>156</v>
      </c>
      <c r="G1023" s="157">
        <v>30</v>
      </c>
      <c r="H1023" s="168"/>
      <c r="I1023" s="108">
        <v>44311</v>
      </c>
      <c r="J1023" s="169"/>
      <c r="K1023" s="139" t="s">
        <v>6</v>
      </c>
      <c r="L1023" s="140"/>
      <c r="M1023" s="168"/>
    </row>
    <row r="1024" spans="2:13" x14ac:dyDescent="0.25">
      <c r="B1024" s="108">
        <v>44312</v>
      </c>
      <c r="C1024" s="170"/>
      <c r="D1024" s="139" t="s">
        <v>54</v>
      </c>
      <c r="E1024" s="140"/>
      <c r="F1024" s="168"/>
      <c r="G1024" s="168"/>
      <c r="H1024" s="168"/>
      <c r="I1024" s="108">
        <v>44312</v>
      </c>
      <c r="J1024" s="169"/>
      <c r="K1024" s="139" t="s">
        <v>54</v>
      </c>
      <c r="L1024" s="140"/>
      <c r="M1024" s="168"/>
    </row>
    <row r="1025" spans="2:13" x14ac:dyDescent="0.25">
      <c r="B1025" s="108">
        <v>44313</v>
      </c>
      <c r="C1025" s="170"/>
      <c r="D1025" s="139" t="s">
        <v>54</v>
      </c>
      <c r="E1025" s="140"/>
      <c r="F1025" s="168"/>
      <c r="G1025" s="168"/>
      <c r="H1025" s="168"/>
      <c r="I1025" s="108">
        <v>44313</v>
      </c>
      <c r="J1025" s="169"/>
      <c r="K1025" s="139" t="s">
        <v>54</v>
      </c>
      <c r="L1025" s="140"/>
      <c r="M1025" s="168"/>
    </row>
    <row r="1026" spans="2:13" x14ac:dyDescent="0.25">
      <c r="B1026" s="108">
        <v>44314</v>
      </c>
      <c r="C1026" s="170"/>
      <c r="D1026" s="139" t="s">
        <v>54</v>
      </c>
      <c r="E1026" s="140"/>
      <c r="F1026" s="168"/>
      <c r="G1026" s="168"/>
      <c r="H1026" s="168"/>
      <c r="I1026" s="108">
        <v>44314</v>
      </c>
      <c r="J1026" s="169"/>
      <c r="K1026" s="139" t="s">
        <v>54</v>
      </c>
      <c r="L1026" s="140"/>
      <c r="M1026" s="168"/>
    </row>
    <row r="1027" spans="2:13" x14ac:dyDescent="0.25">
      <c r="B1027" s="108">
        <v>44315</v>
      </c>
      <c r="C1027" s="170"/>
      <c r="D1027" s="139" t="s">
        <v>54</v>
      </c>
      <c r="E1027" s="140"/>
      <c r="F1027" s="168"/>
      <c r="G1027" s="168"/>
      <c r="H1027" s="168"/>
      <c r="I1027" s="108">
        <v>44315</v>
      </c>
      <c r="J1027" s="169"/>
      <c r="K1027" s="139" t="s">
        <v>54</v>
      </c>
      <c r="L1027" s="140"/>
      <c r="M1027" s="168"/>
    </row>
    <row r="1028" spans="2:13" x14ac:dyDescent="0.25">
      <c r="B1028" s="108">
        <v>44316</v>
      </c>
      <c r="C1028" s="170"/>
      <c r="D1028" s="139" t="s">
        <v>54</v>
      </c>
      <c r="E1028" s="140"/>
      <c r="F1028" s="168"/>
      <c r="G1028" s="168"/>
      <c r="H1028" s="168"/>
      <c r="I1028" s="108">
        <v>44316</v>
      </c>
      <c r="J1028" s="169"/>
      <c r="K1028" s="139" t="s">
        <v>54</v>
      </c>
      <c r="L1028" s="140"/>
      <c r="M1028" s="168"/>
    </row>
    <row r="1029" spans="2:13" x14ac:dyDescent="0.25">
      <c r="B1029" s="108">
        <v>44317</v>
      </c>
      <c r="C1029" s="170"/>
      <c r="D1029" s="139" t="s">
        <v>54</v>
      </c>
      <c r="E1029" s="140"/>
      <c r="F1029" s="168"/>
      <c r="G1029" s="168"/>
      <c r="H1029" s="168"/>
      <c r="I1029" s="108">
        <v>44317</v>
      </c>
      <c r="J1029" s="169"/>
      <c r="K1029" s="139" t="s">
        <v>54</v>
      </c>
      <c r="L1029" s="140"/>
      <c r="M1029" s="168"/>
    </row>
    <row r="1030" spans="2:13" x14ac:dyDescent="0.25">
      <c r="B1030" s="115">
        <v>44318</v>
      </c>
      <c r="C1030" s="172"/>
      <c r="D1030" s="158" t="s">
        <v>6</v>
      </c>
      <c r="E1030" s="156">
        <v>126</v>
      </c>
      <c r="F1030" s="156">
        <v>156</v>
      </c>
      <c r="G1030" s="157">
        <v>30</v>
      </c>
      <c r="H1030" s="168"/>
      <c r="I1030" s="108">
        <v>44318</v>
      </c>
      <c r="J1030" s="169"/>
      <c r="K1030" s="139" t="s">
        <v>6</v>
      </c>
      <c r="L1030" s="140"/>
      <c r="M1030" s="168"/>
    </row>
    <row r="1031" spans="2:13" x14ac:dyDescent="0.25">
      <c r="B1031" s="108">
        <v>44319</v>
      </c>
      <c r="C1031" s="170"/>
      <c r="D1031" s="139" t="s">
        <v>54</v>
      </c>
      <c r="E1031" s="140"/>
      <c r="F1031" s="168"/>
      <c r="G1031" s="168"/>
      <c r="H1031" s="168"/>
      <c r="I1031" s="108">
        <v>44319</v>
      </c>
      <c r="J1031" s="169"/>
      <c r="K1031" s="139" t="s">
        <v>54</v>
      </c>
      <c r="L1031" s="140"/>
      <c r="M1031" s="168"/>
    </row>
    <row r="1032" spans="2:13" x14ac:dyDescent="0.25">
      <c r="B1032" s="108">
        <v>44320</v>
      </c>
      <c r="C1032" s="170"/>
      <c r="D1032" s="139" t="s">
        <v>54</v>
      </c>
      <c r="E1032" s="140"/>
      <c r="F1032" s="168"/>
      <c r="G1032" s="168"/>
      <c r="H1032" s="168"/>
      <c r="I1032" s="108">
        <v>44320</v>
      </c>
      <c r="J1032" s="169"/>
      <c r="K1032" s="139" t="s">
        <v>54</v>
      </c>
      <c r="L1032" s="140"/>
      <c r="M1032" s="168"/>
    </row>
    <row r="1033" spans="2:13" x14ac:dyDescent="0.25">
      <c r="B1033" s="108">
        <v>44321</v>
      </c>
      <c r="C1033" s="170"/>
      <c r="D1033" s="139" t="s">
        <v>54</v>
      </c>
      <c r="E1033" s="140"/>
      <c r="F1033" s="168"/>
      <c r="G1033" s="168"/>
      <c r="H1033" s="168"/>
      <c r="I1033" s="108">
        <v>44321</v>
      </c>
      <c r="J1033" s="169"/>
      <c r="K1033" s="139" t="s">
        <v>54</v>
      </c>
      <c r="L1033" s="140"/>
      <c r="M1033" s="168"/>
    </row>
    <row r="1034" spans="2:13" x14ac:dyDescent="0.25">
      <c r="B1034" s="108">
        <v>44322</v>
      </c>
      <c r="C1034" s="170"/>
      <c r="D1034" s="139" t="s">
        <v>54</v>
      </c>
      <c r="E1034" s="140"/>
      <c r="F1034" s="168"/>
      <c r="G1034" s="168"/>
      <c r="H1034" s="168"/>
      <c r="I1034" s="108">
        <v>44322</v>
      </c>
      <c r="J1034" s="169"/>
      <c r="K1034" s="139" t="s">
        <v>54</v>
      </c>
      <c r="L1034" s="140"/>
      <c r="M1034" s="168"/>
    </row>
    <row r="1035" spans="2:13" x14ac:dyDescent="0.25">
      <c r="B1035" s="108">
        <v>44323</v>
      </c>
      <c r="C1035" s="170"/>
      <c r="D1035" s="139" t="s">
        <v>54</v>
      </c>
      <c r="E1035" s="140"/>
      <c r="F1035" s="168"/>
      <c r="G1035" s="168"/>
      <c r="H1035" s="168"/>
      <c r="I1035" s="108">
        <v>44323</v>
      </c>
      <c r="J1035" s="169"/>
      <c r="K1035" s="139" t="s">
        <v>54</v>
      </c>
      <c r="L1035" s="140"/>
      <c r="M1035" s="168"/>
    </row>
    <row r="1036" spans="2:13" x14ac:dyDescent="0.25">
      <c r="B1036" s="108">
        <v>44324</v>
      </c>
      <c r="C1036" s="170"/>
      <c r="D1036" s="139" t="s">
        <v>54</v>
      </c>
      <c r="E1036" s="140"/>
      <c r="F1036" s="168"/>
      <c r="G1036" s="168"/>
      <c r="H1036" s="168"/>
      <c r="I1036" s="108">
        <v>44324</v>
      </c>
      <c r="J1036" s="169"/>
      <c r="K1036" s="139" t="s">
        <v>54</v>
      </c>
      <c r="L1036" s="140"/>
      <c r="M1036" s="168"/>
    </row>
    <row r="1037" spans="2:13" x14ac:dyDescent="0.25">
      <c r="B1037" s="115">
        <v>44325</v>
      </c>
      <c r="C1037" s="172"/>
      <c r="D1037" s="158" t="s">
        <v>6</v>
      </c>
      <c r="E1037" s="156">
        <v>126</v>
      </c>
      <c r="F1037" s="156">
        <v>156</v>
      </c>
      <c r="G1037" s="157">
        <v>30</v>
      </c>
      <c r="H1037" s="168"/>
      <c r="I1037" s="108">
        <v>44325</v>
      </c>
      <c r="J1037" s="169"/>
      <c r="K1037" s="139" t="s">
        <v>6</v>
      </c>
      <c r="L1037" s="140"/>
      <c r="M1037" s="168"/>
    </row>
    <row r="1038" spans="2:13" x14ac:dyDescent="0.25">
      <c r="B1038" s="108">
        <v>44326</v>
      </c>
      <c r="C1038" s="170"/>
      <c r="D1038" s="139" t="s">
        <v>54</v>
      </c>
      <c r="E1038" s="140"/>
      <c r="F1038" s="168"/>
      <c r="G1038" s="168"/>
      <c r="H1038" s="168"/>
      <c r="I1038" s="108">
        <v>44326</v>
      </c>
      <c r="J1038" s="169"/>
      <c r="K1038" s="139" t="s">
        <v>54</v>
      </c>
      <c r="L1038" s="140"/>
      <c r="M1038" s="168"/>
    </row>
    <row r="1039" spans="2:13" x14ac:dyDescent="0.25">
      <c r="B1039" s="108">
        <v>44327</v>
      </c>
      <c r="C1039" s="170"/>
      <c r="D1039" s="139" t="s">
        <v>54</v>
      </c>
      <c r="E1039" s="140"/>
      <c r="F1039" s="168"/>
      <c r="G1039" s="168"/>
      <c r="H1039" s="168"/>
      <c r="I1039" s="108">
        <v>44327</v>
      </c>
      <c r="J1039" s="169"/>
      <c r="K1039" s="139" t="s">
        <v>54</v>
      </c>
      <c r="L1039" s="140"/>
      <c r="M1039" s="168"/>
    </row>
    <row r="1040" spans="2:13" x14ac:dyDescent="0.25">
      <c r="B1040" s="108">
        <v>44328</v>
      </c>
      <c r="C1040" s="170"/>
      <c r="D1040" s="139" t="s">
        <v>54</v>
      </c>
      <c r="E1040" s="140"/>
      <c r="F1040" s="168"/>
      <c r="G1040" s="168"/>
      <c r="H1040" s="168"/>
      <c r="I1040" s="108">
        <v>44328</v>
      </c>
      <c r="J1040" s="169"/>
      <c r="K1040" s="139" t="s">
        <v>54</v>
      </c>
      <c r="L1040" s="140"/>
      <c r="M1040" s="168"/>
    </row>
    <row r="1041" spans="2:13" x14ac:dyDescent="0.25">
      <c r="B1041" s="108">
        <v>44329</v>
      </c>
      <c r="C1041" s="170"/>
      <c r="D1041" s="139" t="s">
        <v>54</v>
      </c>
      <c r="E1041" s="140"/>
      <c r="F1041" s="168"/>
      <c r="G1041" s="168"/>
      <c r="H1041" s="168"/>
      <c r="I1041" s="108">
        <v>44329</v>
      </c>
      <c r="J1041" s="169"/>
      <c r="K1041" s="139" t="s">
        <v>54</v>
      </c>
      <c r="L1041" s="140"/>
      <c r="M1041" s="168"/>
    </row>
    <row r="1042" spans="2:13" x14ac:dyDescent="0.25">
      <c r="B1042" s="108">
        <v>44330</v>
      </c>
      <c r="C1042" s="170"/>
      <c r="D1042" s="139" t="s">
        <v>54</v>
      </c>
      <c r="E1042" s="140"/>
      <c r="F1042" s="168"/>
      <c r="G1042" s="168"/>
      <c r="H1042" s="168"/>
      <c r="I1042" s="108">
        <v>44330</v>
      </c>
      <c r="J1042" s="169"/>
      <c r="K1042" s="139" t="s">
        <v>54</v>
      </c>
      <c r="L1042" s="140"/>
      <c r="M1042" s="168"/>
    </row>
    <row r="1043" spans="2:13" x14ac:dyDescent="0.25">
      <c r="B1043" s="108">
        <v>44331</v>
      </c>
      <c r="C1043" s="170"/>
      <c r="D1043" s="139" t="s">
        <v>54</v>
      </c>
      <c r="E1043" s="140"/>
      <c r="F1043" s="168"/>
      <c r="G1043" s="168"/>
      <c r="H1043" s="168"/>
      <c r="I1043" s="108">
        <v>44331</v>
      </c>
      <c r="J1043" s="169"/>
      <c r="K1043" s="139" t="s">
        <v>54</v>
      </c>
      <c r="L1043" s="140"/>
      <c r="M1043" s="168"/>
    </row>
    <row r="1044" spans="2:13" x14ac:dyDescent="0.25">
      <c r="B1044" s="115">
        <v>44332</v>
      </c>
      <c r="C1044" s="172"/>
      <c r="D1044" s="158" t="s">
        <v>6</v>
      </c>
      <c r="E1044" s="156">
        <v>126</v>
      </c>
      <c r="F1044" s="156">
        <v>156</v>
      </c>
      <c r="G1044" s="157">
        <v>30</v>
      </c>
      <c r="H1044" s="168"/>
      <c r="I1044" s="108">
        <v>44332</v>
      </c>
      <c r="J1044" s="169"/>
      <c r="K1044" s="139" t="s">
        <v>6</v>
      </c>
      <c r="L1044" s="140"/>
      <c r="M1044" s="168"/>
    </row>
    <row r="1045" spans="2:13" x14ac:dyDescent="0.25">
      <c r="B1045" s="108">
        <v>44333</v>
      </c>
      <c r="C1045" s="170"/>
      <c r="D1045" s="139" t="s">
        <v>54</v>
      </c>
      <c r="E1045" s="140"/>
      <c r="F1045" s="168"/>
      <c r="G1045" s="168"/>
      <c r="H1045" s="168"/>
      <c r="I1045" s="108">
        <v>44333</v>
      </c>
      <c r="J1045" s="169"/>
      <c r="K1045" s="139" t="s">
        <v>54</v>
      </c>
      <c r="L1045" s="140"/>
      <c r="M1045" s="168"/>
    </row>
    <row r="1046" spans="2:13" x14ac:dyDescent="0.25">
      <c r="B1046" s="108">
        <v>44334</v>
      </c>
      <c r="C1046" s="170"/>
      <c r="D1046" s="139" t="s">
        <v>54</v>
      </c>
      <c r="E1046" s="140"/>
      <c r="F1046" s="168"/>
      <c r="G1046" s="168"/>
      <c r="H1046" s="168"/>
      <c r="I1046" s="108">
        <v>44334</v>
      </c>
      <c r="J1046" s="169"/>
      <c r="K1046" s="139" t="s">
        <v>54</v>
      </c>
      <c r="L1046" s="140"/>
      <c r="M1046" s="168"/>
    </row>
    <row r="1047" spans="2:13" x14ac:dyDescent="0.25">
      <c r="B1047" s="108">
        <v>44335</v>
      </c>
      <c r="C1047" s="170"/>
      <c r="D1047" s="139" t="s">
        <v>54</v>
      </c>
      <c r="E1047" s="140"/>
      <c r="F1047" s="168"/>
      <c r="G1047" s="168"/>
      <c r="H1047" s="168"/>
      <c r="I1047" s="108">
        <v>44335</v>
      </c>
      <c r="J1047" s="169"/>
      <c r="K1047" s="139" t="s">
        <v>54</v>
      </c>
      <c r="L1047" s="140"/>
      <c r="M1047" s="168"/>
    </row>
    <row r="1048" spans="2:13" x14ac:dyDescent="0.25">
      <c r="B1048" s="108">
        <v>44336</v>
      </c>
      <c r="C1048" s="170"/>
      <c r="D1048" s="139" t="s">
        <v>54</v>
      </c>
      <c r="E1048" s="140"/>
      <c r="F1048" s="168"/>
      <c r="G1048" s="168"/>
      <c r="H1048" s="168"/>
      <c r="I1048" s="108">
        <v>44336</v>
      </c>
      <c r="J1048" s="169"/>
      <c r="K1048" s="139" t="s">
        <v>54</v>
      </c>
      <c r="L1048" s="140"/>
      <c r="M1048" s="168"/>
    </row>
    <row r="1049" spans="2:13" x14ac:dyDescent="0.25">
      <c r="B1049" s="108">
        <v>44337</v>
      </c>
      <c r="C1049" s="170"/>
      <c r="D1049" s="139" t="s">
        <v>54</v>
      </c>
      <c r="E1049" s="140"/>
      <c r="F1049" s="168"/>
      <c r="G1049" s="168"/>
      <c r="H1049" s="168"/>
      <c r="I1049" s="108">
        <v>44337</v>
      </c>
      <c r="J1049" s="169"/>
      <c r="K1049" s="139" t="s">
        <v>54</v>
      </c>
      <c r="L1049" s="140"/>
      <c r="M1049" s="168"/>
    </row>
    <row r="1050" spans="2:13" x14ac:dyDescent="0.25">
      <c r="B1050" s="108">
        <v>44338</v>
      </c>
      <c r="C1050" s="170"/>
      <c r="D1050" s="139" t="s">
        <v>54</v>
      </c>
      <c r="E1050" s="140"/>
      <c r="F1050" s="168"/>
      <c r="G1050" s="168"/>
      <c r="H1050" s="168"/>
      <c r="I1050" s="108">
        <v>44338</v>
      </c>
      <c r="J1050" s="169"/>
      <c r="K1050" s="139" t="s">
        <v>54</v>
      </c>
      <c r="L1050" s="140"/>
      <c r="M1050" s="168"/>
    </row>
    <row r="1051" spans="2:13" x14ac:dyDescent="0.25">
      <c r="B1051" s="122">
        <v>44339</v>
      </c>
      <c r="C1051" s="171"/>
      <c r="D1051" s="153" t="s">
        <v>6</v>
      </c>
      <c r="E1051" s="151">
        <v>229</v>
      </c>
      <c r="F1051" s="151">
        <v>259</v>
      </c>
      <c r="G1051" s="152">
        <v>35</v>
      </c>
      <c r="H1051" s="168"/>
      <c r="I1051" s="108">
        <v>44339</v>
      </c>
      <c r="J1051" s="169"/>
      <c r="K1051" s="139" t="s">
        <v>6</v>
      </c>
      <c r="L1051" s="140"/>
      <c r="M1051" s="168"/>
    </row>
    <row r="1052" spans="2:13" x14ac:dyDescent="0.25">
      <c r="B1052" s="108">
        <v>44340</v>
      </c>
      <c r="C1052" s="170"/>
      <c r="D1052" s="139" t="s">
        <v>54</v>
      </c>
      <c r="E1052" s="140"/>
      <c r="F1052" s="168"/>
      <c r="G1052" s="168"/>
      <c r="H1052" s="168"/>
      <c r="I1052" s="108">
        <v>44340</v>
      </c>
      <c r="J1052" s="169"/>
      <c r="K1052" s="139" t="s">
        <v>54</v>
      </c>
      <c r="L1052" s="140"/>
      <c r="M1052" s="168"/>
    </row>
    <row r="1053" spans="2:13" x14ac:dyDescent="0.25">
      <c r="B1053" s="108">
        <v>44341</v>
      </c>
      <c r="C1053" s="170"/>
      <c r="D1053" s="139" t="s">
        <v>54</v>
      </c>
      <c r="E1053" s="140"/>
      <c r="F1053" s="168"/>
      <c r="G1053" s="168"/>
      <c r="H1053" s="168"/>
      <c r="I1053" s="108">
        <v>44341</v>
      </c>
      <c r="J1053" s="169"/>
      <c r="K1053" s="139" t="s">
        <v>54</v>
      </c>
      <c r="L1053" s="140"/>
      <c r="M1053" s="168"/>
    </row>
    <row r="1054" spans="2:13" x14ac:dyDescent="0.25">
      <c r="B1054" s="108">
        <v>44342</v>
      </c>
      <c r="C1054" s="170"/>
      <c r="D1054" s="139" t="s">
        <v>54</v>
      </c>
      <c r="E1054" s="140"/>
      <c r="F1054" s="168"/>
      <c r="G1054" s="168"/>
      <c r="H1054" s="168"/>
      <c r="I1054" s="108">
        <v>44342</v>
      </c>
      <c r="J1054" s="169"/>
      <c r="K1054" s="139" t="s">
        <v>54</v>
      </c>
      <c r="L1054" s="140"/>
      <c r="M1054" s="168"/>
    </row>
    <row r="1055" spans="2:13" x14ac:dyDescent="0.25">
      <c r="B1055" s="108">
        <v>44343</v>
      </c>
      <c r="C1055" s="170"/>
      <c r="D1055" s="139" t="s">
        <v>54</v>
      </c>
      <c r="E1055" s="140"/>
      <c r="F1055" s="168"/>
      <c r="G1055" s="168"/>
      <c r="H1055" s="168"/>
      <c r="I1055" s="108">
        <v>44343</v>
      </c>
      <c r="J1055" s="169"/>
      <c r="K1055" s="139" t="s">
        <v>54</v>
      </c>
      <c r="L1055" s="140"/>
      <c r="M1055" s="168"/>
    </row>
    <row r="1056" spans="2:13" x14ac:dyDescent="0.25">
      <c r="B1056" s="108">
        <v>44344</v>
      </c>
      <c r="C1056" s="170"/>
      <c r="D1056" s="139" t="s">
        <v>54</v>
      </c>
      <c r="E1056" s="140"/>
      <c r="F1056" s="168"/>
      <c r="G1056" s="168"/>
      <c r="H1056" s="168"/>
      <c r="I1056" s="108">
        <v>44344</v>
      </c>
      <c r="J1056" s="169"/>
      <c r="K1056" s="139" t="s">
        <v>54</v>
      </c>
      <c r="L1056" s="140"/>
      <c r="M1056" s="168"/>
    </row>
    <row r="1057" spans="2:18" x14ac:dyDescent="0.25">
      <c r="B1057" s="108">
        <v>44345</v>
      </c>
      <c r="C1057" s="170"/>
      <c r="D1057" s="139" t="s">
        <v>54</v>
      </c>
      <c r="E1057" s="140"/>
      <c r="F1057" s="168"/>
      <c r="G1057" s="168"/>
      <c r="H1057" s="168"/>
      <c r="I1057" s="108">
        <v>44345</v>
      </c>
      <c r="J1057" s="169"/>
      <c r="K1057" s="139" t="s">
        <v>54</v>
      </c>
      <c r="L1057" s="140"/>
      <c r="M1057" s="168"/>
    </row>
    <row r="1058" spans="2:18" x14ac:dyDescent="0.25">
      <c r="B1058" s="122">
        <v>44346</v>
      </c>
      <c r="C1058" s="171"/>
      <c r="D1058" s="153" t="s">
        <v>8</v>
      </c>
      <c r="E1058" s="151">
        <v>319</v>
      </c>
      <c r="F1058" s="151">
        <v>349</v>
      </c>
      <c r="G1058" s="152">
        <v>35</v>
      </c>
      <c r="H1058" s="168"/>
      <c r="I1058" s="108">
        <v>44346</v>
      </c>
      <c r="J1058" s="169"/>
      <c r="K1058" s="139" t="s">
        <v>6</v>
      </c>
      <c r="L1058" s="140"/>
      <c r="M1058" s="168"/>
    </row>
    <row r="1059" spans="2:18" x14ac:dyDescent="0.25">
      <c r="B1059" s="108">
        <v>44347</v>
      </c>
      <c r="C1059" s="170"/>
      <c r="D1059" s="139" t="s">
        <v>54</v>
      </c>
      <c r="E1059" s="140"/>
      <c r="F1059" s="168"/>
      <c r="G1059" s="168"/>
      <c r="H1059" s="168"/>
      <c r="I1059" s="108">
        <v>44347</v>
      </c>
      <c r="J1059" s="169"/>
      <c r="K1059" s="139" t="s">
        <v>54</v>
      </c>
      <c r="L1059" s="140"/>
      <c r="M1059" s="168"/>
    </row>
    <row r="1060" spans="2:18" x14ac:dyDescent="0.25">
      <c r="B1060" s="108">
        <v>44348</v>
      </c>
      <c r="C1060" s="170"/>
      <c r="D1060" s="139" t="s">
        <v>54</v>
      </c>
      <c r="E1060" s="140"/>
      <c r="F1060" s="168"/>
      <c r="G1060" s="168"/>
      <c r="H1060" s="168"/>
      <c r="I1060" s="108">
        <v>44348</v>
      </c>
      <c r="J1060" s="169"/>
      <c r="K1060" s="139" t="s">
        <v>54</v>
      </c>
      <c r="L1060" s="140"/>
      <c r="M1060" s="168"/>
    </row>
    <row r="1061" spans="2:18" x14ac:dyDescent="0.25">
      <c r="B1061" s="108">
        <v>44349</v>
      </c>
      <c r="C1061" s="170"/>
      <c r="D1061" s="139" t="s">
        <v>54</v>
      </c>
      <c r="E1061" s="140"/>
      <c r="F1061" s="168"/>
      <c r="G1061" s="168"/>
      <c r="H1061" s="168"/>
      <c r="I1061" s="108">
        <v>44349</v>
      </c>
      <c r="J1061" s="169"/>
      <c r="K1061" s="139" t="s">
        <v>54</v>
      </c>
      <c r="L1061" s="140"/>
      <c r="M1061" s="168"/>
    </row>
    <row r="1062" spans="2:18" x14ac:dyDescent="0.25">
      <c r="B1062" s="108">
        <v>44350</v>
      </c>
      <c r="C1062" s="170"/>
      <c r="D1062" s="139" t="s">
        <v>54</v>
      </c>
      <c r="E1062" s="140"/>
      <c r="F1062" s="168"/>
      <c r="G1062" s="168"/>
      <c r="H1062" s="168"/>
      <c r="I1062" s="108">
        <v>44350</v>
      </c>
      <c r="J1062" s="169"/>
      <c r="K1062" s="139" t="s">
        <v>54</v>
      </c>
      <c r="L1062" s="140"/>
      <c r="M1062" s="168"/>
    </row>
    <row r="1063" spans="2:18" x14ac:dyDescent="0.25">
      <c r="B1063" s="108">
        <v>44351</v>
      </c>
      <c r="C1063" s="170"/>
      <c r="D1063" s="139" t="s">
        <v>54</v>
      </c>
      <c r="E1063" s="140"/>
      <c r="F1063" s="168"/>
      <c r="G1063" s="168"/>
      <c r="H1063" s="168"/>
      <c r="I1063" s="108">
        <v>44351</v>
      </c>
      <c r="J1063" s="169"/>
      <c r="K1063" s="139" t="s">
        <v>54</v>
      </c>
      <c r="L1063" s="140"/>
      <c r="M1063" s="168"/>
    </row>
    <row r="1064" spans="2:18" x14ac:dyDescent="0.25">
      <c r="B1064" s="108">
        <v>44352</v>
      </c>
      <c r="C1064" s="170"/>
      <c r="D1064" s="139" t="s">
        <v>54</v>
      </c>
      <c r="E1064" s="140"/>
      <c r="F1064" s="168"/>
      <c r="G1064" s="168"/>
      <c r="H1064" s="168"/>
      <c r="I1064" s="108">
        <v>44352</v>
      </c>
      <c r="J1064" s="169"/>
      <c r="K1064" s="139" t="s">
        <v>54</v>
      </c>
      <c r="L1064" s="140"/>
      <c r="M1064" s="168"/>
      <c r="Q1064" s="200" t="s">
        <v>73</v>
      </c>
      <c r="R1064" s="200"/>
    </row>
    <row r="1065" spans="2:18" x14ac:dyDescent="0.25">
      <c r="B1065" s="122">
        <v>44353</v>
      </c>
      <c r="C1065" s="171"/>
      <c r="D1065" s="153" t="s">
        <v>6</v>
      </c>
      <c r="E1065" s="151">
        <v>229</v>
      </c>
      <c r="F1065" s="151">
        <v>259</v>
      </c>
      <c r="G1065" s="152">
        <v>35</v>
      </c>
      <c r="H1065" s="168"/>
      <c r="I1065" s="108">
        <v>44353</v>
      </c>
      <c r="J1065" s="169"/>
      <c r="K1065" s="139" t="s">
        <v>6</v>
      </c>
      <c r="L1065" s="140"/>
      <c r="M1065" s="168"/>
      <c r="Q1065" s="201" t="s">
        <v>84</v>
      </c>
      <c r="R1065" s="201"/>
    </row>
    <row r="1066" spans="2:18" x14ac:dyDescent="0.25">
      <c r="B1066" s="108">
        <v>44354</v>
      </c>
      <c r="C1066" s="170"/>
      <c r="D1066" s="139" t="s">
        <v>54</v>
      </c>
      <c r="E1066" s="140"/>
      <c r="F1066" s="168"/>
      <c r="G1066" s="168"/>
      <c r="H1066" s="168"/>
      <c r="I1066" s="108">
        <v>44354</v>
      </c>
      <c r="J1066" s="169"/>
      <c r="K1066" s="139" t="s">
        <v>54</v>
      </c>
      <c r="L1066" s="140"/>
      <c r="M1066" s="168"/>
      <c r="Q1066" s="202" t="s">
        <v>83</v>
      </c>
      <c r="R1066" s="202"/>
    </row>
    <row r="1067" spans="2:18" x14ac:dyDescent="0.25">
      <c r="B1067" s="108">
        <v>44355</v>
      </c>
      <c r="C1067" s="170"/>
      <c r="D1067" s="139" t="s">
        <v>54</v>
      </c>
      <c r="E1067" s="140"/>
      <c r="F1067" s="168"/>
      <c r="G1067" s="168"/>
      <c r="H1067" s="168"/>
      <c r="I1067" s="108">
        <v>44355</v>
      </c>
      <c r="J1067" s="169"/>
      <c r="K1067" s="139" t="s">
        <v>54</v>
      </c>
      <c r="L1067" s="140"/>
      <c r="M1067" s="168"/>
      <c r="Q1067" s="196" t="s">
        <v>85</v>
      </c>
      <c r="R1067" s="196"/>
    </row>
    <row r="1068" spans="2:18" x14ac:dyDescent="0.25">
      <c r="B1068" s="108">
        <v>44356</v>
      </c>
      <c r="C1068" s="170"/>
      <c r="D1068" s="139" t="s">
        <v>54</v>
      </c>
      <c r="E1068" s="140"/>
      <c r="F1068" s="168"/>
      <c r="G1068" s="168"/>
      <c r="H1068" s="168"/>
      <c r="I1068" s="108">
        <v>44356</v>
      </c>
      <c r="J1068" s="169"/>
      <c r="K1068" s="139" t="s">
        <v>54</v>
      </c>
      <c r="L1068" s="140"/>
      <c r="M1068" s="168"/>
      <c r="Q1068" s="197" t="s">
        <v>86</v>
      </c>
      <c r="R1068" s="197"/>
    </row>
    <row r="1069" spans="2:18" x14ac:dyDescent="0.25">
      <c r="B1069" s="108">
        <v>44357</v>
      </c>
      <c r="C1069" s="170"/>
      <c r="D1069" s="139" t="s">
        <v>54</v>
      </c>
      <c r="E1069" s="140"/>
      <c r="F1069" s="168"/>
      <c r="G1069" s="168"/>
      <c r="H1069" s="168"/>
      <c r="I1069" s="108">
        <v>44357</v>
      </c>
      <c r="J1069" s="169"/>
      <c r="K1069" s="139" t="s">
        <v>54</v>
      </c>
      <c r="L1069" s="140"/>
      <c r="M1069" s="168"/>
      <c r="Q1069" s="198" t="s">
        <v>87</v>
      </c>
      <c r="R1069" s="198"/>
    </row>
    <row r="1070" spans="2:18" x14ac:dyDescent="0.25">
      <c r="B1070" s="108">
        <v>44358</v>
      </c>
      <c r="C1070" s="170"/>
      <c r="D1070" s="139" t="s">
        <v>54</v>
      </c>
      <c r="E1070" s="140"/>
      <c r="F1070" s="168"/>
      <c r="G1070" s="168"/>
      <c r="H1070" s="168"/>
      <c r="I1070" s="108">
        <v>44358</v>
      </c>
      <c r="J1070" s="169"/>
      <c r="K1070" s="139" t="s">
        <v>54</v>
      </c>
      <c r="L1070" s="140"/>
      <c r="M1070" s="168"/>
      <c r="Q1070" s="199" t="s">
        <v>88</v>
      </c>
      <c r="R1070" s="199"/>
    </row>
    <row r="1071" spans="2:18" x14ac:dyDescent="0.25">
      <c r="B1071" s="108">
        <v>44359</v>
      </c>
      <c r="C1071" s="170"/>
      <c r="D1071" s="139" t="s">
        <v>54</v>
      </c>
      <c r="E1071" s="140"/>
      <c r="F1071" s="168"/>
      <c r="G1071" s="168"/>
      <c r="H1071" s="168"/>
      <c r="I1071" s="108">
        <v>44359</v>
      </c>
      <c r="J1071" s="169"/>
      <c r="K1071" s="139" t="s">
        <v>54</v>
      </c>
      <c r="L1071" s="140"/>
      <c r="M1071" s="168"/>
    </row>
    <row r="1072" spans="2:18" x14ac:dyDescent="0.25">
      <c r="B1072" s="122">
        <v>44360</v>
      </c>
      <c r="C1072" s="171"/>
      <c r="D1072" s="153" t="s">
        <v>6</v>
      </c>
      <c r="E1072" s="151">
        <v>229</v>
      </c>
      <c r="F1072" s="151">
        <v>259</v>
      </c>
      <c r="G1072" s="152">
        <v>35</v>
      </c>
      <c r="H1072" s="168"/>
      <c r="I1072" s="108">
        <v>44360</v>
      </c>
      <c r="J1072" s="169"/>
      <c r="K1072" s="139" t="s">
        <v>6</v>
      </c>
      <c r="L1072" s="140"/>
      <c r="M1072" s="168"/>
    </row>
    <row r="1073" spans="2:13" x14ac:dyDescent="0.25">
      <c r="B1073" s="108">
        <v>44361</v>
      </c>
      <c r="C1073" s="170"/>
      <c r="D1073" s="139" t="s">
        <v>54</v>
      </c>
      <c r="E1073" s="140"/>
      <c r="F1073" s="168"/>
      <c r="G1073" s="168"/>
      <c r="H1073" s="168"/>
      <c r="I1073" s="108">
        <v>44361</v>
      </c>
      <c r="J1073" s="169"/>
      <c r="K1073" s="139" t="s">
        <v>54</v>
      </c>
      <c r="L1073" s="140"/>
      <c r="M1073" s="168"/>
    </row>
    <row r="1074" spans="2:13" x14ac:dyDescent="0.25">
      <c r="B1074" s="108">
        <v>44362</v>
      </c>
      <c r="C1074" s="170"/>
      <c r="D1074" s="139" t="s">
        <v>54</v>
      </c>
      <c r="E1074" s="140"/>
      <c r="F1074" s="168"/>
      <c r="G1074" s="168"/>
      <c r="H1074" s="168"/>
      <c r="I1074" s="108">
        <v>44362</v>
      </c>
      <c r="J1074" s="169"/>
      <c r="K1074" s="139" t="s">
        <v>54</v>
      </c>
      <c r="L1074" s="140"/>
      <c r="M1074" s="168"/>
    </row>
    <row r="1075" spans="2:13" x14ac:dyDescent="0.25">
      <c r="B1075" s="108">
        <v>44363</v>
      </c>
      <c r="C1075" s="170"/>
      <c r="D1075" s="139" t="s">
        <v>54</v>
      </c>
      <c r="E1075" s="140"/>
      <c r="F1075" s="168"/>
      <c r="G1075" s="168"/>
      <c r="H1075" s="168"/>
      <c r="I1075" s="108">
        <v>44363</v>
      </c>
      <c r="J1075" s="169"/>
      <c r="K1075" s="139" t="s">
        <v>54</v>
      </c>
      <c r="L1075" s="140"/>
      <c r="M1075" s="168"/>
    </row>
    <row r="1076" spans="2:13" x14ac:dyDescent="0.25">
      <c r="B1076" s="108">
        <v>44364</v>
      </c>
      <c r="C1076" s="170"/>
      <c r="D1076" s="139" t="s">
        <v>54</v>
      </c>
      <c r="E1076" s="140"/>
      <c r="F1076" s="168"/>
      <c r="G1076" s="168"/>
      <c r="H1076" s="168"/>
      <c r="I1076" s="108">
        <v>44364</v>
      </c>
      <c r="J1076" s="169"/>
      <c r="K1076" s="139" t="s">
        <v>54</v>
      </c>
      <c r="L1076" s="140"/>
      <c r="M1076" s="168"/>
    </row>
    <row r="1077" spans="2:13" x14ac:dyDescent="0.25">
      <c r="B1077" s="108">
        <v>44365</v>
      </c>
      <c r="C1077" s="170"/>
      <c r="D1077" s="139" t="s">
        <v>54</v>
      </c>
      <c r="E1077" s="140"/>
      <c r="F1077" s="168"/>
      <c r="G1077" s="168"/>
      <c r="H1077" s="168"/>
      <c r="I1077" s="108">
        <v>44365</v>
      </c>
      <c r="J1077" s="169"/>
      <c r="K1077" s="139" t="s">
        <v>54</v>
      </c>
      <c r="L1077" s="140"/>
      <c r="M1077" s="168"/>
    </row>
    <row r="1078" spans="2:13" x14ac:dyDescent="0.25">
      <c r="B1078" s="108">
        <v>44366</v>
      </c>
      <c r="C1078" s="170"/>
      <c r="D1078" s="139" t="s">
        <v>54</v>
      </c>
      <c r="E1078" s="140"/>
      <c r="F1078" s="168"/>
      <c r="G1078" s="168"/>
      <c r="H1078" s="168"/>
      <c r="I1078" s="108">
        <v>44366</v>
      </c>
      <c r="J1078" s="169"/>
      <c r="K1078" s="139" t="s">
        <v>54</v>
      </c>
      <c r="L1078" s="140"/>
      <c r="M1078" s="168"/>
    </row>
    <row r="1079" spans="2:13" x14ac:dyDescent="0.25">
      <c r="B1079" s="122">
        <v>44367</v>
      </c>
      <c r="C1079" s="171"/>
      <c r="D1079" s="153" t="s">
        <v>8</v>
      </c>
      <c r="E1079" s="151">
        <v>319</v>
      </c>
      <c r="F1079" s="151">
        <v>349</v>
      </c>
      <c r="G1079" s="152">
        <v>35</v>
      </c>
      <c r="H1079" s="168"/>
      <c r="I1079" s="108">
        <v>44367</v>
      </c>
      <c r="J1079" s="169"/>
      <c r="K1079" s="139" t="s">
        <v>6</v>
      </c>
      <c r="L1079" s="140"/>
      <c r="M1079" s="168"/>
    </row>
    <row r="1080" spans="2:13" x14ac:dyDescent="0.25">
      <c r="B1080" s="108">
        <v>44368</v>
      </c>
      <c r="C1080" s="170"/>
      <c r="D1080" s="139" t="s">
        <v>54</v>
      </c>
      <c r="E1080" s="140"/>
      <c r="F1080" s="168"/>
      <c r="G1080" s="168"/>
      <c r="H1080" s="168"/>
      <c r="I1080" s="108">
        <v>44368</v>
      </c>
      <c r="J1080" s="169"/>
      <c r="K1080" s="139" t="s">
        <v>54</v>
      </c>
      <c r="L1080" s="140"/>
      <c r="M1080" s="168"/>
    </row>
    <row r="1081" spans="2:13" x14ac:dyDescent="0.25">
      <c r="B1081" s="108">
        <v>44369</v>
      </c>
      <c r="C1081" s="170"/>
      <c r="D1081" s="139" t="s">
        <v>54</v>
      </c>
      <c r="E1081" s="140"/>
      <c r="F1081" s="168"/>
      <c r="G1081" s="168"/>
      <c r="H1081" s="168"/>
      <c r="I1081" s="108">
        <v>44369</v>
      </c>
      <c r="J1081" s="169"/>
      <c r="K1081" s="139" t="s">
        <v>54</v>
      </c>
      <c r="L1081" s="140"/>
      <c r="M1081" s="168"/>
    </row>
    <row r="1082" spans="2:13" x14ac:dyDescent="0.25">
      <c r="B1082" s="108">
        <v>44370</v>
      </c>
      <c r="C1082" s="170"/>
      <c r="D1082" s="139" t="s">
        <v>54</v>
      </c>
      <c r="E1082" s="140"/>
      <c r="F1082" s="168"/>
      <c r="G1082" s="168"/>
      <c r="H1082" s="168"/>
      <c r="I1082" s="108">
        <v>44370</v>
      </c>
      <c r="J1082" s="169"/>
      <c r="K1082" s="139" t="s">
        <v>54</v>
      </c>
      <c r="L1082" s="140"/>
      <c r="M1082" s="168"/>
    </row>
    <row r="1083" spans="2:13" x14ac:dyDescent="0.25">
      <c r="B1083" s="108">
        <v>44371</v>
      </c>
      <c r="C1083" s="170"/>
      <c r="D1083" s="139" t="s">
        <v>54</v>
      </c>
      <c r="E1083" s="140"/>
      <c r="F1083" s="168"/>
      <c r="G1083" s="168"/>
      <c r="H1083" s="168"/>
      <c r="I1083" s="108">
        <v>44371</v>
      </c>
      <c r="J1083" s="169"/>
      <c r="K1083" s="139" t="s">
        <v>54</v>
      </c>
      <c r="L1083" s="140"/>
      <c r="M1083" s="168"/>
    </row>
    <row r="1084" spans="2:13" x14ac:dyDescent="0.25">
      <c r="B1084" s="108">
        <v>44372</v>
      </c>
      <c r="C1084" s="170"/>
      <c r="D1084" s="139" t="s">
        <v>54</v>
      </c>
      <c r="E1084" s="140"/>
      <c r="F1084" s="168"/>
      <c r="G1084" s="168"/>
      <c r="H1084" s="168"/>
      <c r="I1084" s="108">
        <v>44372</v>
      </c>
      <c r="J1084" s="169"/>
      <c r="K1084" s="139" t="s">
        <v>54</v>
      </c>
      <c r="L1084" s="140"/>
      <c r="M1084" s="168"/>
    </row>
    <row r="1085" spans="2:13" x14ac:dyDescent="0.25">
      <c r="B1085" s="108">
        <v>44373</v>
      </c>
      <c r="C1085" s="170"/>
      <c r="D1085" s="139" t="s">
        <v>54</v>
      </c>
      <c r="E1085" s="140"/>
      <c r="F1085" s="168"/>
      <c r="G1085" s="168"/>
      <c r="H1085" s="168"/>
      <c r="I1085" s="108">
        <v>44373</v>
      </c>
      <c r="J1085" s="169"/>
      <c r="K1085" s="139" t="s">
        <v>54</v>
      </c>
      <c r="L1085" s="140"/>
      <c r="M1085" s="168"/>
    </row>
    <row r="1086" spans="2:13" x14ac:dyDescent="0.25">
      <c r="B1086" s="122">
        <v>44374</v>
      </c>
      <c r="C1086" s="171"/>
      <c r="D1086" s="153" t="s">
        <v>8</v>
      </c>
      <c r="E1086" s="151">
        <v>319</v>
      </c>
      <c r="F1086" s="151">
        <v>349</v>
      </c>
      <c r="G1086" s="152">
        <v>35</v>
      </c>
      <c r="H1086" s="168"/>
      <c r="I1086" s="108">
        <v>44374</v>
      </c>
      <c r="J1086" s="169"/>
      <c r="K1086" s="139" t="s">
        <v>6</v>
      </c>
      <c r="L1086" s="140"/>
      <c r="M1086" s="168"/>
    </row>
    <row r="1087" spans="2:13" x14ac:dyDescent="0.25">
      <c r="B1087" s="108">
        <v>44375</v>
      </c>
      <c r="C1087" s="170"/>
      <c r="D1087" s="139" t="s">
        <v>54</v>
      </c>
      <c r="E1087" s="140"/>
      <c r="F1087" s="168"/>
      <c r="G1087" s="168"/>
      <c r="H1087" s="168"/>
      <c r="I1087" s="108">
        <v>44375</v>
      </c>
      <c r="J1087" s="169"/>
      <c r="K1087" s="139" t="s">
        <v>54</v>
      </c>
      <c r="L1087" s="140"/>
      <c r="M1087" s="168"/>
    </row>
    <row r="1088" spans="2:13" x14ac:dyDescent="0.25">
      <c r="B1088" s="108">
        <v>44376</v>
      </c>
      <c r="C1088" s="170"/>
      <c r="D1088" s="139" t="s">
        <v>54</v>
      </c>
      <c r="E1088" s="140"/>
      <c r="F1088" s="168"/>
      <c r="G1088" s="168"/>
      <c r="H1088" s="168"/>
      <c r="I1088" s="108">
        <v>44376</v>
      </c>
      <c r="J1088" s="169"/>
      <c r="K1088" s="139" t="s">
        <v>54</v>
      </c>
      <c r="L1088" s="140"/>
      <c r="M1088" s="168"/>
    </row>
    <row r="1089" spans="2:13" x14ac:dyDescent="0.25">
      <c r="B1089" s="108">
        <v>44377</v>
      </c>
      <c r="C1089" s="170"/>
      <c r="D1089" s="139" t="s">
        <v>54</v>
      </c>
      <c r="E1089" s="140"/>
      <c r="F1089" s="168"/>
      <c r="G1089" s="168"/>
      <c r="H1089" s="168"/>
      <c r="I1089" s="108">
        <v>44377</v>
      </c>
      <c r="J1089" s="169"/>
      <c r="K1089" s="139" t="s">
        <v>54</v>
      </c>
      <c r="L1089" s="140"/>
      <c r="M1089" s="168"/>
    </row>
    <row r="1090" spans="2:13" x14ac:dyDescent="0.25">
      <c r="B1090" s="108">
        <v>44378</v>
      </c>
      <c r="C1090" s="170"/>
      <c r="D1090" s="139" t="s">
        <v>54</v>
      </c>
      <c r="E1090" s="140"/>
      <c r="F1090" s="168"/>
      <c r="G1090" s="168"/>
      <c r="H1090" s="168"/>
      <c r="I1090" s="108">
        <v>44378</v>
      </c>
      <c r="J1090" s="169"/>
      <c r="K1090" s="139" t="s">
        <v>54</v>
      </c>
      <c r="L1090" s="140"/>
      <c r="M1090" s="168"/>
    </row>
    <row r="1091" spans="2:13" x14ac:dyDescent="0.25">
      <c r="B1091" s="108">
        <v>44379</v>
      </c>
      <c r="C1091" s="170"/>
      <c r="D1091" s="139" t="s">
        <v>54</v>
      </c>
      <c r="E1091" s="140"/>
      <c r="F1091" s="168"/>
      <c r="G1091" s="168"/>
      <c r="H1091" s="168"/>
      <c r="I1091" s="108">
        <v>44379</v>
      </c>
      <c r="J1091" s="169"/>
      <c r="K1091" s="139" t="s">
        <v>54</v>
      </c>
      <c r="L1091" s="140"/>
      <c r="M1091" s="168"/>
    </row>
    <row r="1092" spans="2:13" x14ac:dyDescent="0.25">
      <c r="B1092" s="108">
        <v>44380</v>
      </c>
      <c r="C1092" s="170"/>
      <c r="D1092" s="139" t="s">
        <v>54</v>
      </c>
      <c r="E1092" s="140"/>
      <c r="F1092" s="168"/>
      <c r="G1092" s="168"/>
      <c r="H1092" s="168"/>
      <c r="I1092" s="108">
        <v>44380</v>
      </c>
      <c r="J1092" s="169"/>
      <c r="K1092" s="139" t="s">
        <v>54</v>
      </c>
      <c r="L1092" s="140"/>
      <c r="M1092" s="168"/>
    </row>
    <row r="1093" spans="2:13" x14ac:dyDescent="0.25">
      <c r="B1093" s="127">
        <v>44381</v>
      </c>
      <c r="C1093" s="167"/>
      <c r="D1093" s="148" t="s">
        <v>8</v>
      </c>
      <c r="E1093" s="145">
        <v>569</v>
      </c>
      <c r="F1093" s="145">
        <v>599</v>
      </c>
      <c r="G1093" s="146">
        <v>40</v>
      </c>
      <c r="H1093" s="168"/>
      <c r="I1093" s="108">
        <v>44381</v>
      </c>
      <c r="J1093" s="169"/>
      <c r="K1093" s="139" t="s">
        <v>6</v>
      </c>
      <c r="L1093" s="140"/>
      <c r="M1093" s="168"/>
    </row>
    <row r="1094" spans="2:13" x14ac:dyDescent="0.25">
      <c r="B1094" s="108">
        <v>44382</v>
      </c>
      <c r="C1094" s="170"/>
      <c r="D1094" s="139" t="s">
        <v>54</v>
      </c>
      <c r="E1094" s="140"/>
      <c r="F1094" s="168"/>
      <c r="G1094" s="168"/>
      <c r="H1094" s="168"/>
      <c r="I1094" s="108">
        <v>44382</v>
      </c>
      <c r="J1094" s="169"/>
      <c r="K1094" s="139" t="s">
        <v>54</v>
      </c>
      <c r="L1094" s="140"/>
      <c r="M1094" s="168"/>
    </row>
    <row r="1095" spans="2:13" x14ac:dyDescent="0.25">
      <c r="B1095" s="108">
        <v>44383</v>
      </c>
      <c r="C1095" s="170"/>
      <c r="D1095" s="139" t="s">
        <v>54</v>
      </c>
      <c r="E1095" s="140"/>
      <c r="F1095" s="168"/>
      <c r="G1095" s="168"/>
      <c r="H1095" s="168"/>
      <c r="I1095" s="108">
        <v>44383</v>
      </c>
      <c r="J1095" s="169"/>
      <c r="K1095" s="139" t="s">
        <v>54</v>
      </c>
      <c r="L1095" s="140"/>
      <c r="M1095" s="168"/>
    </row>
    <row r="1096" spans="2:13" x14ac:dyDescent="0.25">
      <c r="B1096" s="108">
        <v>44384</v>
      </c>
      <c r="C1096" s="170"/>
      <c r="D1096" s="139" t="s">
        <v>54</v>
      </c>
      <c r="E1096" s="140"/>
      <c r="F1096" s="168"/>
      <c r="G1096" s="168"/>
      <c r="H1096" s="168"/>
      <c r="I1096" s="108">
        <v>44384</v>
      </c>
      <c r="J1096" s="169"/>
      <c r="K1096" s="139" t="s">
        <v>54</v>
      </c>
      <c r="L1096" s="140"/>
      <c r="M1096" s="168"/>
    </row>
    <row r="1097" spans="2:13" x14ac:dyDescent="0.25">
      <c r="B1097" s="108">
        <v>44385</v>
      </c>
      <c r="C1097" s="170"/>
      <c r="D1097" s="139" t="s">
        <v>54</v>
      </c>
      <c r="E1097" s="140"/>
      <c r="F1097" s="168"/>
      <c r="G1097" s="168"/>
      <c r="H1097" s="168"/>
      <c r="I1097" s="108">
        <v>44385</v>
      </c>
      <c r="J1097" s="169"/>
      <c r="K1097" s="139" t="s">
        <v>54</v>
      </c>
      <c r="L1097" s="140"/>
      <c r="M1097" s="168"/>
    </row>
    <row r="1098" spans="2:13" x14ac:dyDescent="0.25">
      <c r="B1098" s="108">
        <v>44386</v>
      </c>
      <c r="C1098" s="170"/>
      <c r="D1098" s="139" t="s">
        <v>54</v>
      </c>
      <c r="E1098" s="140"/>
      <c r="F1098" s="168"/>
      <c r="G1098" s="168"/>
      <c r="H1098" s="168"/>
      <c r="I1098" s="108">
        <v>44386</v>
      </c>
      <c r="J1098" s="169"/>
      <c r="K1098" s="139" t="s">
        <v>54</v>
      </c>
      <c r="L1098" s="140"/>
      <c r="M1098" s="168"/>
    </row>
    <row r="1099" spans="2:13" x14ac:dyDescent="0.25">
      <c r="B1099" s="108">
        <v>44387</v>
      </c>
      <c r="C1099" s="170"/>
      <c r="D1099" s="139" t="s">
        <v>54</v>
      </c>
      <c r="E1099" s="140"/>
      <c r="F1099" s="168"/>
      <c r="G1099" s="168"/>
      <c r="H1099" s="168"/>
      <c r="I1099" s="108">
        <v>44387</v>
      </c>
      <c r="J1099" s="169"/>
      <c r="K1099" s="139" t="s">
        <v>54</v>
      </c>
      <c r="L1099" s="140"/>
      <c r="M1099" s="168"/>
    </row>
    <row r="1100" spans="2:13" x14ac:dyDescent="0.25">
      <c r="B1100" s="127">
        <v>44388</v>
      </c>
      <c r="C1100" s="167"/>
      <c r="D1100" s="148" t="s">
        <v>8</v>
      </c>
      <c r="E1100" s="145">
        <v>569</v>
      </c>
      <c r="F1100" s="145">
        <v>599</v>
      </c>
      <c r="G1100" s="146">
        <v>40</v>
      </c>
      <c r="H1100" s="168"/>
      <c r="I1100" s="108">
        <v>44388</v>
      </c>
      <c r="J1100" s="169"/>
      <c r="K1100" s="139" t="s">
        <v>8</v>
      </c>
      <c r="L1100" s="140"/>
      <c r="M1100" s="168"/>
    </row>
    <row r="1101" spans="2:13" x14ac:dyDescent="0.25">
      <c r="B1101" s="108">
        <v>44389</v>
      </c>
      <c r="C1101" s="170"/>
      <c r="D1101" s="139" t="s">
        <v>54</v>
      </c>
      <c r="E1101" s="140"/>
      <c r="F1101" s="168"/>
      <c r="G1101" s="168"/>
      <c r="H1101" s="168"/>
      <c r="I1101" s="108">
        <v>44389</v>
      </c>
      <c r="J1101" s="169"/>
      <c r="K1101" s="139" t="s">
        <v>54</v>
      </c>
      <c r="L1101" s="140"/>
      <c r="M1101" s="168"/>
    </row>
    <row r="1102" spans="2:13" x14ac:dyDescent="0.25">
      <c r="B1102" s="108">
        <v>44390</v>
      </c>
      <c r="C1102" s="170"/>
      <c r="D1102" s="139" t="s">
        <v>54</v>
      </c>
      <c r="E1102" s="140"/>
      <c r="F1102" s="168"/>
      <c r="G1102" s="168"/>
      <c r="H1102" s="168"/>
      <c r="I1102" s="108">
        <v>44390</v>
      </c>
      <c r="J1102" s="169"/>
      <c r="K1102" s="139" t="s">
        <v>54</v>
      </c>
      <c r="L1102" s="140"/>
      <c r="M1102" s="168"/>
    </row>
    <row r="1103" spans="2:13" x14ac:dyDescent="0.25">
      <c r="B1103" s="108">
        <v>44391</v>
      </c>
      <c r="C1103" s="170"/>
      <c r="D1103" s="139" t="s">
        <v>54</v>
      </c>
      <c r="E1103" s="140"/>
      <c r="F1103" s="168"/>
      <c r="G1103" s="168"/>
      <c r="H1103" s="168"/>
      <c r="I1103" s="108">
        <v>44391</v>
      </c>
      <c r="J1103" s="169"/>
      <c r="K1103" s="139" t="s">
        <v>54</v>
      </c>
      <c r="L1103" s="140"/>
      <c r="M1103" s="168"/>
    </row>
    <row r="1104" spans="2:13" x14ac:dyDescent="0.25">
      <c r="B1104" s="108">
        <v>44392</v>
      </c>
      <c r="C1104" s="170"/>
      <c r="D1104" s="139" t="s">
        <v>54</v>
      </c>
      <c r="E1104" s="140"/>
      <c r="F1104" s="168"/>
      <c r="G1104" s="168"/>
      <c r="H1104" s="168"/>
      <c r="I1104" s="108">
        <v>44392</v>
      </c>
      <c r="J1104" s="169"/>
      <c r="K1104" s="139" t="s">
        <v>54</v>
      </c>
      <c r="L1104" s="140"/>
      <c r="M1104" s="168"/>
    </row>
    <row r="1105" spans="2:13" x14ac:dyDescent="0.25">
      <c r="B1105" s="108">
        <v>44393</v>
      </c>
      <c r="C1105" s="170"/>
      <c r="D1105" s="139" t="s">
        <v>54</v>
      </c>
      <c r="E1105" s="140"/>
      <c r="F1105" s="168"/>
      <c r="G1105" s="168"/>
      <c r="H1105" s="168"/>
      <c r="I1105" s="108">
        <v>44393</v>
      </c>
      <c r="J1105" s="169"/>
      <c r="K1105" s="139" t="s">
        <v>54</v>
      </c>
      <c r="L1105" s="140"/>
      <c r="M1105" s="168"/>
    </row>
    <row r="1106" spans="2:13" x14ac:dyDescent="0.25">
      <c r="B1106" s="108">
        <v>44394</v>
      </c>
      <c r="C1106" s="170"/>
      <c r="D1106" s="139" t="s">
        <v>54</v>
      </c>
      <c r="E1106" s="140"/>
      <c r="F1106" s="168"/>
      <c r="G1106" s="168"/>
      <c r="H1106" s="168"/>
      <c r="I1106" s="108">
        <v>44394</v>
      </c>
      <c r="J1106" s="169"/>
      <c r="K1106" s="139" t="s">
        <v>54</v>
      </c>
      <c r="L1106" s="140"/>
      <c r="M1106" s="168"/>
    </row>
    <row r="1107" spans="2:13" x14ac:dyDescent="0.25">
      <c r="B1107" s="132">
        <v>44395</v>
      </c>
      <c r="C1107" s="173"/>
      <c r="D1107" s="166" t="s">
        <v>8</v>
      </c>
      <c r="E1107" s="164">
        <v>669</v>
      </c>
      <c r="F1107" s="164">
        <v>699</v>
      </c>
      <c r="G1107" s="165">
        <v>45</v>
      </c>
      <c r="H1107" s="168"/>
      <c r="I1107" s="108">
        <v>44395</v>
      </c>
      <c r="J1107" s="169"/>
      <c r="K1107" s="139" t="s">
        <v>8</v>
      </c>
      <c r="L1107" s="140"/>
      <c r="M1107" s="168"/>
    </row>
    <row r="1108" spans="2:13" x14ac:dyDescent="0.25">
      <c r="B1108" s="108">
        <v>44396</v>
      </c>
      <c r="C1108" s="170"/>
      <c r="D1108" s="139" t="s">
        <v>54</v>
      </c>
      <c r="E1108" s="140"/>
      <c r="F1108" s="168"/>
      <c r="G1108" s="168"/>
      <c r="H1108" s="168"/>
      <c r="I1108" s="108">
        <v>44396</v>
      </c>
      <c r="J1108" s="169"/>
      <c r="K1108" s="139" t="s">
        <v>54</v>
      </c>
      <c r="L1108" s="140"/>
      <c r="M1108" s="168"/>
    </row>
    <row r="1109" spans="2:13" x14ac:dyDescent="0.25">
      <c r="B1109" s="108">
        <v>44397</v>
      </c>
      <c r="C1109" s="170"/>
      <c r="D1109" s="139" t="s">
        <v>54</v>
      </c>
      <c r="E1109" s="140"/>
      <c r="F1109" s="168"/>
      <c r="G1109" s="168"/>
      <c r="H1109" s="168"/>
      <c r="I1109" s="108">
        <v>44397</v>
      </c>
      <c r="J1109" s="169"/>
      <c r="K1109" s="139" t="s">
        <v>54</v>
      </c>
      <c r="L1109" s="140"/>
      <c r="M1109" s="168"/>
    </row>
    <row r="1110" spans="2:13" x14ac:dyDescent="0.25">
      <c r="B1110" s="108">
        <v>44398</v>
      </c>
      <c r="C1110" s="170"/>
      <c r="D1110" s="139" t="s">
        <v>54</v>
      </c>
      <c r="E1110" s="140"/>
      <c r="F1110" s="168"/>
      <c r="G1110" s="168"/>
      <c r="H1110" s="168"/>
      <c r="I1110" s="108">
        <v>44398</v>
      </c>
      <c r="J1110" s="169"/>
      <c r="K1110" s="139" t="s">
        <v>54</v>
      </c>
      <c r="L1110" s="140"/>
      <c r="M1110" s="168"/>
    </row>
    <row r="1111" spans="2:13" x14ac:dyDescent="0.25">
      <c r="B1111" s="108">
        <v>44399</v>
      </c>
      <c r="C1111" s="170"/>
      <c r="D1111" s="139" t="s">
        <v>54</v>
      </c>
      <c r="E1111" s="140"/>
      <c r="F1111" s="168"/>
      <c r="G1111" s="168"/>
      <c r="H1111" s="168"/>
      <c r="I1111" s="108">
        <v>44399</v>
      </c>
      <c r="J1111" s="169"/>
      <c r="K1111" s="139" t="s">
        <v>54</v>
      </c>
      <c r="L1111" s="140"/>
      <c r="M1111" s="168"/>
    </row>
    <row r="1112" spans="2:13" x14ac:dyDescent="0.25">
      <c r="B1112" s="108">
        <v>44400</v>
      </c>
      <c r="C1112" s="170"/>
      <c r="D1112" s="139" t="s">
        <v>54</v>
      </c>
      <c r="E1112" s="140"/>
      <c r="F1112" s="168"/>
      <c r="G1112" s="168"/>
      <c r="H1112" s="168"/>
      <c r="I1112" s="108">
        <v>44400</v>
      </c>
      <c r="J1112" s="169"/>
      <c r="K1112" s="139" t="s">
        <v>54</v>
      </c>
      <c r="L1112" s="140"/>
      <c r="M1112" s="168"/>
    </row>
    <row r="1113" spans="2:13" x14ac:dyDescent="0.25">
      <c r="B1113" s="108">
        <v>44401</v>
      </c>
      <c r="C1113" s="170"/>
      <c r="D1113" s="139" t="s">
        <v>54</v>
      </c>
      <c r="E1113" s="140"/>
      <c r="F1113" s="168"/>
      <c r="G1113" s="168"/>
      <c r="H1113" s="168"/>
      <c r="I1113" s="108">
        <v>44401</v>
      </c>
      <c r="J1113" s="169"/>
      <c r="K1113" s="139" t="s">
        <v>54</v>
      </c>
      <c r="L1113" s="140"/>
      <c r="M1113" s="168"/>
    </row>
    <row r="1114" spans="2:13" x14ac:dyDescent="0.25">
      <c r="B1114" s="132">
        <v>44402</v>
      </c>
      <c r="C1114" s="173"/>
      <c r="D1114" s="166" t="s">
        <v>8</v>
      </c>
      <c r="E1114" s="164">
        <v>669</v>
      </c>
      <c r="F1114" s="164">
        <v>699</v>
      </c>
      <c r="G1114" s="165">
        <v>45</v>
      </c>
      <c r="H1114" s="168"/>
      <c r="I1114" s="108">
        <v>44402</v>
      </c>
      <c r="J1114" s="169"/>
      <c r="K1114" s="139" t="s">
        <v>8</v>
      </c>
      <c r="L1114" s="140"/>
      <c r="M1114" s="168"/>
    </row>
    <row r="1115" spans="2:13" x14ac:dyDescent="0.25">
      <c r="B1115" s="108">
        <v>44403</v>
      </c>
      <c r="C1115" s="170"/>
      <c r="D1115" s="139" t="s">
        <v>54</v>
      </c>
      <c r="E1115" s="140"/>
      <c r="F1115" s="168"/>
      <c r="G1115" s="168"/>
      <c r="H1115" s="168"/>
      <c r="I1115" s="108">
        <v>44403</v>
      </c>
      <c r="J1115" s="169"/>
      <c r="K1115" s="139" t="s">
        <v>54</v>
      </c>
      <c r="L1115" s="140"/>
      <c r="M1115" s="168"/>
    </row>
    <row r="1116" spans="2:13" x14ac:dyDescent="0.25">
      <c r="B1116" s="108">
        <v>44404</v>
      </c>
      <c r="C1116" s="170"/>
      <c r="D1116" s="139" t="s">
        <v>54</v>
      </c>
      <c r="E1116" s="140"/>
      <c r="F1116" s="168"/>
      <c r="G1116" s="168"/>
      <c r="H1116" s="168"/>
      <c r="I1116" s="108">
        <v>44404</v>
      </c>
      <c r="J1116" s="169"/>
      <c r="K1116" s="139" t="s">
        <v>54</v>
      </c>
      <c r="L1116" s="140"/>
      <c r="M1116" s="168"/>
    </row>
    <row r="1117" spans="2:13" x14ac:dyDescent="0.25">
      <c r="B1117" s="108">
        <v>44405</v>
      </c>
      <c r="C1117" s="170"/>
      <c r="D1117" s="139" t="s">
        <v>54</v>
      </c>
      <c r="E1117" s="140"/>
      <c r="F1117" s="168"/>
      <c r="G1117" s="168"/>
      <c r="H1117" s="168"/>
      <c r="I1117" s="108">
        <v>44405</v>
      </c>
      <c r="J1117" s="169"/>
      <c r="K1117" s="139" t="s">
        <v>54</v>
      </c>
      <c r="L1117" s="140"/>
      <c r="M1117" s="168"/>
    </row>
    <row r="1118" spans="2:13" x14ac:dyDescent="0.25">
      <c r="B1118" s="108">
        <v>44406</v>
      </c>
      <c r="C1118" s="170"/>
      <c r="D1118" s="139" t="s">
        <v>54</v>
      </c>
      <c r="E1118" s="140"/>
      <c r="F1118" s="168"/>
      <c r="G1118" s="168"/>
      <c r="H1118" s="168"/>
      <c r="I1118" s="108">
        <v>44406</v>
      </c>
      <c r="J1118" s="169"/>
      <c r="K1118" s="139" t="s">
        <v>54</v>
      </c>
      <c r="L1118" s="140"/>
      <c r="M1118" s="168"/>
    </row>
    <row r="1119" spans="2:13" x14ac:dyDescent="0.25">
      <c r="B1119" s="108">
        <v>44407</v>
      </c>
      <c r="C1119" s="170"/>
      <c r="D1119" s="139" t="s">
        <v>54</v>
      </c>
      <c r="E1119" s="140"/>
      <c r="F1119" s="168"/>
      <c r="G1119" s="168"/>
      <c r="H1119" s="168"/>
      <c r="I1119" s="108">
        <v>44407</v>
      </c>
      <c r="J1119" s="169"/>
      <c r="K1119" s="139" t="s">
        <v>54</v>
      </c>
      <c r="L1119" s="140"/>
      <c r="M1119" s="168"/>
    </row>
    <row r="1120" spans="2:13" x14ac:dyDescent="0.25">
      <c r="B1120" s="108">
        <v>44408</v>
      </c>
      <c r="C1120" s="170"/>
      <c r="D1120" s="139" t="s">
        <v>54</v>
      </c>
      <c r="E1120" s="140"/>
      <c r="F1120" s="168"/>
      <c r="G1120" s="168"/>
      <c r="H1120" s="168"/>
      <c r="I1120" s="108">
        <v>44408</v>
      </c>
      <c r="J1120" s="169"/>
      <c r="K1120" s="139" t="s">
        <v>54</v>
      </c>
      <c r="L1120" s="140"/>
      <c r="M1120" s="168"/>
    </row>
    <row r="1121" spans="2:13" x14ac:dyDescent="0.25">
      <c r="B1121" s="132">
        <v>44409</v>
      </c>
      <c r="C1121" s="173"/>
      <c r="D1121" s="166" t="s">
        <v>8</v>
      </c>
      <c r="E1121" s="164">
        <v>669</v>
      </c>
      <c r="F1121" s="164">
        <v>699</v>
      </c>
      <c r="G1121" s="165">
        <v>45</v>
      </c>
      <c r="H1121" s="168"/>
      <c r="I1121" s="108">
        <v>44409</v>
      </c>
      <c r="J1121" s="169"/>
      <c r="K1121" s="139" t="s">
        <v>8</v>
      </c>
      <c r="L1121" s="140"/>
      <c r="M1121" s="168"/>
    </row>
    <row r="1122" spans="2:13" x14ac:dyDescent="0.25">
      <c r="B1122" s="108">
        <v>44410</v>
      </c>
      <c r="C1122" s="170"/>
      <c r="D1122" s="139" t="s">
        <v>54</v>
      </c>
      <c r="E1122" s="140"/>
      <c r="F1122" s="168"/>
      <c r="G1122" s="168"/>
      <c r="H1122" s="168"/>
      <c r="I1122" s="108">
        <v>44410</v>
      </c>
      <c r="J1122" s="169"/>
      <c r="K1122" s="139" t="s">
        <v>54</v>
      </c>
      <c r="L1122" s="140"/>
      <c r="M1122" s="168"/>
    </row>
    <row r="1123" spans="2:13" x14ac:dyDescent="0.25">
      <c r="B1123" s="108">
        <v>44411</v>
      </c>
      <c r="C1123" s="170"/>
      <c r="D1123" s="139" t="s">
        <v>54</v>
      </c>
      <c r="E1123" s="140"/>
      <c r="F1123" s="168"/>
      <c r="G1123" s="168"/>
      <c r="H1123" s="168"/>
      <c r="I1123" s="108">
        <v>44411</v>
      </c>
      <c r="J1123" s="169"/>
      <c r="K1123" s="139" t="s">
        <v>54</v>
      </c>
      <c r="L1123" s="140"/>
      <c r="M1123" s="168"/>
    </row>
    <row r="1124" spans="2:13" x14ac:dyDescent="0.25">
      <c r="B1124" s="108">
        <v>44412</v>
      </c>
      <c r="C1124" s="170"/>
      <c r="D1124" s="139" t="s">
        <v>54</v>
      </c>
      <c r="E1124" s="140"/>
      <c r="F1124" s="168"/>
      <c r="G1124" s="168"/>
      <c r="H1124" s="168"/>
      <c r="I1124" s="108">
        <v>44412</v>
      </c>
      <c r="J1124" s="169"/>
      <c r="K1124" s="139" t="s">
        <v>54</v>
      </c>
      <c r="L1124" s="140"/>
      <c r="M1124" s="168"/>
    </row>
    <row r="1125" spans="2:13" x14ac:dyDescent="0.25">
      <c r="B1125" s="108">
        <v>44413</v>
      </c>
      <c r="C1125" s="170"/>
      <c r="D1125" s="139" t="s">
        <v>54</v>
      </c>
      <c r="E1125" s="140"/>
      <c r="F1125" s="168"/>
      <c r="G1125" s="168"/>
      <c r="H1125" s="168"/>
      <c r="I1125" s="108">
        <v>44413</v>
      </c>
      <c r="J1125" s="169"/>
      <c r="K1125" s="139" t="s">
        <v>54</v>
      </c>
      <c r="L1125" s="140"/>
      <c r="M1125" s="168"/>
    </row>
    <row r="1126" spans="2:13" x14ac:dyDescent="0.25">
      <c r="B1126" s="108">
        <v>44414</v>
      </c>
      <c r="C1126" s="170"/>
      <c r="D1126" s="139" t="s">
        <v>54</v>
      </c>
      <c r="E1126" s="140"/>
      <c r="F1126" s="168"/>
      <c r="G1126" s="168"/>
      <c r="H1126" s="168"/>
      <c r="I1126" s="108">
        <v>44414</v>
      </c>
      <c r="J1126" s="169"/>
      <c r="K1126" s="139" t="s">
        <v>54</v>
      </c>
      <c r="L1126" s="140"/>
      <c r="M1126" s="168"/>
    </row>
    <row r="1127" spans="2:13" x14ac:dyDescent="0.25">
      <c r="B1127" s="108">
        <v>44415</v>
      </c>
      <c r="C1127" s="170"/>
      <c r="D1127" s="139" t="s">
        <v>54</v>
      </c>
      <c r="E1127" s="140"/>
      <c r="F1127" s="168"/>
      <c r="G1127" s="168"/>
      <c r="H1127" s="168"/>
      <c r="I1127" s="108">
        <v>44415</v>
      </c>
      <c r="J1127" s="169"/>
      <c r="K1127" s="139" t="s">
        <v>54</v>
      </c>
      <c r="L1127" s="140"/>
      <c r="M1127" s="168"/>
    </row>
    <row r="1128" spans="2:13" x14ac:dyDescent="0.25">
      <c r="B1128" s="127">
        <v>44416</v>
      </c>
      <c r="C1128" s="167"/>
      <c r="D1128" s="148" t="s">
        <v>8</v>
      </c>
      <c r="E1128" s="145">
        <v>569</v>
      </c>
      <c r="F1128" s="145">
        <v>599</v>
      </c>
      <c r="G1128" s="146">
        <v>40</v>
      </c>
      <c r="H1128" s="168"/>
      <c r="I1128" s="108">
        <v>44416</v>
      </c>
      <c r="J1128" s="169"/>
      <c r="K1128" s="139" t="s">
        <v>8</v>
      </c>
      <c r="L1128" s="140"/>
      <c r="M1128" s="168"/>
    </row>
    <row r="1129" spans="2:13" x14ac:dyDescent="0.25">
      <c r="B1129" s="108">
        <v>44417</v>
      </c>
      <c r="C1129" s="170"/>
      <c r="D1129" s="139" t="s">
        <v>54</v>
      </c>
      <c r="E1129" s="140"/>
      <c r="F1129" s="168"/>
      <c r="G1129" s="168"/>
      <c r="H1129" s="168"/>
      <c r="I1129" s="108">
        <v>44417</v>
      </c>
      <c r="J1129" s="169"/>
      <c r="K1129" s="139" t="s">
        <v>54</v>
      </c>
      <c r="L1129" s="140"/>
      <c r="M1129" s="168"/>
    </row>
    <row r="1130" spans="2:13" x14ac:dyDescent="0.25">
      <c r="B1130" s="108">
        <v>44418</v>
      </c>
      <c r="C1130" s="170"/>
      <c r="D1130" s="139" t="s">
        <v>54</v>
      </c>
      <c r="E1130" s="140"/>
      <c r="F1130" s="168"/>
      <c r="G1130" s="168"/>
      <c r="H1130" s="168"/>
      <c r="I1130" s="108">
        <v>44418</v>
      </c>
      <c r="J1130" s="169"/>
      <c r="K1130" s="139" t="s">
        <v>54</v>
      </c>
      <c r="L1130" s="140"/>
      <c r="M1130" s="168"/>
    </row>
    <row r="1131" spans="2:13" x14ac:dyDescent="0.25">
      <c r="B1131" s="108">
        <v>44419</v>
      </c>
      <c r="C1131" s="170"/>
      <c r="D1131" s="139" t="s">
        <v>54</v>
      </c>
      <c r="E1131" s="140"/>
      <c r="F1131" s="168"/>
      <c r="G1131" s="168"/>
      <c r="H1131" s="168"/>
      <c r="I1131" s="108">
        <v>44419</v>
      </c>
      <c r="J1131" s="169"/>
      <c r="K1131" s="139" t="s">
        <v>54</v>
      </c>
      <c r="L1131" s="140"/>
      <c r="M1131" s="168"/>
    </row>
    <row r="1132" spans="2:13" x14ac:dyDescent="0.25">
      <c r="B1132" s="108">
        <v>44420</v>
      </c>
      <c r="C1132" s="170"/>
      <c r="D1132" s="139" t="s">
        <v>54</v>
      </c>
      <c r="E1132" s="140"/>
      <c r="F1132" s="168"/>
      <c r="G1132" s="168"/>
      <c r="H1132" s="168"/>
      <c r="I1132" s="108">
        <v>44420</v>
      </c>
      <c r="J1132" s="169"/>
      <c r="K1132" s="139" t="s">
        <v>54</v>
      </c>
      <c r="L1132" s="140"/>
      <c r="M1132" s="168"/>
    </row>
    <row r="1133" spans="2:13" x14ac:dyDescent="0.25">
      <c r="B1133" s="108">
        <v>44421</v>
      </c>
      <c r="C1133" s="170"/>
      <c r="D1133" s="139" t="s">
        <v>54</v>
      </c>
      <c r="E1133" s="140"/>
      <c r="F1133" s="168"/>
      <c r="G1133" s="168"/>
      <c r="H1133" s="168"/>
      <c r="I1133" s="108">
        <v>44421</v>
      </c>
      <c r="J1133" s="169"/>
      <c r="K1133" s="139" t="s">
        <v>54</v>
      </c>
      <c r="L1133" s="140"/>
      <c r="M1133" s="168"/>
    </row>
    <row r="1134" spans="2:13" x14ac:dyDescent="0.25">
      <c r="B1134" s="108">
        <v>44422</v>
      </c>
      <c r="C1134" s="170"/>
      <c r="D1134" s="139" t="s">
        <v>54</v>
      </c>
      <c r="E1134" s="140"/>
      <c r="F1134" s="168"/>
      <c r="G1134" s="168"/>
      <c r="H1134" s="168"/>
      <c r="I1134" s="108">
        <v>44422</v>
      </c>
      <c r="J1134" s="169"/>
      <c r="K1134" s="139" t="s">
        <v>54</v>
      </c>
      <c r="L1134" s="140"/>
      <c r="M1134" s="168"/>
    </row>
    <row r="1135" spans="2:13" x14ac:dyDescent="0.25">
      <c r="B1135" s="127">
        <v>44423</v>
      </c>
      <c r="C1135" s="167"/>
      <c r="D1135" s="148" t="s">
        <v>6</v>
      </c>
      <c r="E1135" s="145">
        <v>409</v>
      </c>
      <c r="F1135" s="145">
        <v>439</v>
      </c>
      <c r="G1135" s="146">
        <v>40</v>
      </c>
      <c r="H1135" s="168"/>
      <c r="I1135" s="108">
        <v>44423</v>
      </c>
      <c r="J1135" s="169"/>
      <c r="K1135" s="139" t="s">
        <v>8</v>
      </c>
      <c r="L1135" s="140"/>
      <c r="M1135" s="168"/>
    </row>
    <row r="1136" spans="2:13" x14ac:dyDescent="0.25">
      <c r="B1136" s="108">
        <v>44424</v>
      </c>
      <c r="C1136" s="170"/>
      <c r="D1136" s="139" t="s">
        <v>54</v>
      </c>
      <c r="E1136" s="140"/>
      <c r="F1136" s="168"/>
      <c r="G1136" s="168"/>
      <c r="H1136" s="168"/>
      <c r="I1136" s="108">
        <v>44424</v>
      </c>
      <c r="J1136" s="169"/>
      <c r="K1136" s="139" t="s">
        <v>54</v>
      </c>
      <c r="L1136" s="140"/>
      <c r="M1136" s="168"/>
    </row>
    <row r="1137" spans="2:13" x14ac:dyDescent="0.25">
      <c r="B1137" s="108">
        <v>44425</v>
      </c>
      <c r="C1137" s="170"/>
      <c r="D1137" s="139" t="s">
        <v>54</v>
      </c>
      <c r="E1137" s="140"/>
      <c r="F1137" s="168"/>
      <c r="G1137" s="168"/>
      <c r="H1137" s="168"/>
      <c r="I1137" s="108">
        <v>44425</v>
      </c>
      <c r="J1137" s="169"/>
      <c r="K1137" s="139" t="s">
        <v>54</v>
      </c>
      <c r="L1137" s="140"/>
      <c r="M1137" s="168"/>
    </row>
    <row r="1138" spans="2:13" x14ac:dyDescent="0.25">
      <c r="B1138" s="108">
        <v>44426</v>
      </c>
      <c r="C1138" s="170"/>
      <c r="D1138" s="139" t="s">
        <v>54</v>
      </c>
      <c r="E1138" s="140"/>
      <c r="F1138" s="168"/>
      <c r="G1138" s="168"/>
      <c r="H1138" s="168"/>
      <c r="I1138" s="108">
        <v>44426</v>
      </c>
      <c r="J1138" s="169"/>
      <c r="K1138" s="139" t="s">
        <v>54</v>
      </c>
      <c r="L1138" s="140"/>
      <c r="M1138" s="168"/>
    </row>
    <row r="1139" spans="2:13" x14ac:dyDescent="0.25">
      <c r="B1139" s="108">
        <v>44427</v>
      </c>
      <c r="C1139" s="170"/>
      <c r="D1139" s="139" t="s">
        <v>54</v>
      </c>
      <c r="E1139" s="140"/>
      <c r="F1139" s="168"/>
      <c r="G1139" s="168"/>
      <c r="H1139" s="168"/>
      <c r="I1139" s="108">
        <v>44427</v>
      </c>
      <c r="J1139" s="169"/>
      <c r="K1139" s="139" t="s">
        <v>54</v>
      </c>
      <c r="L1139" s="140"/>
      <c r="M1139" s="168"/>
    </row>
    <row r="1140" spans="2:13" x14ac:dyDescent="0.25">
      <c r="B1140" s="108">
        <v>44428</v>
      </c>
      <c r="C1140" s="170"/>
      <c r="D1140" s="139" t="s">
        <v>54</v>
      </c>
      <c r="E1140" s="140"/>
      <c r="F1140" s="168"/>
      <c r="G1140" s="168"/>
      <c r="H1140" s="168"/>
      <c r="I1140" s="108">
        <v>44428</v>
      </c>
      <c r="J1140" s="169"/>
      <c r="K1140" s="139" t="s">
        <v>54</v>
      </c>
      <c r="L1140" s="140"/>
      <c r="M1140" s="168"/>
    </row>
    <row r="1141" spans="2:13" x14ac:dyDescent="0.25">
      <c r="B1141" s="108">
        <v>44429</v>
      </c>
      <c r="C1141" s="170"/>
      <c r="D1141" s="139" t="s">
        <v>54</v>
      </c>
      <c r="E1141" s="140"/>
      <c r="F1141" s="168"/>
      <c r="G1141" s="168"/>
      <c r="H1141" s="168"/>
      <c r="I1141" s="108">
        <v>44429</v>
      </c>
      <c r="J1141" s="169"/>
      <c r="K1141" s="139" t="s">
        <v>54</v>
      </c>
      <c r="L1141" s="140"/>
      <c r="M1141" s="168"/>
    </row>
    <row r="1142" spans="2:13" x14ac:dyDescent="0.25">
      <c r="B1142" s="122">
        <v>44430</v>
      </c>
      <c r="C1142" s="171"/>
      <c r="D1142" s="153" t="s">
        <v>6</v>
      </c>
      <c r="E1142" s="151">
        <v>229</v>
      </c>
      <c r="F1142" s="151">
        <v>259</v>
      </c>
      <c r="G1142" s="152">
        <v>35</v>
      </c>
      <c r="H1142" s="168"/>
      <c r="I1142" s="108">
        <v>44430</v>
      </c>
      <c r="J1142" s="169"/>
      <c r="K1142" s="139" t="s">
        <v>8</v>
      </c>
      <c r="L1142" s="140"/>
      <c r="M1142" s="168"/>
    </row>
    <row r="1143" spans="2:13" x14ac:dyDescent="0.25">
      <c r="B1143" s="108">
        <v>44431</v>
      </c>
      <c r="C1143" s="170"/>
      <c r="D1143" s="139" t="s">
        <v>54</v>
      </c>
      <c r="E1143" s="140"/>
      <c r="F1143" s="168"/>
      <c r="G1143" s="168"/>
      <c r="H1143" s="168"/>
      <c r="I1143" s="108">
        <v>44431</v>
      </c>
      <c r="J1143" s="169"/>
      <c r="K1143" s="139" t="s">
        <v>54</v>
      </c>
      <c r="L1143" s="140"/>
      <c r="M1143" s="168"/>
    </row>
    <row r="1144" spans="2:13" x14ac:dyDescent="0.25">
      <c r="B1144" s="108">
        <v>44432</v>
      </c>
      <c r="C1144" s="170"/>
      <c r="D1144" s="139" t="s">
        <v>54</v>
      </c>
      <c r="E1144" s="140"/>
      <c r="F1144" s="168"/>
      <c r="G1144" s="168"/>
      <c r="H1144" s="168"/>
      <c r="I1144" s="108">
        <v>44432</v>
      </c>
      <c r="J1144" s="169"/>
      <c r="K1144" s="139" t="s">
        <v>54</v>
      </c>
      <c r="L1144" s="140"/>
      <c r="M1144" s="168"/>
    </row>
    <row r="1145" spans="2:13" x14ac:dyDescent="0.25">
      <c r="B1145" s="108">
        <v>44433</v>
      </c>
      <c r="C1145" s="170"/>
      <c r="D1145" s="139" t="s">
        <v>54</v>
      </c>
      <c r="E1145" s="140"/>
      <c r="F1145" s="168"/>
      <c r="G1145" s="168"/>
      <c r="H1145" s="168"/>
      <c r="I1145" s="108">
        <v>44433</v>
      </c>
      <c r="J1145" s="169"/>
      <c r="K1145" s="139" t="s">
        <v>54</v>
      </c>
      <c r="L1145" s="140"/>
      <c r="M1145" s="168"/>
    </row>
    <row r="1146" spans="2:13" x14ac:dyDescent="0.25">
      <c r="B1146" s="108">
        <v>44434</v>
      </c>
      <c r="C1146" s="170"/>
      <c r="D1146" s="139" t="s">
        <v>54</v>
      </c>
      <c r="E1146" s="140"/>
      <c r="F1146" s="168"/>
      <c r="G1146" s="168"/>
      <c r="H1146" s="168"/>
      <c r="I1146" s="108">
        <v>44434</v>
      </c>
      <c r="J1146" s="169"/>
      <c r="K1146" s="139" t="s">
        <v>54</v>
      </c>
      <c r="L1146" s="140"/>
      <c r="M1146" s="168"/>
    </row>
    <row r="1147" spans="2:13" x14ac:dyDescent="0.25">
      <c r="B1147" s="108">
        <v>44435</v>
      </c>
      <c r="C1147" s="170"/>
      <c r="D1147" s="139" t="s">
        <v>54</v>
      </c>
      <c r="E1147" s="140"/>
      <c r="F1147" s="168"/>
      <c r="G1147" s="168"/>
      <c r="H1147" s="168"/>
      <c r="I1147" s="108">
        <v>44435</v>
      </c>
      <c r="J1147" s="169"/>
      <c r="K1147" s="139" t="s">
        <v>54</v>
      </c>
      <c r="L1147" s="140"/>
      <c r="M1147" s="168"/>
    </row>
    <row r="1148" spans="2:13" x14ac:dyDescent="0.25">
      <c r="B1148" s="108">
        <v>44436</v>
      </c>
      <c r="C1148" s="170"/>
      <c r="D1148" s="139" t="s">
        <v>54</v>
      </c>
      <c r="E1148" s="140"/>
      <c r="F1148" s="168"/>
      <c r="G1148" s="168"/>
      <c r="H1148" s="168"/>
      <c r="I1148" s="108">
        <v>44436</v>
      </c>
      <c r="J1148" s="169"/>
      <c r="K1148" s="139" t="s">
        <v>54</v>
      </c>
      <c r="L1148" s="140"/>
      <c r="M1148" s="168"/>
    </row>
    <row r="1149" spans="2:13" x14ac:dyDescent="0.25">
      <c r="B1149" s="122">
        <v>44437</v>
      </c>
      <c r="C1149" s="171"/>
      <c r="D1149" s="153" t="s">
        <v>6</v>
      </c>
      <c r="E1149" s="151">
        <v>229</v>
      </c>
      <c r="F1149" s="151">
        <v>259</v>
      </c>
      <c r="G1149" s="152">
        <v>35</v>
      </c>
      <c r="H1149" s="168"/>
      <c r="I1149" s="108">
        <v>44437</v>
      </c>
      <c r="J1149" s="169"/>
      <c r="K1149" s="139" t="s">
        <v>8</v>
      </c>
      <c r="L1149" s="140"/>
      <c r="M1149" s="168"/>
    </row>
  </sheetData>
  <sheetProtection algorithmName="SHA-512" hashValue="LT/rb/GFMoj/MzWVeFUCDOAscDhXHBSjOJDM562W/1Lm2G03vC8IIGQYeE0IpYC/6hQtIWPDIJ6nwk9rsEapNg==" saltValue="zh+WmqR3J4UHPAmiK+WpWw==" spinCount="100000" sheet="1" selectLockedCells="1"/>
  <mergeCells count="49">
    <mergeCell ref="Q1067:R1067"/>
    <mergeCell ref="Q1068:R1068"/>
    <mergeCell ref="Q1069:R1069"/>
    <mergeCell ref="Q1070:R1070"/>
    <mergeCell ref="Q780:R780"/>
    <mergeCell ref="Q781:R781"/>
    <mergeCell ref="Q1064:R1064"/>
    <mergeCell ref="Q1065:R1065"/>
    <mergeCell ref="Q1066:R1066"/>
    <mergeCell ref="P2:T2"/>
    <mergeCell ref="B382:F382"/>
    <mergeCell ref="B760:F760"/>
    <mergeCell ref="B761:F761"/>
    <mergeCell ref="B2:F2"/>
    <mergeCell ref="B381:F381"/>
    <mergeCell ref="B3:F3"/>
    <mergeCell ref="I3:N3"/>
    <mergeCell ref="I2:N2"/>
    <mergeCell ref="I381:N381"/>
    <mergeCell ref="I382:N382"/>
    <mergeCell ref="P28:Q28"/>
    <mergeCell ref="P27:Q27"/>
    <mergeCell ref="P26:Q26"/>
    <mergeCell ref="P25:Q25"/>
    <mergeCell ref="P24:Q24"/>
    <mergeCell ref="B999:G999"/>
    <mergeCell ref="B998:G998"/>
    <mergeCell ref="I760:N760"/>
    <mergeCell ref="I761:N761"/>
    <mergeCell ref="P23:Q23"/>
    <mergeCell ref="P31:Q31"/>
    <mergeCell ref="P32:Q32"/>
    <mergeCell ref="P33:Q33"/>
    <mergeCell ref="P34:Q34"/>
    <mergeCell ref="P35:Q35"/>
    <mergeCell ref="P36:Q36"/>
    <mergeCell ref="P37:Q37"/>
    <mergeCell ref="Q775:R775"/>
    <mergeCell ref="Q776:R776"/>
    <mergeCell ref="Q777:R777"/>
    <mergeCell ref="Q778:R778"/>
    <mergeCell ref="P19:Q19"/>
    <mergeCell ref="P20:Q20"/>
    <mergeCell ref="AM3:AN3"/>
    <mergeCell ref="I998:N998"/>
    <mergeCell ref="I999:N999"/>
    <mergeCell ref="P22:Q22"/>
    <mergeCell ref="P21:Q21"/>
    <mergeCell ref="Q779:R779"/>
  </mergeCells>
  <dataValidations count="1">
    <dataValidation type="list" allowBlank="1" showInputMessage="1" showErrorMessage="1" sqref="AK18 AK21" xr:uid="{7358A5D4-74E6-40D7-A917-F7FD07165969}">
      <formula1>$A$1:$A$5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U2261"/>
  <sheetViews>
    <sheetView workbookViewId="0">
      <pane ySplit="3" topLeftCell="A4" activePane="bottomLeft" state="frozen"/>
      <selection activeCell="C1" sqref="C1"/>
      <selection pane="bottomLeft" activeCell="L10" sqref="L10"/>
    </sheetView>
  </sheetViews>
  <sheetFormatPr defaultColWidth="9.140625" defaultRowHeight="15" x14ac:dyDescent="0.25"/>
  <cols>
    <col min="7" max="7" width="11.42578125" style="46" bestFit="1" customWidth="1"/>
    <col min="8" max="8" width="10.7109375" style="94" bestFit="1" customWidth="1"/>
    <col min="9" max="9" width="4.140625" style="94" customWidth="1"/>
    <col min="10" max="10" width="9.140625" style="94" customWidth="1"/>
    <col min="11" max="12" width="9.140625" style="99" customWidth="1"/>
    <col min="13" max="13" width="4.28515625" style="95" customWidth="1"/>
    <col min="14" max="15" width="9.140625" style="95" customWidth="1"/>
    <col min="16" max="16" width="4.28515625" style="95" customWidth="1"/>
    <col min="17" max="18" width="9.140625" style="95" customWidth="1"/>
    <col min="19" max="19" width="4.28515625" style="95" customWidth="1"/>
    <col min="20" max="21" width="9.140625" style="95"/>
  </cols>
  <sheetData>
    <row r="2" spans="7:21" x14ac:dyDescent="0.25">
      <c r="K2" s="204" t="s">
        <v>2</v>
      </c>
      <c r="L2" s="204"/>
      <c r="N2" s="203" t="s">
        <v>3</v>
      </c>
      <c r="O2" s="203"/>
      <c r="Q2" s="203" t="s">
        <v>11</v>
      </c>
      <c r="R2" s="203"/>
      <c r="T2" s="203" t="s">
        <v>73</v>
      </c>
      <c r="U2" s="203"/>
    </row>
    <row r="3" spans="7:21" x14ac:dyDescent="0.25">
      <c r="J3" s="94" t="s">
        <v>46</v>
      </c>
      <c r="K3" s="99" t="s">
        <v>0</v>
      </c>
      <c r="L3" s="99" t="s">
        <v>1</v>
      </c>
      <c r="N3" s="95" t="s">
        <v>0</v>
      </c>
      <c r="O3" s="95" t="s">
        <v>1</v>
      </c>
      <c r="Q3" s="95" t="s">
        <v>0</v>
      </c>
      <c r="R3" s="95" t="s">
        <v>1</v>
      </c>
      <c r="T3" s="95" t="s">
        <v>0</v>
      </c>
      <c r="U3" s="95" t="s">
        <v>1</v>
      </c>
    </row>
    <row r="4" spans="7:21" x14ac:dyDescent="0.25">
      <c r="G4" s="96" t="s">
        <v>74</v>
      </c>
      <c r="H4" s="97">
        <v>44202</v>
      </c>
      <c r="I4" s="98" t="s">
        <v>6</v>
      </c>
      <c r="J4" s="98" t="str">
        <f>+H4&amp;I4</f>
        <v>44202O</v>
      </c>
      <c r="M4" s="99"/>
      <c r="N4" s="99"/>
      <c r="O4" s="99"/>
      <c r="P4" s="99"/>
      <c r="Q4" s="99"/>
      <c r="R4" s="99"/>
      <c r="S4" s="99"/>
      <c r="T4" s="99"/>
      <c r="U4" s="99"/>
    </row>
    <row r="5" spans="7:21" x14ac:dyDescent="0.25">
      <c r="G5" s="96" t="s">
        <v>74</v>
      </c>
      <c r="H5" s="97">
        <v>44202</v>
      </c>
      <c r="I5" s="98" t="s">
        <v>7</v>
      </c>
      <c r="J5" s="98" t="str">
        <f t="shared" ref="J5:J68" si="0">+H5&amp;I5</f>
        <v>44202N</v>
      </c>
      <c r="M5" s="99"/>
      <c r="N5" s="99"/>
      <c r="O5" s="99"/>
      <c r="P5" s="99"/>
      <c r="Q5" s="99"/>
      <c r="R5" s="99"/>
      <c r="S5" s="99"/>
      <c r="T5" s="99"/>
      <c r="U5" s="99"/>
    </row>
    <row r="6" spans="7:21" x14ac:dyDescent="0.25">
      <c r="G6" s="96" t="s">
        <v>74</v>
      </c>
      <c r="H6" s="97">
        <v>44202</v>
      </c>
      <c r="I6" s="98" t="s">
        <v>8</v>
      </c>
      <c r="J6" s="98" t="str">
        <f t="shared" si="0"/>
        <v>44202X</v>
      </c>
      <c r="M6" s="99"/>
      <c r="N6" s="99"/>
      <c r="O6" s="99"/>
      <c r="P6" s="99"/>
      <c r="Q6" s="99"/>
      <c r="R6" s="99"/>
      <c r="S6" s="99"/>
      <c r="T6" s="99"/>
      <c r="U6" s="99"/>
    </row>
    <row r="7" spans="7:21" x14ac:dyDescent="0.25">
      <c r="G7" s="96" t="s">
        <v>74</v>
      </c>
      <c r="H7" s="97">
        <v>44202</v>
      </c>
      <c r="I7" s="98" t="s">
        <v>9</v>
      </c>
      <c r="J7" s="98" t="str">
        <f t="shared" si="0"/>
        <v>44202Q</v>
      </c>
      <c r="M7" s="99"/>
      <c r="N7" s="99"/>
      <c r="O7" s="99"/>
      <c r="P7" s="99"/>
      <c r="Q7" s="99"/>
      <c r="R7" s="99"/>
      <c r="S7" s="99"/>
      <c r="T7" s="99"/>
      <c r="U7" s="99"/>
    </row>
    <row r="8" spans="7:21" x14ac:dyDescent="0.25">
      <c r="G8" s="96" t="s">
        <v>74</v>
      </c>
      <c r="H8" s="97">
        <v>44202</v>
      </c>
      <c r="I8" s="98" t="s">
        <v>10</v>
      </c>
      <c r="J8" s="98" t="str">
        <f t="shared" si="0"/>
        <v>44202E</v>
      </c>
      <c r="M8" s="99"/>
      <c r="N8" s="99"/>
      <c r="O8" s="99"/>
      <c r="P8" s="99"/>
      <c r="Q8" s="99"/>
      <c r="R8" s="99"/>
      <c r="S8" s="99"/>
      <c r="T8" s="99"/>
      <c r="U8" s="99"/>
    </row>
    <row r="9" spans="7:21" x14ac:dyDescent="0.25">
      <c r="G9" s="96" t="s">
        <v>74</v>
      </c>
      <c r="H9" s="97">
        <v>44202</v>
      </c>
      <c r="I9" s="98" t="s">
        <v>72</v>
      </c>
      <c r="J9" s="98" t="str">
        <f t="shared" si="0"/>
        <v>44202M</v>
      </c>
      <c r="M9" s="99"/>
      <c r="N9" s="99"/>
      <c r="O9" s="99"/>
      <c r="P9" s="99"/>
      <c r="Q9" s="99"/>
      <c r="R9" s="99"/>
      <c r="S9" s="99"/>
      <c r="T9" s="99"/>
      <c r="U9" s="99"/>
    </row>
    <row r="10" spans="7:21" x14ac:dyDescent="0.25">
      <c r="G10" s="96" t="s">
        <v>75</v>
      </c>
      <c r="H10" s="97">
        <v>44203</v>
      </c>
      <c r="I10" s="98" t="s">
        <v>6</v>
      </c>
      <c r="J10" s="98" t="str">
        <f>+H10&amp;I10</f>
        <v>44203O</v>
      </c>
      <c r="M10" s="99"/>
      <c r="N10" s="99"/>
      <c r="O10" s="99"/>
      <c r="P10" s="99"/>
      <c r="Q10" s="99"/>
      <c r="R10" s="99"/>
      <c r="S10" s="99"/>
      <c r="T10" s="99"/>
      <c r="U10" s="99"/>
    </row>
    <row r="11" spans="7:21" x14ac:dyDescent="0.25">
      <c r="G11" s="96" t="s">
        <v>75</v>
      </c>
      <c r="H11" s="97">
        <v>44203</v>
      </c>
      <c r="I11" s="98" t="s">
        <v>7</v>
      </c>
      <c r="J11" s="98" t="str">
        <f t="shared" si="0"/>
        <v>44203N</v>
      </c>
      <c r="M11" s="99"/>
      <c r="N11" s="99"/>
      <c r="O11" s="99"/>
      <c r="P11" s="99"/>
      <c r="Q11" s="99"/>
      <c r="R11" s="99"/>
      <c r="S11" s="99"/>
      <c r="T11" s="99"/>
      <c r="U11" s="99"/>
    </row>
    <row r="12" spans="7:21" x14ac:dyDescent="0.25">
      <c r="G12" s="96" t="s">
        <v>75</v>
      </c>
      <c r="H12" s="97">
        <v>44203</v>
      </c>
      <c r="I12" s="98" t="s">
        <v>8</v>
      </c>
      <c r="J12" s="98" t="str">
        <f t="shared" si="0"/>
        <v>44203X</v>
      </c>
      <c r="M12" s="99"/>
      <c r="N12" s="99"/>
      <c r="O12" s="99"/>
      <c r="P12" s="99"/>
      <c r="Q12" s="99"/>
      <c r="R12" s="99"/>
      <c r="S12" s="99"/>
      <c r="T12" s="99"/>
      <c r="U12" s="99"/>
    </row>
    <row r="13" spans="7:21" x14ac:dyDescent="0.25">
      <c r="G13" s="96" t="s">
        <v>75</v>
      </c>
      <c r="H13" s="97">
        <v>44203</v>
      </c>
      <c r="I13" s="98" t="s">
        <v>9</v>
      </c>
      <c r="J13" s="98" t="str">
        <f t="shared" si="0"/>
        <v>44203Q</v>
      </c>
      <c r="M13" s="99"/>
      <c r="N13" s="99"/>
      <c r="O13" s="99"/>
      <c r="P13" s="99"/>
      <c r="Q13" s="99"/>
      <c r="R13" s="99"/>
      <c r="S13" s="99"/>
      <c r="T13" s="99"/>
      <c r="U13" s="99"/>
    </row>
    <row r="14" spans="7:21" x14ac:dyDescent="0.25">
      <c r="G14" s="96" t="s">
        <v>75</v>
      </c>
      <c r="H14" s="97">
        <v>44203</v>
      </c>
      <c r="I14" s="98" t="s">
        <v>10</v>
      </c>
      <c r="J14" s="98" t="str">
        <f t="shared" si="0"/>
        <v>44203E</v>
      </c>
      <c r="M14" s="99"/>
      <c r="N14" s="99"/>
      <c r="O14" s="99"/>
      <c r="P14" s="99"/>
      <c r="Q14" s="99"/>
      <c r="R14" s="99"/>
      <c r="S14" s="99"/>
      <c r="T14" s="99"/>
      <c r="U14" s="99"/>
    </row>
    <row r="15" spans="7:21" x14ac:dyDescent="0.25">
      <c r="G15" s="96" t="s">
        <v>75</v>
      </c>
      <c r="H15" s="97">
        <v>44203</v>
      </c>
      <c r="I15" s="98" t="s">
        <v>72</v>
      </c>
      <c r="J15" s="98" t="str">
        <f t="shared" si="0"/>
        <v>44203M</v>
      </c>
      <c r="M15" s="99"/>
      <c r="N15" s="99"/>
      <c r="O15" s="99"/>
      <c r="P15" s="99"/>
      <c r="Q15" s="99"/>
      <c r="R15" s="99"/>
      <c r="S15" s="99"/>
      <c r="T15" s="99"/>
      <c r="U15" s="99"/>
    </row>
    <row r="16" spans="7:21" x14ac:dyDescent="0.25">
      <c r="G16" s="96" t="s">
        <v>76</v>
      </c>
      <c r="H16" s="97">
        <v>44204</v>
      </c>
      <c r="I16" s="98" t="s">
        <v>6</v>
      </c>
      <c r="J16" s="98" t="str">
        <f t="shared" si="0"/>
        <v>44204O</v>
      </c>
      <c r="M16" s="99"/>
      <c r="N16" s="99"/>
      <c r="O16" s="99"/>
      <c r="P16" s="99"/>
      <c r="Q16" s="99"/>
      <c r="R16" s="99"/>
      <c r="S16" s="99"/>
      <c r="T16" s="99"/>
      <c r="U16" s="99"/>
    </row>
    <row r="17" spans="7:21" x14ac:dyDescent="0.25">
      <c r="G17" s="96" t="s">
        <v>76</v>
      </c>
      <c r="H17" s="97">
        <v>44204</v>
      </c>
      <c r="I17" s="98" t="s">
        <v>7</v>
      </c>
      <c r="J17" s="98" t="str">
        <f t="shared" si="0"/>
        <v>44204N</v>
      </c>
      <c r="M17" s="99"/>
      <c r="N17" s="99"/>
      <c r="O17" s="99"/>
      <c r="P17" s="99"/>
      <c r="Q17" s="99"/>
      <c r="R17" s="99"/>
      <c r="S17" s="99"/>
      <c r="T17" s="99"/>
      <c r="U17" s="99"/>
    </row>
    <row r="18" spans="7:21" x14ac:dyDescent="0.25">
      <c r="G18" s="96" t="s">
        <v>76</v>
      </c>
      <c r="H18" s="97">
        <v>44204</v>
      </c>
      <c r="I18" s="98" t="s">
        <v>8</v>
      </c>
      <c r="J18" s="98" t="str">
        <f t="shared" si="0"/>
        <v>44204X</v>
      </c>
      <c r="M18" s="99"/>
      <c r="N18" s="99"/>
      <c r="O18" s="99"/>
      <c r="P18" s="99"/>
      <c r="Q18" s="99"/>
      <c r="R18" s="99"/>
      <c r="S18" s="99"/>
      <c r="T18" s="99"/>
      <c r="U18" s="99"/>
    </row>
    <row r="19" spans="7:21" x14ac:dyDescent="0.25">
      <c r="G19" s="96" t="s">
        <v>76</v>
      </c>
      <c r="H19" s="97">
        <v>44204</v>
      </c>
      <c r="I19" s="98" t="s">
        <v>9</v>
      </c>
      <c r="J19" s="98" t="str">
        <f t="shared" si="0"/>
        <v>44204Q</v>
      </c>
      <c r="M19" s="99"/>
      <c r="N19" s="99"/>
      <c r="O19" s="99"/>
      <c r="P19" s="99"/>
      <c r="Q19" s="99"/>
      <c r="R19" s="99"/>
      <c r="S19" s="99"/>
      <c r="T19" s="99"/>
      <c r="U19" s="99"/>
    </row>
    <row r="20" spans="7:21" x14ac:dyDescent="0.25">
      <c r="G20" s="96" t="s">
        <v>76</v>
      </c>
      <c r="H20" s="97">
        <v>44204</v>
      </c>
      <c r="I20" s="98" t="s">
        <v>10</v>
      </c>
      <c r="J20" s="98" t="str">
        <f t="shared" si="0"/>
        <v>44204E</v>
      </c>
      <c r="M20" s="99"/>
      <c r="N20" s="99"/>
      <c r="O20" s="99"/>
      <c r="P20" s="99"/>
      <c r="Q20" s="99"/>
      <c r="R20" s="99"/>
      <c r="S20" s="99"/>
      <c r="T20" s="99"/>
      <c r="U20" s="99"/>
    </row>
    <row r="21" spans="7:21" x14ac:dyDescent="0.25">
      <c r="G21" s="96" t="s">
        <v>76</v>
      </c>
      <c r="H21" s="97">
        <v>44204</v>
      </c>
      <c r="I21" s="98" t="s">
        <v>72</v>
      </c>
      <c r="J21" s="98" t="str">
        <f t="shared" si="0"/>
        <v>44204M</v>
      </c>
      <c r="M21" s="99"/>
      <c r="N21" s="99"/>
      <c r="O21" s="99"/>
      <c r="P21" s="99"/>
      <c r="Q21" s="99"/>
      <c r="R21" s="99"/>
      <c r="S21" s="99"/>
      <c r="T21" s="99"/>
      <c r="U21" s="99"/>
    </row>
    <row r="22" spans="7:21" x14ac:dyDescent="0.25">
      <c r="G22" s="96" t="s">
        <v>77</v>
      </c>
      <c r="H22" s="97">
        <v>44205</v>
      </c>
      <c r="I22" s="98" t="s">
        <v>6</v>
      </c>
      <c r="J22" s="98" t="str">
        <f t="shared" si="0"/>
        <v>44205O</v>
      </c>
      <c r="M22" s="99"/>
      <c r="N22" s="99"/>
      <c r="O22" s="99"/>
      <c r="P22" s="99"/>
      <c r="Q22" s="99"/>
      <c r="R22" s="99"/>
      <c r="S22" s="99"/>
      <c r="T22" s="99"/>
      <c r="U22" s="99"/>
    </row>
    <row r="23" spans="7:21" x14ac:dyDescent="0.25">
      <c r="G23" s="96" t="s">
        <v>77</v>
      </c>
      <c r="H23" s="97">
        <v>44205</v>
      </c>
      <c r="I23" s="98" t="s">
        <v>7</v>
      </c>
      <c r="J23" s="98" t="str">
        <f t="shared" si="0"/>
        <v>44205N</v>
      </c>
      <c r="M23" s="99"/>
      <c r="N23" s="99"/>
      <c r="O23" s="99"/>
      <c r="P23" s="99"/>
      <c r="Q23" s="99"/>
      <c r="R23" s="99"/>
      <c r="S23" s="99"/>
      <c r="T23" s="99"/>
      <c r="U23" s="99"/>
    </row>
    <row r="24" spans="7:21" x14ac:dyDescent="0.25">
      <c r="G24" s="96" t="s">
        <v>77</v>
      </c>
      <c r="H24" s="97">
        <v>44205</v>
      </c>
      <c r="I24" s="98" t="s">
        <v>8</v>
      </c>
      <c r="J24" s="98" t="str">
        <f t="shared" si="0"/>
        <v>44205X</v>
      </c>
      <c r="M24" s="99"/>
      <c r="N24" s="99"/>
      <c r="O24" s="99"/>
      <c r="P24" s="99"/>
      <c r="Q24" s="99"/>
      <c r="R24" s="99"/>
      <c r="S24" s="99"/>
      <c r="T24" s="99"/>
      <c r="U24" s="99"/>
    </row>
    <row r="25" spans="7:21" x14ac:dyDescent="0.25">
      <c r="G25" s="96" t="s">
        <v>77</v>
      </c>
      <c r="H25" s="97">
        <v>44205</v>
      </c>
      <c r="I25" s="98" t="s">
        <v>9</v>
      </c>
      <c r="J25" s="98" t="str">
        <f t="shared" si="0"/>
        <v>44205Q</v>
      </c>
      <c r="M25" s="99"/>
      <c r="N25" s="99"/>
      <c r="O25" s="99"/>
      <c r="P25" s="99"/>
      <c r="Q25" s="99"/>
      <c r="R25" s="99"/>
      <c r="S25" s="99"/>
      <c r="T25" s="99"/>
      <c r="U25" s="99"/>
    </row>
    <row r="26" spans="7:21" x14ac:dyDescent="0.25">
      <c r="G26" s="96" t="s">
        <v>77</v>
      </c>
      <c r="H26" s="97">
        <v>44205</v>
      </c>
      <c r="I26" s="98" t="s">
        <v>10</v>
      </c>
      <c r="J26" s="98" t="str">
        <f t="shared" si="0"/>
        <v>44205E</v>
      </c>
      <c r="M26" s="99"/>
      <c r="N26" s="99"/>
      <c r="O26" s="99"/>
      <c r="P26" s="99"/>
      <c r="Q26" s="99"/>
      <c r="R26" s="99"/>
      <c r="S26" s="99"/>
      <c r="T26" s="99"/>
      <c r="U26" s="99"/>
    </row>
    <row r="27" spans="7:21" x14ac:dyDescent="0.25">
      <c r="G27" s="96" t="s">
        <v>77</v>
      </c>
      <c r="H27" s="97">
        <v>44205</v>
      </c>
      <c r="I27" s="98" t="s">
        <v>72</v>
      </c>
      <c r="J27" s="98" t="str">
        <f t="shared" si="0"/>
        <v>44205M</v>
      </c>
      <c r="M27" s="99"/>
      <c r="N27" s="99"/>
      <c r="O27" s="99"/>
      <c r="P27" s="99"/>
      <c r="Q27" s="99"/>
      <c r="R27" s="99"/>
      <c r="S27" s="99"/>
      <c r="T27" s="99"/>
      <c r="U27" s="99"/>
    </row>
    <row r="28" spans="7:21" x14ac:dyDescent="0.25">
      <c r="G28" s="96" t="s">
        <v>78</v>
      </c>
      <c r="H28" s="97">
        <v>44206</v>
      </c>
      <c r="I28" s="98" t="s">
        <v>6</v>
      </c>
      <c r="J28" s="98" t="str">
        <f t="shared" si="0"/>
        <v>44206O</v>
      </c>
      <c r="M28" s="99"/>
      <c r="N28" s="99"/>
      <c r="O28" s="99"/>
      <c r="P28" s="99"/>
      <c r="Q28" s="99"/>
      <c r="R28" s="99"/>
      <c r="S28" s="99"/>
      <c r="T28" s="99"/>
      <c r="U28" s="99"/>
    </row>
    <row r="29" spans="7:21" x14ac:dyDescent="0.25">
      <c r="G29" s="96" t="s">
        <v>78</v>
      </c>
      <c r="H29" s="97">
        <v>44206</v>
      </c>
      <c r="I29" s="98" t="s">
        <v>7</v>
      </c>
      <c r="J29" s="98" t="str">
        <f t="shared" si="0"/>
        <v>44206N</v>
      </c>
      <c r="M29" s="99"/>
      <c r="N29" s="99"/>
      <c r="O29" s="99"/>
      <c r="P29" s="99"/>
      <c r="Q29" s="99"/>
      <c r="R29" s="99"/>
      <c r="S29" s="99"/>
      <c r="T29" s="99"/>
      <c r="U29" s="99"/>
    </row>
    <row r="30" spans="7:21" x14ac:dyDescent="0.25">
      <c r="G30" s="96" t="s">
        <v>78</v>
      </c>
      <c r="H30" s="97">
        <v>44206</v>
      </c>
      <c r="I30" s="98" t="s">
        <v>8</v>
      </c>
      <c r="J30" s="98" t="str">
        <f t="shared" si="0"/>
        <v>44206X</v>
      </c>
      <c r="M30" s="99"/>
      <c r="N30" s="99"/>
      <c r="O30" s="99"/>
      <c r="P30" s="99"/>
      <c r="Q30" s="99"/>
      <c r="R30" s="99"/>
      <c r="S30" s="99"/>
      <c r="T30" s="99"/>
      <c r="U30" s="99"/>
    </row>
    <row r="31" spans="7:21" x14ac:dyDescent="0.25">
      <c r="G31" s="96" t="s">
        <v>78</v>
      </c>
      <c r="H31" s="97">
        <v>44206</v>
      </c>
      <c r="I31" s="98" t="s">
        <v>9</v>
      </c>
      <c r="J31" s="98" t="str">
        <f t="shared" si="0"/>
        <v>44206Q</v>
      </c>
      <c r="M31" s="99"/>
      <c r="N31" s="99"/>
      <c r="O31" s="99"/>
      <c r="P31" s="99"/>
      <c r="Q31" s="99"/>
      <c r="R31" s="99"/>
      <c r="S31" s="99"/>
      <c r="T31" s="99"/>
      <c r="U31" s="99"/>
    </row>
    <row r="32" spans="7:21" x14ac:dyDescent="0.25">
      <c r="G32" s="96" t="s">
        <v>78</v>
      </c>
      <c r="H32" s="97">
        <v>44206</v>
      </c>
      <c r="I32" s="98" t="s">
        <v>10</v>
      </c>
      <c r="J32" s="98" t="str">
        <f t="shared" si="0"/>
        <v>44206E</v>
      </c>
      <c r="M32" s="99"/>
      <c r="N32" s="99"/>
      <c r="O32" s="99"/>
      <c r="P32" s="99"/>
      <c r="Q32" s="99"/>
      <c r="R32" s="99"/>
      <c r="S32" s="99"/>
      <c r="T32" s="99"/>
      <c r="U32" s="99"/>
    </row>
    <row r="33" spans="7:21" x14ac:dyDescent="0.25">
      <c r="G33" s="96" t="s">
        <v>78</v>
      </c>
      <c r="H33" s="97">
        <v>44206</v>
      </c>
      <c r="I33" s="98" t="s">
        <v>72</v>
      </c>
      <c r="J33" s="98" t="str">
        <f t="shared" si="0"/>
        <v>44206M</v>
      </c>
      <c r="M33" s="99"/>
      <c r="N33" s="99"/>
      <c r="O33" s="99"/>
      <c r="P33" s="99"/>
      <c r="Q33" s="99"/>
      <c r="R33" s="99"/>
      <c r="S33" s="99"/>
      <c r="T33" s="99"/>
      <c r="U33" s="99"/>
    </row>
    <row r="34" spans="7:21" x14ac:dyDescent="0.25">
      <c r="G34" s="96" t="s">
        <v>79</v>
      </c>
      <c r="H34" s="97">
        <v>44207</v>
      </c>
      <c r="I34" s="98" t="s">
        <v>6</v>
      </c>
      <c r="J34" s="98" t="str">
        <f t="shared" si="0"/>
        <v>44207O</v>
      </c>
      <c r="M34" s="99"/>
      <c r="N34" s="99"/>
      <c r="O34" s="99"/>
      <c r="P34" s="99"/>
      <c r="Q34" s="99"/>
      <c r="R34" s="99"/>
      <c r="S34" s="99"/>
      <c r="T34" s="99"/>
      <c r="U34" s="99"/>
    </row>
    <row r="35" spans="7:21" x14ac:dyDescent="0.25">
      <c r="G35" s="96" t="s">
        <v>79</v>
      </c>
      <c r="H35" s="97">
        <v>44207</v>
      </c>
      <c r="I35" s="98" t="s">
        <v>7</v>
      </c>
      <c r="J35" s="98" t="str">
        <f t="shared" si="0"/>
        <v>44207N</v>
      </c>
      <c r="M35" s="99"/>
      <c r="N35" s="99"/>
      <c r="O35" s="99"/>
      <c r="P35" s="99"/>
      <c r="Q35" s="99"/>
      <c r="R35" s="99"/>
      <c r="S35" s="99"/>
      <c r="T35" s="99"/>
      <c r="U35" s="99"/>
    </row>
    <row r="36" spans="7:21" x14ac:dyDescent="0.25">
      <c r="G36" s="96" t="s">
        <v>79</v>
      </c>
      <c r="H36" s="97">
        <v>44207</v>
      </c>
      <c r="I36" s="98" t="s">
        <v>8</v>
      </c>
      <c r="J36" s="98" t="str">
        <f t="shared" si="0"/>
        <v>44207X</v>
      </c>
      <c r="M36" s="99"/>
      <c r="N36" s="99"/>
      <c r="O36" s="99"/>
      <c r="P36" s="99"/>
      <c r="Q36" s="99"/>
      <c r="R36" s="99"/>
      <c r="S36" s="99"/>
      <c r="T36" s="99"/>
      <c r="U36" s="99"/>
    </row>
    <row r="37" spans="7:21" x14ac:dyDescent="0.25">
      <c r="G37" s="96" t="s">
        <v>79</v>
      </c>
      <c r="H37" s="97">
        <v>44207</v>
      </c>
      <c r="I37" s="98" t="s">
        <v>9</v>
      </c>
      <c r="J37" s="98" t="str">
        <f t="shared" si="0"/>
        <v>44207Q</v>
      </c>
      <c r="M37" s="99"/>
      <c r="N37" s="99"/>
      <c r="O37" s="99"/>
      <c r="P37" s="99"/>
      <c r="Q37" s="99"/>
      <c r="R37" s="99"/>
      <c r="S37" s="99"/>
      <c r="T37" s="99"/>
      <c r="U37" s="99"/>
    </row>
    <row r="38" spans="7:21" x14ac:dyDescent="0.25">
      <c r="G38" s="96" t="s">
        <v>79</v>
      </c>
      <c r="H38" s="97">
        <v>44207</v>
      </c>
      <c r="I38" s="98" t="s">
        <v>10</v>
      </c>
      <c r="J38" s="98" t="str">
        <f t="shared" si="0"/>
        <v>44207E</v>
      </c>
      <c r="M38" s="99"/>
      <c r="N38" s="99"/>
      <c r="O38" s="99"/>
      <c r="P38" s="99"/>
      <c r="Q38" s="99"/>
      <c r="R38" s="99"/>
      <c r="S38" s="99"/>
      <c r="T38" s="99"/>
      <c r="U38" s="99"/>
    </row>
    <row r="39" spans="7:21" x14ac:dyDescent="0.25">
      <c r="G39" s="96" t="s">
        <v>79</v>
      </c>
      <c r="H39" s="97">
        <v>44207</v>
      </c>
      <c r="I39" s="98" t="s">
        <v>72</v>
      </c>
      <c r="J39" s="98" t="str">
        <f t="shared" si="0"/>
        <v>44207M</v>
      </c>
      <c r="M39" s="99"/>
      <c r="N39" s="99"/>
      <c r="O39" s="99"/>
      <c r="P39" s="99"/>
      <c r="Q39" s="99"/>
      <c r="R39" s="99"/>
      <c r="S39" s="99"/>
      <c r="T39" s="99"/>
      <c r="U39" s="99"/>
    </row>
    <row r="40" spans="7:21" x14ac:dyDescent="0.25">
      <c r="G40" s="96" t="s">
        <v>80</v>
      </c>
      <c r="H40" s="100">
        <v>44208</v>
      </c>
      <c r="I40" s="98" t="s">
        <v>6</v>
      </c>
      <c r="J40" s="98" t="str">
        <f t="shared" si="0"/>
        <v>44208O</v>
      </c>
      <c r="M40" s="99"/>
      <c r="N40" s="99"/>
      <c r="O40" s="99"/>
      <c r="P40" s="99"/>
      <c r="Q40" s="99"/>
      <c r="R40" s="99"/>
      <c r="S40" s="99"/>
      <c r="T40" s="99"/>
      <c r="U40" s="99"/>
    </row>
    <row r="41" spans="7:21" x14ac:dyDescent="0.25">
      <c r="G41" s="96" t="s">
        <v>80</v>
      </c>
      <c r="H41" s="100">
        <v>44208</v>
      </c>
      <c r="I41" s="98" t="s">
        <v>7</v>
      </c>
      <c r="J41" s="98" t="str">
        <f t="shared" si="0"/>
        <v>44208N</v>
      </c>
      <c r="M41" s="99"/>
      <c r="N41" s="99"/>
      <c r="O41" s="99"/>
      <c r="P41" s="99"/>
      <c r="Q41" s="99"/>
      <c r="R41" s="99"/>
      <c r="S41" s="99"/>
      <c r="T41" s="99"/>
      <c r="U41" s="99"/>
    </row>
    <row r="42" spans="7:21" x14ac:dyDescent="0.25">
      <c r="G42" s="96" t="s">
        <v>80</v>
      </c>
      <c r="H42" s="100">
        <v>44208</v>
      </c>
      <c r="I42" s="98" t="s">
        <v>8</v>
      </c>
      <c r="J42" s="98" t="str">
        <f t="shared" si="0"/>
        <v>44208X</v>
      </c>
      <c r="M42" s="99"/>
      <c r="N42" s="99"/>
      <c r="O42" s="99"/>
      <c r="P42" s="99"/>
      <c r="Q42" s="99"/>
      <c r="R42" s="99"/>
      <c r="S42" s="99"/>
      <c r="T42" s="99"/>
      <c r="U42" s="99"/>
    </row>
    <row r="43" spans="7:21" x14ac:dyDescent="0.25">
      <c r="G43" s="96" t="s">
        <v>80</v>
      </c>
      <c r="H43" s="100">
        <v>44208</v>
      </c>
      <c r="I43" s="98" t="s">
        <v>9</v>
      </c>
      <c r="J43" s="98" t="str">
        <f t="shared" si="0"/>
        <v>44208Q</v>
      </c>
      <c r="M43" s="99"/>
      <c r="N43" s="99"/>
      <c r="O43" s="99"/>
      <c r="P43" s="99"/>
      <c r="Q43" s="99"/>
      <c r="R43" s="99"/>
      <c r="S43" s="99"/>
      <c r="T43" s="99"/>
      <c r="U43" s="99"/>
    </row>
    <row r="44" spans="7:21" x14ac:dyDescent="0.25">
      <c r="G44" s="96" t="s">
        <v>80</v>
      </c>
      <c r="H44" s="100">
        <v>44208</v>
      </c>
      <c r="I44" s="98" t="s">
        <v>10</v>
      </c>
      <c r="J44" s="98" t="str">
        <f t="shared" si="0"/>
        <v>44208E</v>
      </c>
      <c r="M44" s="99"/>
      <c r="N44" s="99"/>
      <c r="O44" s="99"/>
      <c r="P44" s="99"/>
      <c r="Q44" s="99"/>
      <c r="R44" s="99"/>
      <c r="S44" s="99"/>
      <c r="T44" s="99"/>
      <c r="U44" s="99"/>
    </row>
    <row r="45" spans="7:21" x14ac:dyDescent="0.25">
      <c r="G45" s="96" t="s">
        <v>80</v>
      </c>
      <c r="H45" s="100">
        <v>44208</v>
      </c>
      <c r="I45" s="98" t="s">
        <v>72</v>
      </c>
      <c r="J45" s="98" t="str">
        <f t="shared" si="0"/>
        <v>44208M</v>
      </c>
      <c r="M45" s="99"/>
      <c r="N45" s="99"/>
      <c r="O45" s="99"/>
      <c r="P45" s="99"/>
      <c r="Q45" s="99"/>
      <c r="R45" s="99"/>
      <c r="S45" s="99"/>
      <c r="T45" s="99"/>
      <c r="U45" s="99"/>
    </row>
    <row r="46" spans="7:21" x14ac:dyDescent="0.25">
      <c r="G46" s="96" t="s">
        <v>74</v>
      </c>
      <c r="H46" s="100">
        <v>44209</v>
      </c>
      <c r="I46" s="98" t="s">
        <v>6</v>
      </c>
      <c r="J46" s="98" t="str">
        <f t="shared" si="0"/>
        <v>44209O</v>
      </c>
      <c r="M46" s="99"/>
      <c r="N46" s="99"/>
      <c r="O46" s="99"/>
      <c r="P46" s="99"/>
      <c r="Q46" s="99"/>
      <c r="R46" s="99"/>
      <c r="S46" s="99"/>
      <c r="T46" s="99"/>
      <c r="U46" s="99"/>
    </row>
    <row r="47" spans="7:21" x14ac:dyDescent="0.25">
      <c r="G47" s="96" t="s">
        <v>74</v>
      </c>
      <c r="H47" s="100">
        <v>44209</v>
      </c>
      <c r="I47" s="98" t="s">
        <v>7</v>
      </c>
      <c r="J47" s="98" t="str">
        <f t="shared" si="0"/>
        <v>44209N</v>
      </c>
      <c r="M47" s="99"/>
      <c r="N47" s="99"/>
      <c r="O47" s="99"/>
      <c r="P47" s="99"/>
      <c r="Q47" s="99"/>
      <c r="R47" s="99"/>
      <c r="S47" s="99"/>
      <c r="T47" s="99"/>
      <c r="U47" s="99"/>
    </row>
    <row r="48" spans="7:21" x14ac:dyDescent="0.25">
      <c r="G48" s="96" t="s">
        <v>74</v>
      </c>
      <c r="H48" s="100">
        <v>44209</v>
      </c>
      <c r="I48" s="98" t="s">
        <v>8</v>
      </c>
      <c r="J48" s="98" t="str">
        <f t="shared" si="0"/>
        <v>44209X</v>
      </c>
      <c r="M48" s="99"/>
      <c r="N48" s="99"/>
      <c r="O48" s="99"/>
      <c r="P48" s="99"/>
      <c r="Q48" s="99"/>
      <c r="R48" s="99"/>
      <c r="S48" s="99"/>
      <c r="T48" s="99"/>
      <c r="U48" s="99"/>
    </row>
    <row r="49" spans="7:21" x14ac:dyDescent="0.25">
      <c r="G49" s="96" t="s">
        <v>74</v>
      </c>
      <c r="H49" s="100">
        <v>44209</v>
      </c>
      <c r="I49" s="98" t="s">
        <v>9</v>
      </c>
      <c r="J49" s="98" t="str">
        <f t="shared" si="0"/>
        <v>44209Q</v>
      </c>
      <c r="M49" s="99"/>
      <c r="N49" s="99"/>
      <c r="O49" s="99"/>
      <c r="P49" s="99"/>
      <c r="Q49" s="99"/>
      <c r="R49" s="99"/>
      <c r="S49" s="99"/>
      <c r="T49" s="99"/>
      <c r="U49" s="99"/>
    </row>
    <row r="50" spans="7:21" x14ac:dyDescent="0.25">
      <c r="G50" s="96" t="s">
        <v>74</v>
      </c>
      <c r="H50" s="100">
        <v>44209</v>
      </c>
      <c r="I50" s="98" t="s">
        <v>10</v>
      </c>
      <c r="J50" s="98" t="str">
        <f t="shared" si="0"/>
        <v>44209E</v>
      </c>
      <c r="M50" s="99"/>
      <c r="N50" s="99"/>
      <c r="O50" s="99"/>
      <c r="P50" s="99"/>
      <c r="Q50" s="99"/>
      <c r="R50" s="99"/>
      <c r="S50" s="99"/>
      <c r="T50" s="99"/>
      <c r="U50" s="99"/>
    </row>
    <row r="51" spans="7:21" x14ac:dyDescent="0.25">
      <c r="G51" s="96" t="s">
        <v>74</v>
      </c>
      <c r="H51" s="100">
        <v>44209</v>
      </c>
      <c r="I51" s="98" t="s">
        <v>72</v>
      </c>
      <c r="J51" s="98" t="str">
        <f t="shared" si="0"/>
        <v>44209M</v>
      </c>
      <c r="M51" s="99"/>
      <c r="N51" s="99"/>
      <c r="O51" s="99"/>
      <c r="P51" s="99"/>
      <c r="Q51" s="99"/>
      <c r="R51" s="99"/>
      <c r="S51" s="99"/>
      <c r="T51" s="99"/>
      <c r="U51" s="99"/>
    </row>
    <row r="52" spans="7:21" x14ac:dyDescent="0.25">
      <c r="G52" s="96" t="s">
        <v>75</v>
      </c>
      <c r="H52" s="100">
        <v>44210</v>
      </c>
      <c r="I52" s="98" t="s">
        <v>6</v>
      </c>
      <c r="J52" s="98" t="str">
        <f t="shared" si="0"/>
        <v>44210O</v>
      </c>
      <c r="M52" s="99"/>
      <c r="N52" s="99"/>
      <c r="O52" s="99"/>
      <c r="P52" s="99"/>
      <c r="Q52" s="99"/>
      <c r="R52" s="99"/>
      <c r="S52" s="99"/>
      <c r="T52" s="99"/>
      <c r="U52" s="99"/>
    </row>
    <row r="53" spans="7:21" x14ac:dyDescent="0.25">
      <c r="G53" s="96" t="s">
        <v>75</v>
      </c>
      <c r="H53" s="100">
        <v>44210</v>
      </c>
      <c r="I53" s="98" t="s">
        <v>7</v>
      </c>
      <c r="J53" s="98" t="str">
        <f t="shared" si="0"/>
        <v>44210N</v>
      </c>
      <c r="M53" s="99"/>
      <c r="N53" s="99"/>
      <c r="O53" s="99"/>
      <c r="P53" s="99"/>
      <c r="Q53" s="99"/>
      <c r="R53" s="99"/>
      <c r="S53" s="99"/>
      <c r="T53" s="99"/>
      <c r="U53" s="99"/>
    </row>
    <row r="54" spans="7:21" x14ac:dyDescent="0.25">
      <c r="G54" s="96" t="s">
        <v>75</v>
      </c>
      <c r="H54" s="100">
        <v>44210</v>
      </c>
      <c r="I54" s="98" t="s">
        <v>8</v>
      </c>
      <c r="J54" s="98" t="str">
        <f t="shared" si="0"/>
        <v>44210X</v>
      </c>
      <c r="M54" s="99"/>
      <c r="N54" s="99"/>
      <c r="O54" s="99"/>
      <c r="P54" s="99"/>
      <c r="Q54" s="99"/>
      <c r="R54" s="99"/>
      <c r="S54" s="99"/>
      <c r="T54" s="99"/>
      <c r="U54" s="99"/>
    </row>
    <row r="55" spans="7:21" x14ac:dyDescent="0.25">
      <c r="G55" s="96" t="s">
        <v>75</v>
      </c>
      <c r="H55" s="100">
        <v>44210</v>
      </c>
      <c r="I55" s="98" t="s">
        <v>9</v>
      </c>
      <c r="J55" s="98" t="str">
        <f t="shared" si="0"/>
        <v>44210Q</v>
      </c>
      <c r="M55" s="99"/>
      <c r="N55" s="99"/>
      <c r="O55" s="99"/>
      <c r="P55" s="99"/>
      <c r="Q55" s="99"/>
      <c r="R55" s="99"/>
      <c r="S55" s="99"/>
      <c r="T55" s="99"/>
      <c r="U55" s="99"/>
    </row>
    <row r="56" spans="7:21" x14ac:dyDescent="0.25">
      <c r="G56" s="96" t="s">
        <v>75</v>
      </c>
      <c r="H56" s="100">
        <v>44210</v>
      </c>
      <c r="I56" s="98" t="s">
        <v>10</v>
      </c>
      <c r="J56" s="98" t="str">
        <f t="shared" si="0"/>
        <v>44210E</v>
      </c>
      <c r="M56" s="99"/>
      <c r="N56" s="99"/>
      <c r="O56" s="99"/>
      <c r="P56" s="99"/>
      <c r="Q56" s="99"/>
      <c r="R56" s="99"/>
      <c r="S56" s="99"/>
      <c r="T56" s="99"/>
      <c r="U56" s="99"/>
    </row>
    <row r="57" spans="7:21" x14ac:dyDescent="0.25">
      <c r="G57" s="96" t="s">
        <v>75</v>
      </c>
      <c r="H57" s="100">
        <v>44210</v>
      </c>
      <c r="I57" s="98" t="s">
        <v>72</v>
      </c>
      <c r="J57" s="98" t="str">
        <f t="shared" si="0"/>
        <v>44210M</v>
      </c>
      <c r="M57" s="99"/>
      <c r="N57" s="99"/>
      <c r="O57" s="99"/>
      <c r="P57" s="99"/>
      <c r="Q57" s="99"/>
      <c r="R57" s="99"/>
      <c r="S57" s="99"/>
      <c r="T57" s="99"/>
      <c r="U57" s="99"/>
    </row>
    <row r="58" spans="7:21" x14ac:dyDescent="0.25">
      <c r="G58" s="96" t="s">
        <v>76</v>
      </c>
      <c r="H58" s="100">
        <v>44211</v>
      </c>
      <c r="I58" s="98" t="s">
        <v>6</v>
      </c>
      <c r="J58" s="98" t="str">
        <f t="shared" si="0"/>
        <v>44211O</v>
      </c>
      <c r="K58" s="99">
        <v>146</v>
      </c>
      <c r="L58" s="99">
        <v>176</v>
      </c>
      <c r="M58" s="99"/>
      <c r="N58" s="99">
        <v>186</v>
      </c>
      <c r="O58" s="99">
        <v>216</v>
      </c>
      <c r="P58" s="99"/>
      <c r="Q58" s="99"/>
      <c r="R58" s="99"/>
      <c r="S58" s="99"/>
      <c r="T58" s="99"/>
      <c r="U58" s="99"/>
    </row>
    <row r="59" spans="7:21" x14ac:dyDescent="0.25">
      <c r="G59" s="96" t="s">
        <v>76</v>
      </c>
      <c r="H59" s="100">
        <v>44211</v>
      </c>
      <c r="I59" s="98" t="s">
        <v>7</v>
      </c>
      <c r="J59" s="98" t="str">
        <f t="shared" si="0"/>
        <v>44211N</v>
      </c>
      <c r="K59" s="99">
        <v>176</v>
      </c>
      <c r="L59" s="99">
        <v>206</v>
      </c>
      <c r="M59" s="99"/>
      <c r="N59" s="99">
        <v>216</v>
      </c>
      <c r="O59" s="99">
        <v>246</v>
      </c>
      <c r="P59" s="99"/>
      <c r="Q59" s="99"/>
      <c r="R59" s="99"/>
      <c r="S59" s="99"/>
      <c r="T59" s="99"/>
      <c r="U59" s="99"/>
    </row>
    <row r="60" spans="7:21" x14ac:dyDescent="0.25">
      <c r="G60" s="96" t="s">
        <v>76</v>
      </c>
      <c r="H60" s="100">
        <v>44211</v>
      </c>
      <c r="I60" s="98" t="s">
        <v>8</v>
      </c>
      <c r="J60" s="98" t="str">
        <f t="shared" si="0"/>
        <v>44211X</v>
      </c>
      <c r="K60" s="99">
        <v>236</v>
      </c>
      <c r="L60" s="99">
        <v>266</v>
      </c>
      <c r="M60" s="99"/>
      <c r="N60" s="99">
        <v>276</v>
      </c>
      <c r="O60" s="99">
        <v>306</v>
      </c>
      <c r="P60" s="99"/>
      <c r="Q60" s="99"/>
      <c r="R60" s="99"/>
      <c r="S60" s="99"/>
      <c r="T60" s="99"/>
      <c r="U60" s="99"/>
    </row>
    <row r="61" spans="7:21" x14ac:dyDescent="0.25">
      <c r="G61" s="96" t="s">
        <v>76</v>
      </c>
      <c r="H61" s="100">
        <v>44211</v>
      </c>
      <c r="I61" s="98" t="s">
        <v>9</v>
      </c>
      <c r="J61" s="98" t="str">
        <f t="shared" si="0"/>
        <v>44211Q</v>
      </c>
      <c r="K61" s="99">
        <v>296</v>
      </c>
      <c r="L61" s="99">
        <v>326</v>
      </c>
      <c r="M61" s="99"/>
      <c r="N61" s="99">
        <v>336</v>
      </c>
      <c r="O61" s="99">
        <v>366</v>
      </c>
      <c r="P61" s="99"/>
      <c r="Q61" s="99"/>
      <c r="R61" s="99"/>
      <c r="S61" s="99"/>
      <c r="T61" s="99"/>
      <c r="U61" s="99"/>
    </row>
    <row r="62" spans="7:21" x14ac:dyDescent="0.25">
      <c r="G62" s="96" t="s">
        <v>76</v>
      </c>
      <c r="H62" s="100">
        <v>44211</v>
      </c>
      <c r="I62" s="98" t="s">
        <v>10</v>
      </c>
      <c r="J62" s="98" t="str">
        <f t="shared" si="0"/>
        <v>44211E</v>
      </c>
      <c r="K62" s="99">
        <v>376</v>
      </c>
      <c r="L62" s="99">
        <v>406</v>
      </c>
      <c r="M62" s="99"/>
      <c r="N62" s="99">
        <v>416</v>
      </c>
      <c r="O62" s="99">
        <v>446</v>
      </c>
      <c r="P62" s="99"/>
      <c r="Q62" s="99"/>
      <c r="R62" s="99"/>
      <c r="S62" s="99"/>
      <c r="T62" s="99"/>
      <c r="U62" s="99"/>
    </row>
    <row r="63" spans="7:21" x14ac:dyDescent="0.25">
      <c r="G63" s="96" t="s">
        <v>76</v>
      </c>
      <c r="H63" s="100">
        <v>44211</v>
      </c>
      <c r="I63" s="98" t="s">
        <v>72</v>
      </c>
      <c r="J63" s="98" t="str">
        <f t="shared" si="0"/>
        <v>44211M</v>
      </c>
      <c r="K63" s="99">
        <v>466</v>
      </c>
      <c r="L63" s="99">
        <v>495</v>
      </c>
      <c r="M63" s="99"/>
      <c r="N63" s="99">
        <v>506</v>
      </c>
      <c r="O63" s="99">
        <v>536</v>
      </c>
      <c r="P63" s="99"/>
      <c r="Q63" s="99"/>
      <c r="R63" s="99"/>
      <c r="S63" s="99"/>
      <c r="T63" s="99"/>
      <c r="U63" s="99"/>
    </row>
    <row r="64" spans="7:21" x14ac:dyDescent="0.25">
      <c r="G64" s="96" t="s">
        <v>77</v>
      </c>
      <c r="H64" s="100">
        <v>44212</v>
      </c>
      <c r="I64" s="98" t="s">
        <v>6</v>
      </c>
      <c r="J64" s="98" t="str">
        <f t="shared" si="0"/>
        <v>44212O</v>
      </c>
      <c r="K64" s="99">
        <v>146</v>
      </c>
      <c r="L64" s="99">
        <v>176</v>
      </c>
      <c r="M64" s="99"/>
      <c r="N64" s="99">
        <v>186</v>
      </c>
      <c r="O64" s="99">
        <v>216</v>
      </c>
      <c r="P64" s="99"/>
      <c r="Q64" s="99"/>
      <c r="R64" s="99"/>
      <c r="S64" s="99"/>
      <c r="T64" s="99"/>
      <c r="U64" s="99"/>
    </row>
    <row r="65" spans="7:21" x14ac:dyDescent="0.25">
      <c r="G65" s="96" t="s">
        <v>77</v>
      </c>
      <c r="H65" s="100">
        <v>44212</v>
      </c>
      <c r="I65" s="98" t="s">
        <v>7</v>
      </c>
      <c r="J65" s="98" t="str">
        <f t="shared" si="0"/>
        <v>44212N</v>
      </c>
      <c r="K65" s="99">
        <v>176</v>
      </c>
      <c r="L65" s="99">
        <v>206</v>
      </c>
      <c r="M65" s="99"/>
      <c r="N65" s="99">
        <v>216</v>
      </c>
      <c r="O65" s="99">
        <v>246</v>
      </c>
      <c r="P65" s="99"/>
      <c r="Q65" s="99"/>
      <c r="R65" s="99"/>
      <c r="S65" s="99"/>
      <c r="T65" s="99"/>
      <c r="U65" s="99"/>
    </row>
    <row r="66" spans="7:21" x14ac:dyDescent="0.25">
      <c r="G66" s="96" t="s">
        <v>77</v>
      </c>
      <c r="H66" s="100">
        <v>44212</v>
      </c>
      <c r="I66" s="98" t="s">
        <v>8</v>
      </c>
      <c r="J66" s="98" t="str">
        <f t="shared" si="0"/>
        <v>44212X</v>
      </c>
      <c r="K66" s="99">
        <v>236</v>
      </c>
      <c r="L66" s="99">
        <v>266</v>
      </c>
      <c r="M66" s="99"/>
      <c r="N66" s="99">
        <v>276</v>
      </c>
      <c r="O66" s="99">
        <v>306</v>
      </c>
      <c r="P66" s="99"/>
      <c r="Q66" s="99"/>
      <c r="R66" s="99"/>
      <c r="S66" s="99"/>
      <c r="T66" s="99"/>
      <c r="U66" s="99"/>
    </row>
    <row r="67" spans="7:21" x14ac:dyDescent="0.25">
      <c r="G67" s="96" t="s">
        <v>77</v>
      </c>
      <c r="H67" s="100">
        <v>44212</v>
      </c>
      <c r="I67" s="98" t="s">
        <v>9</v>
      </c>
      <c r="J67" s="98" t="str">
        <f t="shared" si="0"/>
        <v>44212Q</v>
      </c>
      <c r="K67" s="99">
        <v>296</v>
      </c>
      <c r="L67" s="99">
        <v>326</v>
      </c>
      <c r="M67" s="99"/>
      <c r="N67" s="99">
        <v>336</v>
      </c>
      <c r="O67" s="99">
        <v>366</v>
      </c>
      <c r="P67" s="99"/>
      <c r="Q67" s="99"/>
      <c r="R67" s="99"/>
      <c r="S67" s="99"/>
      <c r="T67" s="99"/>
      <c r="U67" s="99"/>
    </row>
    <row r="68" spans="7:21" x14ac:dyDescent="0.25">
      <c r="G68" s="96" t="s">
        <v>77</v>
      </c>
      <c r="H68" s="100">
        <v>44212</v>
      </c>
      <c r="I68" s="98" t="s">
        <v>10</v>
      </c>
      <c r="J68" s="98" t="str">
        <f t="shared" si="0"/>
        <v>44212E</v>
      </c>
      <c r="K68" s="99">
        <v>376</v>
      </c>
      <c r="L68" s="99">
        <v>406</v>
      </c>
      <c r="M68" s="99"/>
      <c r="N68" s="99">
        <v>416</v>
      </c>
      <c r="O68" s="99">
        <v>446</v>
      </c>
      <c r="P68" s="99"/>
      <c r="Q68" s="99"/>
      <c r="R68" s="99"/>
      <c r="S68" s="99"/>
      <c r="T68" s="99"/>
      <c r="U68" s="99"/>
    </row>
    <row r="69" spans="7:21" x14ac:dyDescent="0.25">
      <c r="G69" s="96" t="s">
        <v>77</v>
      </c>
      <c r="H69" s="100">
        <v>44212</v>
      </c>
      <c r="I69" s="98" t="s">
        <v>72</v>
      </c>
      <c r="J69" s="98" t="str">
        <f t="shared" ref="J69:J132" si="1">+H69&amp;I69</f>
        <v>44212M</v>
      </c>
      <c r="K69" s="99">
        <v>466</v>
      </c>
      <c r="L69" s="99">
        <v>495</v>
      </c>
      <c r="M69" s="99"/>
      <c r="N69" s="99">
        <v>506</v>
      </c>
      <c r="O69" s="99">
        <v>536</v>
      </c>
      <c r="P69" s="99"/>
      <c r="Q69" s="99"/>
      <c r="R69" s="99"/>
      <c r="S69" s="99"/>
      <c r="T69" s="99"/>
      <c r="U69" s="99"/>
    </row>
    <row r="70" spans="7:21" x14ac:dyDescent="0.25">
      <c r="G70" s="96" t="s">
        <v>78</v>
      </c>
      <c r="H70" s="100">
        <v>44213</v>
      </c>
      <c r="I70" s="98" t="s">
        <v>6</v>
      </c>
      <c r="J70" s="98" t="str">
        <f t="shared" si="1"/>
        <v>44213O</v>
      </c>
      <c r="K70" s="99">
        <v>146</v>
      </c>
      <c r="L70" s="99">
        <v>176</v>
      </c>
      <c r="M70" s="99"/>
      <c r="N70" s="99">
        <v>186</v>
      </c>
      <c r="O70" s="99">
        <v>216</v>
      </c>
      <c r="P70" s="99"/>
      <c r="Q70" s="99"/>
      <c r="R70" s="99"/>
      <c r="S70" s="99"/>
      <c r="T70" s="99"/>
      <c r="U70" s="99"/>
    </row>
    <row r="71" spans="7:21" x14ac:dyDescent="0.25">
      <c r="G71" s="96" t="s">
        <v>78</v>
      </c>
      <c r="H71" s="100">
        <v>44213</v>
      </c>
      <c r="I71" s="98" t="s">
        <v>7</v>
      </c>
      <c r="J71" s="98" t="str">
        <f t="shared" si="1"/>
        <v>44213N</v>
      </c>
      <c r="K71" s="99">
        <v>176</v>
      </c>
      <c r="L71" s="99">
        <v>206</v>
      </c>
      <c r="M71" s="99"/>
      <c r="N71" s="99">
        <v>216</v>
      </c>
      <c r="O71" s="99">
        <v>246</v>
      </c>
      <c r="P71" s="99"/>
      <c r="Q71" s="99"/>
      <c r="R71" s="99"/>
      <c r="S71" s="99"/>
      <c r="T71" s="99"/>
      <c r="U71" s="99"/>
    </row>
    <row r="72" spans="7:21" x14ac:dyDescent="0.25">
      <c r="G72" s="96" t="s">
        <v>78</v>
      </c>
      <c r="H72" s="100">
        <v>44213</v>
      </c>
      <c r="I72" s="98" t="s">
        <v>8</v>
      </c>
      <c r="J72" s="98" t="str">
        <f t="shared" si="1"/>
        <v>44213X</v>
      </c>
      <c r="K72" s="99">
        <v>236</v>
      </c>
      <c r="L72" s="99">
        <v>266</v>
      </c>
      <c r="M72" s="99"/>
      <c r="N72" s="99">
        <v>276</v>
      </c>
      <c r="O72" s="99">
        <v>306</v>
      </c>
      <c r="P72" s="99"/>
      <c r="Q72" s="99"/>
      <c r="R72" s="99"/>
      <c r="S72" s="99"/>
      <c r="T72" s="99"/>
      <c r="U72" s="99"/>
    </row>
    <row r="73" spans="7:21" x14ac:dyDescent="0.25">
      <c r="G73" s="96" t="s">
        <v>78</v>
      </c>
      <c r="H73" s="100">
        <v>44213</v>
      </c>
      <c r="I73" s="98" t="s">
        <v>9</v>
      </c>
      <c r="J73" s="98" t="str">
        <f t="shared" si="1"/>
        <v>44213Q</v>
      </c>
      <c r="K73" s="99">
        <v>296</v>
      </c>
      <c r="L73" s="99">
        <v>326</v>
      </c>
      <c r="M73" s="99"/>
      <c r="N73" s="99">
        <v>336</v>
      </c>
      <c r="O73" s="99">
        <v>366</v>
      </c>
      <c r="P73" s="99"/>
      <c r="Q73" s="99"/>
      <c r="R73" s="99"/>
      <c r="S73" s="99"/>
      <c r="T73" s="99"/>
      <c r="U73" s="99"/>
    </row>
    <row r="74" spans="7:21" x14ac:dyDescent="0.25">
      <c r="G74" s="96" t="s">
        <v>78</v>
      </c>
      <c r="H74" s="100">
        <v>44213</v>
      </c>
      <c r="I74" s="98" t="s">
        <v>10</v>
      </c>
      <c r="J74" s="98" t="str">
        <f t="shared" si="1"/>
        <v>44213E</v>
      </c>
      <c r="K74" s="99">
        <v>376</v>
      </c>
      <c r="L74" s="99">
        <v>406</v>
      </c>
      <c r="M74" s="99"/>
      <c r="N74" s="99">
        <v>416</v>
      </c>
      <c r="O74" s="99">
        <v>446</v>
      </c>
      <c r="P74" s="99"/>
      <c r="Q74" s="99"/>
      <c r="R74" s="99"/>
      <c r="S74" s="99"/>
      <c r="T74" s="99"/>
      <c r="U74" s="99"/>
    </row>
    <row r="75" spans="7:21" x14ac:dyDescent="0.25">
      <c r="G75" s="96" t="s">
        <v>78</v>
      </c>
      <c r="H75" s="100">
        <v>44213</v>
      </c>
      <c r="I75" s="98" t="s">
        <v>72</v>
      </c>
      <c r="J75" s="98" t="str">
        <f t="shared" si="1"/>
        <v>44213M</v>
      </c>
      <c r="K75" s="99">
        <v>466</v>
      </c>
      <c r="L75" s="99">
        <v>495</v>
      </c>
      <c r="M75" s="99"/>
      <c r="N75" s="99">
        <v>506</v>
      </c>
      <c r="O75" s="99">
        <v>536</v>
      </c>
      <c r="P75" s="99"/>
      <c r="Q75" s="99"/>
      <c r="R75" s="99"/>
      <c r="S75" s="99"/>
      <c r="T75" s="99"/>
      <c r="U75" s="99"/>
    </row>
    <row r="76" spans="7:21" x14ac:dyDescent="0.25">
      <c r="G76" s="96" t="s">
        <v>79</v>
      </c>
      <c r="H76" s="100">
        <v>44214</v>
      </c>
      <c r="I76" s="98" t="s">
        <v>6</v>
      </c>
      <c r="J76" s="98" t="str">
        <f t="shared" si="1"/>
        <v>44214O</v>
      </c>
      <c r="K76" s="99">
        <v>146</v>
      </c>
      <c r="L76" s="99">
        <v>176</v>
      </c>
      <c r="M76" s="99"/>
      <c r="N76" s="99">
        <v>186</v>
      </c>
      <c r="O76" s="99">
        <v>216</v>
      </c>
      <c r="P76" s="99"/>
      <c r="Q76" s="99"/>
      <c r="R76" s="99"/>
      <c r="S76" s="99"/>
      <c r="T76" s="99"/>
      <c r="U76" s="99"/>
    </row>
    <row r="77" spans="7:21" x14ac:dyDescent="0.25">
      <c r="G77" s="96" t="s">
        <v>79</v>
      </c>
      <c r="H77" s="100">
        <v>44214</v>
      </c>
      <c r="I77" s="98" t="s">
        <v>7</v>
      </c>
      <c r="J77" s="98" t="str">
        <f t="shared" si="1"/>
        <v>44214N</v>
      </c>
      <c r="K77" s="99">
        <v>176</v>
      </c>
      <c r="L77" s="99">
        <v>206</v>
      </c>
      <c r="M77" s="99"/>
      <c r="N77" s="99">
        <v>216</v>
      </c>
      <c r="O77" s="99">
        <v>246</v>
      </c>
      <c r="P77" s="99"/>
      <c r="Q77" s="99"/>
      <c r="R77" s="99"/>
      <c r="S77" s="99"/>
      <c r="T77" s="99"/>
      <c r="U77" s="99"/>
    </row>
    <row r="78" spans="7:21" x14ac:dyDescent="0.25">
      <c r="G78" s="96" t="s">
        <v>79</v>
      </c>
      <c r="H78" s="100">
        <v>44214</v>
      </c>
      <c r="I78" s="98" t="s">
        <v>8</v>
      </c>
      <c r="J78" s="98" t="str">
        <f t="shared" si="1"/>
        <v>44214X</v>
      </c>
      <c r="K78" s="99">
        <v>236</v>
      </c>
      <c r="L78" s="99">
        <v>266</v>
      </c>
      <c r="M78" s="99"/>
      <c r="N78" s="99">
        <v>276</v>
      </c>
      <c r="O78" s="99">
        <v>306</v>
      </c>
      <c r="P78" s="99"/>
      <c r="Q78" s="99"/>
      <c r="R78" s="99"/>
      <c r="S78" s="99"/>
      <c r="T78" s="99"/>
      <c r="U78" s="99"/>
    </row>
    <row r="79" spans="7:21" x14ac:dyDescent="0.25">
      <c r="G79" s="96" t="s">
        <v>79</v>
      </c>
      <c r="H79" s="100">
        <v>44214</v>
      </c>
      <c r="I79" s="98" t="s">
        <v>9</v>
      </c>
      <c r="J79" s="98" t="str">
        <f t="shared" si="1"/>
        <v>44214Q</v>
      </c>
      <c r="K79" s="99">
        <v>296</v>
      </c>
      <c r="L79" s="99">
        <v>326</v>
      </c>
      <c r="M79" s="99"/>
      <c r="N79" s="99">
        <v>336</v>
      </c>
      <c r="O79" s="99">
        <v>366</v>
      </c>
      <c r="P79" s="99"/>
      <c r="Q79" s="99"/>
      <c r="R79" s="99"/>
      <c r="S79" s="99"/>
      <c r="T79" s="99"/>
      <c r="U79" s="99"/>
    </row>
    <row r="80" spans="7:21" x14ac:dyDescent="0.25">
      <c r="G80" s="96" t="s">
        <v>79</v>
      </c>
      <c r="H80" s="100">
        <v>44214</v>
      </c>
      <c r="I80" s="98" t="s">
        <v>10</v>
      </c>
      <c r="J80" s="98" t="str">
        <f t="shared" si="1"/>
        <v>44214E</v>
      </c>
      <c r="K80" s="99">
        <v>376</v>
      </c>
      <c r="L80" s="99">
        <v>406</v>
      </c>
      <c r="M80" s="99"/>
      <c r="N80" s="99">
        <v>416</v>
      </c>
      <c r="O80" s="99">
        <v>446</v>
      </c>
      <c r="P80" s="99"/>
      <c r="Q80" s="99"/>
      <c r="R80" s="99"/>
      <c r="S80" s="99"/>
      <c r="T80" s="99"/>
      <c r="U80" s="99"/>
    </row>
    <row r="81" spans="7:21" x14ac:dyDescent="0.25">
      <c r="G81" s="96" t="s">
        <v>79</v>
      </c>
      <c r="H81" s="100">
        <v>44214</v>
      </c>
      <c r="I81" s="98" t="s">
        <v>72</v>
      </c>
      <c r="J81" s="98" t="str">
        <f t="shared" si="1"/>
        <v>44214M</v>
      </c>
      <c r="K81" s="99">
        <v>466</v>
      </c>
      <c r="L81" s="99">
        <v>495</v>
      </c>
      <c r="M81" s="99"/>
      <c r="N81" s="99">
        <v>506</v>
      </c>
      <c r="O81" s="99">
        <v>536</v>
      </c>
      <c r="P81" s="99"/>
      <c r="Q81" s="99"/>
      <c r="R81" s="99"/>
      <c r="S81" s="99"/>
      <c r="T81" s="99"/>
      <c r="U81" s="99"/>
    </row>
    <row r="82" spans="7:21" x14ac:dyDescent="0.25">
      <c r="G82" s="96" t="s">
        <v>80</v>
      </c>
      <c r="H82" s="100">
        <v>44215</v>
      </c>
      <c r="I82" s="98" t="s">
        <v>6</v>
      </c>
      <c r="J82" s="98" t="str">
        <f t="shared" si="1"/>
        <v>44215O</v>
      </c>
      <c r="K82" s="99">
        <v>146</v>
      </c>
      <c r="L82" s="99">
        <v>176</v>
      </c>
      <c r="M82" s="99"/>
      <c r="N82" s="99">
        <v>186</v>
      </c>
      <c r="O82" s="99">
        <v>216</v>
      </c>
      <c r="P82" s="99"/>
      <c r="Q82" s="99"/>
      <c r="R82" s="99"/>
      <c r="S82" s="99"/>
      <c r="T82" s="99"/>
      <c r="U82" s="99"/>
    </row>
    <row r="83" spans="7:21" x14ac:dyDescent="0.25">
      <c r="G83" s="96" t="s">
        <v>80</v>
      </c>
      <c r="H83" s="100">
        <v>44215</v>
      </c>
      <c r="I83" s="98" t="s">
        <v>7</v>
      </c>
      <c r="J83" s="98" t="str">
        <f t="shared" si="1"/>
        <v>44215N</v>
      </c>
      <c r="K83" s="99">
        <v>176</v>
      </c>
      <c r="L83" s="99">
        <v>206</v>
      </c>
      <c r="M83" s="99"/>
      <c r="N83" s="99">
        <v>216</v>
      </c>
      <c r="O83" s="99">
        <v>246</v>
      </c>
      <c r="P83" s="99"/>
      <c r="Q83" s="99"/>
      <c r="R83" s="99"/>
      <c r="S83" s="99"/>
      <c r="T83" s="99"/>
      <c r="U83" s="99"/>
    </row>
    <row r="84" spans="7:21" x14ac:dyDescent="0.25">
      <c r="G84" s="96" t="s">
        <v>80</v>
      </c>
      <c r="H84" s="100">
        <v>44215</v>
      </c>
      <c r="I84" s="98" t="s">
        <v>8</v>
      </c>
      <c r="J84" s="98" t="str">
        <f t="shared" si="1"/>
        <v>44215X</v>
      </c>
      <c r="K84" s="99">
        <v>236</v>
      </c>
      <c r="L84" s="99">
        <v>266</v>
      </c>
      <c r="M84" s="99"/>
      <c r="N84" s="99">
        <v>276</v>
      </c>
      <c r="O84" s="99">
        <v>306</v>
      </c>
      <c r="P84" s="99"/>
      <c r="Q84" s="99"/>
      <c r="R84" s="99"/>
      <c r="S84" s="99"/>
      <c r="T84" s="99"/>
      <c r="U84" s="99"/>
    </row>
    <row r="85" spans="7:21" x14ac:dyDescent="0.25">
      <c r="G85" s="96" t="s">
        <v>80</v>
      </c>
      <c r="H85" s="100">
        <v>44215</v>
      </c>
      <c r="I85" s="98" t="s">
        <v>9</v>
      </c>
      <c r="J85" s="98" t="str">
        <f t="shared" si="1"/>
        <v>44215Q</v>
      </c>
      <c r="K85" s="99">
        <v>296</v>
      </c>
      <c r="L85" s="99">
        <v>326</v>
      </c>
      <c r="M85" s="99"/>
      <c r="N85" s="99">
        <v>336</v>
      </c>
      <c r="O85" s="99">
        <v>366</v>
      </c>
      <c r="P85" s="99"/>
      <c r="Q85" s="99"/>
      <c r="R85" s="99"/>
      <c r="S85" s="99"/>
      <c r="T85" s="99"/>
      <c r="U85" s="99"/>
    </row>
    <row r="86" spans="7:21" x14ac:dyDescent="0.25">
      <c r="G86" s="96" t="s">
        <v>80</v>
      </c>
      <c r="H86" s="100">
        <v>44215</v>
      </c>
      <c r="I86" s="98" t="s">
        <v>10</v>
      </c>
      <c r="J86" s="98" t="str">
        <f t="shared" si="1"/>
        <v>44215E</v>
      </c>
      <c r="K86" s="99">
        <v>376</v>
      </c>
      <c r="L86" s="99">
        <v>406</v>
      </c>
      <c r="M86" s="99"/>
      <c r="N86" s="99">
        <v>416</v>
      </c>
      <c r="O86" s="99">
        <v>446</v>
      </c>
      <c r="P86" s="99"/>
      <c r="Q86" s="99"/>
      <c r="R86" s="99"/>
      <c r="S86" s="99"/>
      <c r="T86" s="99"/>
      <c r="U86" s="99"/>
    </row>
    <row r="87" spans="7:21" x14ac:dyDescent="0.25">
      <c r="G87" s="96" t="s">
        <v>80</v>
      </c>
      <c r="H87" s="100">
        <v>44215</v>
      </c>
      <c r="I87" s="98" t="s">
        <v>72</v>
      </c>
      <c r="J87" s="98" t="str">
        <f t="shared" si="1"/>
        <v>44215M</v>
      </c>
      <c r="K87" s="99">
        <v>466</v>
      </c>
      <c r="L87" s="99">
        <v>495</v>
      </c>
      <c r="M87" s="99"/>
      <c r="N87" s="99">
        <v>506</v>
      </c>
      <c r="O87" s="99">
        <v>536</v>
      </c>
      <c r="P87" s="99"/>
      <c r="Q87" s="99"/>
      <c r="R87" s="99"/>
      <c r="S87" s="99"/>
      <c r="T87" s="99"/>
      <c r="U87" s="99"/>
    </row>
    <row r="88" spans="7:21" x14ac:dyDescent="0.25">
      <c r="G88" s="96" t="s">
        <v>74</v>
      </c>
      <c r="H88" s="100">
        <v>44216</v>
      </c>
      <c r="I88" s="98" t="s">
        <v>6</v>
      </c>
      <c r="J88" s="98" t="str">
        <f t="shared" si="1"/>
        <v>44216O</v>
      </c>
      <c r="K88" s="99">
        <v>146</v>
      </c>
      <c r="L88" s="99">
        <v>176</v>
      </c>
      <c r="M88" s="99"/>
      <c r="N88" s="99">
        <v>186</v>
      </c>
      <c r="O88" s="99">
        <v>216</v>
      </c>
      <c r="P88" s="99"/>
      <c r="Q88" s="99"/>
      <c r="R88" s="99"/>
      <c r="S88" s="99"/>
      <c r="T88" s="99"/>
      <c r="U88" s="99"/>
    </row>
    <row r="89" spans="7:21" x14ac:dyDescent="0.25">
      <c r="G89" s="96" t="s">
        <v>74</v>
      </c>
      <c r="H89" s="100">
        <v>44216</v>
      </c>
      <c r="I89" s="98" t="s">
        <v>7</v>
      </c>
      <c r="J89" s="98" t="str">
        <f t="shared" si="1"/>
        <v>44216N</v>
      </c>
      <c r="K89" s="99">
        <v>176</v>
      </c>
      <c r="L89" s="99">
        <v>206</v>
      </c>
      <c r="M89" s="99"/>
      <c r="N89" s="99">
        <v>216</v>
      </c>
      <c r="O89" s="99">
        <v>246</v>
      </c>
      <c r="P89" s="99"/>
      <c r="Q89" s="99"/>
      <c r="R89" s="99"/>
      <c r="S89" s="99"/>
      <c r="T89" s="99"/>
      <c r="U89" s="99"/>
    </row>
    <row r="90" spans="7:21" x14ac:dyDescent="0.25">
      <c r="G90" s="96" t="s">
        <v>74</v>
      </c>
      <c r="H90" s="100">
        <v>44216</v>
      </c>
      <c r="I90" s="98" t="s">
        <v>8</v>
      </c>
      <c r="J90" s="98" t="str">
        <f t="shared" si="1"/>
        <v>44216X</v>
      </c>
      <c r="K90" s="99">
        <v>236</v>
      </c>
      <c r="L90" s="99">
        <v>266</v>
      </c>
      <c r="M90" s="99"/>
      <c r="N90" s="99">
        <v>276</v>
      </c>
      <c r="O90" s="99">
        <v>306</v>
      </c>
      <c r="P90" s="99"/>
      <c r="Q90" s="99"/>
      <c r="R90" s="99"/>
      <c r="S90" s="99"/>
      <c r="T90" s="99"/>
      <c r="U90" s="99"/>
    </row>
    <row r="91" spans="7:21" x14ac:dyDescent="0.25">
      <c r="G91" s="96" t="s">
        <v>74</v>
      </c>
      <c r="H91" s="100">
        <v>44216</v>
      </c>
      <c r="I91" s="98" t="s">
        <v>9</v>
      </c>
      <c r="J91" s="98" t="str">
        <f t="shared" si="1"/>
        <v>44216Q</v>
      </c>
      <c r="K91" s="99">
        <v>296</v>
      </c>
      <c r="L91" s="99">
        <v>326</v>
      </c>
      <c r="M91" s="99"/>
      <c r="N91" s="99">
        <v>336</v>
      </c>
      <c r="O91" s="99">
        <v>366</v>
      </c>
      <c r="P91" s="99"/>
      <c r="Q91" s="99"/>
      <c r="R91" s="99"/>
      <c r="S91" s="99"/>
      <c r="T91" s="99"/>
      <c r="U91" s="99"/>
    </row>
    <row r="92" spans="7:21" x14ac:dyDescent="0.25">
      <c r="G92" s="96" t="s">
        <v>74</v>
      </c>
      <c r="H92" s="100">
        <v>44216</v>
      </c>
      <c r="I92" s="98" t="s">
        <v>10</v>
      </c>
      <c r="J92" s="98" t="str">
        <f t="shared" si="1"/>
        <v>44216E</v>
      </c>
      <c r="K92" s="99">
        <v>376</v>
      </c>
      <c r="L92" s="99">
        <v>406</v>
      </c>
      <c r="M92" s="99"/>
      <c r="N92" s="99">
        <v>416</v>
      </c>
      <c r="O92" s="99">
        <v>446</v>
      </c>
      <c r="P92" s="99"/>
      <c r="Q92" s="99"/>
      <c r="R92" s="99"/>
      <c r="S92" s="99"/>
      <c r="T92" s="99"/>
      <c r="U92" s="99"/>
    </row>
    <row r="93" spans="7:21" x14ac:dyDescent="0.25">
      <c r="G93" s="96" t="s">
        <v>74</v>
      </c>
      <c r="H93" s="100">
        <v>44216</v>
      </c>
      <c r="I93" s="98" t="s">
        <v>72</v>
      </c>
      <c r="J93" s="98" t="str">
        <f t="shared" si="1"/>
        <v>44216M</v>
      </c>
      <c r="K93" s="99">
        <v>466</v>
      </c>
      <c r="L93" s="99">
        <v>495</v>
      </c>
      <c r="M93" s="99"/>
      <c r="N93" s="99">
        <v>506</v>
      </c>
      <c r="O93" s="99">
        <v>536</v>
      </c>
      <c r="P93" s="99"/>
      <c r="Q93" s="99"/>
      <c r="R93" s="99"/>
      <c r="S93" s="99"/>
      <c r="T93" s="99"/>
      <c r="U93" s="99"/>
    </row>
    <row r="94" spans="7:21" x14ac:dyDescent="0.25">
      <c r="G94" s="96" t="s">
        <v>75</v>
      </c>
      <c r="H94" s="100">
        <v>44217</v>
      </c>
      <c r="I94" s="98" t="s">
        <v>6</v>
      </c>
      <c r="J94" s="98" t="str">
        <f t="shared" si="1"/>
        <v>44217O</v>
      </c>
      <c r="K94" s="99">
        <v>146</v>
      </c>
      <c r="L94" s="99">
        <v>176</v>
      </c>
      <c r="M94" s="99"/>
      <c r="N94" s="99">
        <v>186</v>
      </c>
      <c r="O94" s="99">
        <v>216</v>
      </c>
      <c r="P94" s="99"/>
      <c r="Q94" s="99"/>
      <c r="R94" s="99"/>
      <c r="S94" s="99"/>
      <c r="T94" s="99"/>
      <c r="U94" s="99"/>
    </row>
    <row r="95" spans="7:21" x14ac:dyDescent="0.25">
      <c r="G95" s="96" t="s">
        <v>75</v>
      </c>
      <c r="H95" s="100">
        <v>44217</v>
      </c>
      <c r="I95" s="98" t="s">
        <v>7</v>
      </c>
      <c r="J95" s="98" t="str">
        <f t="shared" si="1"/>
        <v>44217N</v>
      </c>
      <c r="K95" s="99">
        <v>176</v>
      </c>
      <c r="L95" s="99">
        <v>206</v>
      </c>
      <c r="M95" s="99"/>
      <c r="N95" s="99">
        <v>216</v>
      </c>
      <c r="O95" s="99">
        <v>246</v>
      </c>
      <c r="P95" s="99"/>
      <c r="Q95" s="99"/>
      <c r="R95" s="99"/>
      <c r="S95" s="99"/>
      <c r="T95" s="99"/>
      <c r="U95" s="99"/>
    </row>
    <row r="96" spans="7:21" x14ac:dyDescent="0.25">
      <c r="G96" s="96" t="s">
        <v>75</v>
      </c>
      <c r="H96" s="100">
        <v>44217</v>
      </c>
      <c r="I96" s="98" t="s">
        <v>8</v>
      </c>
      <c r="J96" s="98" t="str">
        <f t="shared" si="1"/>
        <v>44217X</v>
      </c>
      <c r="K96" s="99">
        <v>236</v>
      </c>
      <c r="L96" s="99">
        <v>266</v>
      </c>
      <c r="M96" s="99"/>
      <c r="N96" s="99">
        <v>276</v>
      </c>
      <c r="O96" s="99">
        <v>306</v>
      </c>
      <c r="P96" s="99"/>
      <c r="Q96" s="99"/>
      <c r="R96" s="99"/>
      <c r="S96" s="99"/>
      <c r="T96" s="99"/>
      <c r="U96" s="99"/>
    </row>
    <row r="97" spans="7:21" x14ac:dyDescent="0.25">
      <c r="G97" s="96" t="s">
        <v>75</v>
      </c>
      <c r="H97" s="100">
        <v>44217</v>
      </c>
      <c r="I97" s="98" t="s">
        <v>9</v>
      </c>
      <c r="J97" s="98" t="str">
        <f t="shared" si="1"/>
        <v>44217Q</v>
      </c>
      <c r="K97" s="99">
        <v>296</v>
      </c>
      <c r="L97" s="99">
        <v>326</v>
      </c>
      <c r="M97" s="99"/>
      <c r="N97" s="99">
        <v>336</v>
      </c>
      <c r="O97" s="99">
        <v>366</v>
      </c>
      <c r="P97" s="99"/>
      <c r="Q97" s="99"/>
      <c r="R97" s="99"/>
      <c r="S97" s="99"/>
      <c r="T97" s="99"/>
      <c r="U97" s="99"/>
    </row>
    <row r="98" spans="7:21" x14ac:dyDescent="0.25">
      <c r="G98" s="96" t="s">
        <v>75</v>
      </c>
      <c r="H98" s="100">
        <v>44217</v>
      </c>
      <c r="I98" s="98" t="s">
        <v>10</v>
      </c>
      <c r="J98" s="98" t="str">
        <f t="shared" si="1"/>
        <v>44217E</v>
      </c>
      <c r="K98" s="99">
        <v>376</v>
      </c>
      <c r="L98" s="99">
        <v>406</v>
      </c>
      <c r="M98" s="99"/>
      <c r="N98" s="99">
        <v>416</v>
      </c>
      <c r="O98" s="99">
        <v>446</v>
      </c>
      <c r="P98" s="99"/>
      <c r="Q98" s="99"/>
      <c r="R98" s="99"/>
      <c r="S98" s="99"/>
      <c r="T98" s="99"/>
      <c r="U98" s="99"/>
    </row>
    <row r="99" spans="7:21" x14ac:dyDescent="0.25">
      <c r="G99" s="96" t="s">
        <v>75</v>
      </c>
      <c r="H99" s="100">
        <v>44217</v>
      </c>
      <c r="I99" s="98" t="s">
        <v>72</v>
      </c>
      <c r="J99" s="98" t="str">
        <f t="shared" si="1"/>
        <v>44217M</v>
      </c>
      <c r="K99" s="99">
        <v>466</v>
      </c>
      <c r="L99" s="99">
        <v>495</v>
      </c>
      <c r="M99" s="99"/>
      <c r="N99" s="99">
        <v>506</v>
      </c>
      <c r="O99" s="99">
        <v>536</v>
      </c>
      <c r="P99" s="99"/>
      <c r="Q99" s="99"/>
      <c r="R99" s="99"/>
      <c r="S99" s="99"/>
      <c r="T99" s="99"/>
      <c r="U99" s="99"/>
    </row>
    <row r="100" spans="7:21" x14ac:dyDescent="0.25">
      <c r="G100" s="96" t="s">
        <v>76</v>
      </c>
      <c r="H100" s="100">
        <v>44218</v>
      </c>
      <c r="I100" s="98" t="s">
        <v>6</v>
      </c>
      <c r="J100" s="98" t="str">
        <f t="shared" si="1"/>
        <v>44218O</v>
      </c>
      <c r="K100" s="99">
        <v>146</v>
      </c>
      <c r="L100" s="99">
        <v>176</v>
      </c>
      <c r="M100" s="99"/>
      <c r="N100" s="99">
        <v>186</v>
      </c>
      <c r="O100" s="99">
        <v>216</v>
      </c>
      <c r="P100" s="99"/>
      <c r="Q100" s="99"/>
      <c r="R100" s="99"/>
      <c r="S100" s="99"/>
      <c r="T100" s="99"/>
      <c r="U100" s="99"/>
    </row>
    <row r="101" spans="7:21" x14ac:dyDescent="0.25">
      <c r="G101" s="96" t="s">
        <v>76</v>
      </c>
      <c r="H101" s="100">
        <v>44218</v>
      </c>
      <c r="I101" s="98" t="s">
        <v>7</v>
      </c>
      <c r="J101" s="98" t="str">
        <f t="shared" si="1"/>
        <v>44218N</v>
      </c>
      <c r="K101" s="99">
        <v>176</v>
      </c>
      <c r="L101" s="99">
        <v>206</v>
      </c>
      <c r="M101" s="99"/>
      <c r="N101" s="99">
        <v>216</v>
      </c>
      <c r="O101" s="99">
        <v>246</v>
      </c>
      <c r="P101" s="99"/>
      <c r="Q101" s="99"/>
      <c r="R101" s="99"/>
      <c r="S101" s="99"/>
      <c r="T101" s="99"/>
      <c r="U101" s="99"/>
    </row>
    <row r="102" spans="7:21" x14ac:dyDescent="0.25">
      <c r="G102" s="96" t="s">
        <v>76</v>
      </c>
      <c r="H102" s="100">
        <v>44218</v>
      </c>
      <c r="I102" s="98" t="s">
        <v>8</v>
      </c>
      <c r="J102" s="98" t="str">
        <f t="shared" si="1"/>
        <v>44218X</v>
      </c>
      <c r="K102" s="99">
        <v>236</v>
      </c>
      <c r="L102" s="99">
        <v>266</v>
      </c>
      <c r="M102" s="99"/>
      <c r="N102" s="99">
        <v>276</v>
      </c>
      <c r="O102" s="99">
        <v>306</v>
      </c>
      <c r="P102" s="99"/>
      <c r="Q102" s="99"/>
      <c r="R102" s="99"/>
      <c r="S102" s="99"/>
      <c r="T102" s="99"/>
      <c r="U102" s="99"/>
    </row>
    <row r="103" spans="7:21" x14ac:dyDescent="0.25">
      <c r="G103" s="96" t="s">
        <v>76</v>
      </c>
      <c r="H103" s="100">
        <v>44218</v>
      </c>
      <c r="I103" s="98" t="s">
        <v>9</v>
      </c>
      <c r="J103" s="98" t="str">
        <f t="shared" si="1"/>
        <v>44218Q</v>
      </c>
      <c r="K103" s="99">
        <v>296</v>
      </c>
      <c r="L103" s="99">
        <v>326</v>
      </c>
      <c r="M103" s="99"/>
      <c r="N103" s="99">
        <v>336</v>
      </c>
      <c r="O103" s="99">
        <v>366</v>
      </c>
      <c r="P103" s="99"/>
      <c r="Q103" s="99"/>
      <c r="R103" s="99"/>
      <c r="S103" s="99"/>
      <c r="T103" s="99"/>
      <c r="U103" s="99"/>
    </row>
    <row r="104" spans="7:21" x14ac:dyDescent="0.25">
      <c r="G104" s="96" t="s">
        <v>76</v>
      </c>
      <c r="H104" s="100">
        <v>44218</v>
      </c>
      <c r="I104" s="98" t="s">
        <v>10</v>
      </c>
      <c r="J104" s="98" t="str">
        <f t="shared" si="1"/>
        <v>44218E</v>
      </c>
      <c r="K104" s="99">
        <v>376</v>
      </c>
      <c r="L104" s="99">
        <v>406</v>
      </c>
      <c r="M104" s="99"/>
      <c r="N104" s="99">
        <v>416</v>
      </c>
      <c r="O104" s="99">
        <v>446</v>
      </c>
      <c r="P104" s="99"/>
      <c r="Q104" s="99"/>
      <c r="R104" s="99"/>
      <c r="S104" s="99"/>
      <c r="T104" s="99"/>
      <c r="U104" s="99"/>
    </row>
    <row r="105" spans="7:21" x14ac:dyDescent="0.25">
      <c r="G105" s="96" t="s">
        <v>76</v>
      </c>
      <c r="H105" s="100">
        <v>44218</v>
      </c>
      <c r="I105" s="98" t="s">
        <v>72</v>
      </c>
      <c r="J105" s="98" t="str">
        <f t="shared" si="1"/>
        <v>44218M</v>
      </c>
      <c r="K105" s="99">
        <v>466</v>
      </c>
      <c r="L105" s="99">
        <v>495</v>
      </c>
      <c r="M105" s="99"/>
      <c r="N105" s="99">
        <v>506</v>
      </c>
      <c r="O105" s="99">
        <v>536</v>
      </c>
      <c r="P105" s="99"/>
      <c r="Q105" s="99"/>
      <c r="R105" s="99"/>
      <c r="S105" s="99"/>
      <c r="T105" s="99"/>
      <c r="U105" s="99"/>
    </row>
    <row r="106" spans="7:21" x14ac:dyDescent="0.25">
      <c r="G106" s="96" t="s">
        <v>77</v>
      </c>
      <c r="H106" s="100">
        <v>44219</v>
      </c>
      <c r="I106" s="98" t="s">
        <v>6</v>
      </c>
      <c r="J106" s="98" t="str">
        <f t="shared" si="1"/>
        <v>44219O</v>
      </c>
      <c r="K106" s="99">
        <v>146</v>
      </c>
      <c r="L106" s="99">
        <v>176</v>
      </c>
      <c r="M106" s="99"/>
      <c r="N106" s="99">
        <v>186</v>
      </c>
      <c r="O106" s="99">
        <v>216</v>
      </c>
      <c r="P106" s="99"/>
      <c r="Q106" s="99"/>
      <c r="R106" s="99"/>
      <c r="S106" s="99"/>
      <c r="T106" s="99"/>
      <c r="U106" s="99"/>
    </row>
    <row r="107" spans="7:21" x14ac:dyDescent="0.25">
      <c r="G107" s="96" t="s">
        <v>77</v>
      </c>
      <c r="H107" s="100">
        <v>44219</v>
      </c>
      <c r="I107" s="98" t="s">
        <v>7</v>
      </c>
      <c r="J107" s="98" t="str">
        <f t="shared" si="1"/>
        <v>44219N</v>
      </c>
      <c r="K107" s="99">
        <v>176</v>
      </c>
      <c r="L107" s="99">
        <v>206</v>
      </c>
      <c r="M107" s="99"/>
      <c r="N107" s="99">
        <v>216</v>
      </c>
      <c r="O107" s="99">
        <v>246</v>
      </c>
      <c r="P107" s="99"/>
      <c r="Q107" s="99"/>
      <c r="R107" s="99"/>
      <c r="S107" s="99"/>
      <c r="T107" s="99"/>
      <c r="U107" s="99"/>
    </row>
    <row r="108" spans="7:21" x14ac:dyDescent="0.25">
      <c r="G108" s="96" t="s">
        <v>77</v>
      </c>
      <c r="H108" s="100">
        <v>44219</v>
      </c>
      <c r="I108" s="98" t="s">
        <v>8</v>
      </c>
      <c r="J108" s="98" t="str">
        <f t="shared" si="1"/>
        <v>44219X</v>
      </c>
      <c r="K108" s="99">
        <v>236</v>
      </c>
      <c r="L108" s="99">
        <v>266</v>
      </c>
      <c r="M108" s="99"/>
      <c r="N108" s="99">
        <v>276</v>
      </c>
      <c r="O108" s="99">
        <v>306</v>
      </c>
      <c r="P108" s="99"/>
      <c r="Q108" s="99"/>
      <c r="R108" s="99"/>
      <c r="S108" s="99"/>
      <c r="T108" s="99"/>
      <c r="U108" s="99"/>
    </row>
    <row r="109" spans="7:21" x14ac:dyDescent="0.25">
      <c r="G109" s="96" t="s">
        <v>77</v>
      </c>
      <c r="H109" s="100">
        <v>44219</v>
      </c>
      <c r="I109" s="98" t="s">
        <v>9</v>
      </c>
      <c r="J109" s="98" t="str">
        <f t="shared" si="1"/>
        <v>44219Q</v>
      </c>
      <c r="K109" s="99">
        <v>296</v>
      </c>
      <c r="L109" s="99">
        <v>326</v>
      </c>
      <c r="M109" s="99"/>
      <c r="N109" s="99">
        <v>336</v>
      </c>
      <c r="O109" s="99">
        <v>366</v>
      </c>
      <c r="P109" s="99"/>
      <c r="Q109" s="99"/>
      <c r="R109" s="99"/>
      <c r="S109" s="99"/>
      <c r="T109" s="99"/>
      <c r="U109" s="99"/>
    </row>
    <row r="110" spans="7:21" x14ac:dyDescent="0.25">
      <c r="G110" s="96" t="s">
        <v>77</v>
      </c>
      <c r="H110" s="100">
        <v>44219</v>
      </c>
      <c r="I110" s="98" t="s">
        <v>10</v>
      </c>
      <c r="J110" s="98" t="str">
        <f t="shared" si="1"/>
        <v>44219E</v>
      </c>
      <c r="K110" s="99">
        <v>376</v>
      </c>
      <c r="L110" s="99">
        <v>406</v>
      </c>
      <c r="M110" s="99"/>
      <c r="N110" s="99">
        <v>416</v>
      </c>
      <c r="O110" s="99">
        <v>446</v>
      </c>
      <c r="P110" s="99"/>
      <c r="Q110" s="99"/>
      <c r="R110" s="99"/>
      <c r="S110" s="99"/>
      <c r="T110" s="99"/>
      <c r="U110" s="99"/>
    </row>
    <row r="111" spans="7:21" x14ac:dyDescent="0.25">
      <c r="G111" s="96" t="s">
        <v>77</v>
      </c>
      <c r="H111" s="100">
        <v>44219</v>
      </c>
      <c r="I111" s="98" t="s">
        <v>72</v>
      </c>
      <c r="J111" s="98" t="str">
        <f t="shared" si="1"/>
        <v>44219M</v>
      </c>
      <c r="K111" s="99">
        <v>466</v>
      </c>
      <c r="L111" s="99">
        <v>495</v>
      </c>
      <c r="M111" s="99"/>
      <c r="N111" s="99">
        <v>506</v>
      </c>
      <c r="O111" s="99">
        <v>536</v>
      </c>
      <c r="P111" s="99"/>
      <c r="Q111" s="99"/>
      <c r="R111" s="99"/>
      <c r="S111" s="99"/>
      <c r="T111" s="99"/>
      <c r="U111" s="99"/>
    </row>
    <row r="112" spans="7:21" x14ac:dyDescent="0.25">
      <c r="G112" s="96" t="s">
        <v>78</v>
      </c>
      <c r="H112" s="100">
        <v>44220</v>
      </c>
      <c r="I112" s="98" t="s">
        <v>6</v>
      </c>
      <c r="J112" s="98" t="str">
        <f t="shared" si="1"/>
        <v>44220O</v>
      </c>
      <c r="K112" s="99">
        <v>146</v>
      </c>
      <c r="L112" s="99">
        <v>176</v>
      </c>
      <c r="M112" s="99"/>
      <c r="N112" s="99">
        <v>186</v>
      </c>
      <c r="O112" s="99">
        <v>216</v>
      </c>
      <c r="P112" s="99"/>
      <c r="Q112" s="99"/>
      <c r="R112" s="99"/>
      <c r="S112" s="99"/>
      <c r="T112" s="99"/>
      <c r="U112" s="99"/>
    </row>
    <row r="113" spans="7:21" x14ac:dyDescent="0.25">
      <c r="G113" s="96" t="s">
        <v>78</v>
      </c>
      <c r="H113" s="100">
        <v>44220</v>
      </c>
      <c r="I113" s="98" t="s">
        <v>7</v>
      </c>
      <c r="J113" s="98" t="str">
        <f t="shared" si="1"/>
        <v>44220N</v>
      </c>
      <c r="K113" s="99">
        <v>176</v>
      </c>
      <c r="L113" s="99">
        <v>206</v>
      </c>
      <c r="M113" s="99"/>
      <c r="N113" s="99">
        <v>216</v>
      </c>
      <c r="O113" s="99">
        <v>246</v>
      </c>
      <c r="P113" s="99"/>
      <c r="Q113" s="99"/>
      <c r="R113" s="99"/>
      <c r="S113" s="99"/>
      <c r="T113" s="99"/>
      <c r="U113" s="99"/>
    </row>
    <row r="114" spans="7:21" x14ac:dyDescent="0.25">
      <c r="G114" s="96" t="s">
        <v>78</v>
      </c>
      <c r="H114" s="100">
        <v>44220</v>
      </c>
      <c r="I114" s="98" t="s">
        <v>8</v>
      </c>
      <c r="J114" s="98" t="str">
        <f t="shared" si="1"/>
        <v>44220X</v>
      </c>
      <c r="K114" s="99">
        <v>236</v>
      </c>
      <c r="L114" s="99">
        <v>266</v>
      </c>
      <c r="M114" s="99"/>
      <c r="N114" s="99">
        <v>276</v>
      </c>
      <c r="O114" s="99">
        <v>306</v>
      </c>
      <c r="P114" s="99"/>
      <c r="Q114" s="99"/>
      <c r="R114" s="99"/>
      <c r="S114" s="99"/>
      <c r="T114" s="99"/>
      <c r="U114" s="99"/>
    </row>
    <row r="115" spans="7:21" x14ac:dyDescent="0.25">
      <c r="G115" s="96" t="s">
        <v>78</v>
      </c>
      <c r="H115" s="100">
        <v>44220</v>
      </c>
      <c r="I115" s="98" t="s">
        <v>9</v>
      </c>
      <c r="J115" s="98" t="str">
        <f t="shared" si="1"/>
        <v>44220Q</v>
      </c>
      <c r="K115" s="99">
        <v>296</v>
      </c>
      <c r="L115" s="99">
        <v>326</v>
      </c>
      <c r="M115" s="99"/>
      <c r="N115" s="99">
        <v>336</v>
      </c>
      <c r="O115" s="99">
        <v>366</v>
      </c>
      <c r="P115" s="99"/>
      <c r="Q115" s="99"/>
      <c r="R115" s="99"/>
      <c r="S115" s="99"/>
      <c r="T115" s="99"/>
      <c r="U115" s="99"/>
    </row>
    <row r="116" spans="7:21" x14ac:dyDescent="0.25">
      <c r="G116" s="96" t="s">
        <v>78</v>
      </c>
      <c r="H116" s="100">
        <v>44220</v>
      </c>
      <c r="I116" s="98" t="s">
        <v>10</v>
      </c>
      <c r="J116" s="98" t="str">
        <f t="shared" si="1"/>
        <v>44220E</v>
      </c>
      <c r="K116" s="99">
        <v>376</v>
      </c>
      <c r="L116" s="99">
        <v>406</v>
      </c>
      <c r="M116" s="99"/>
      <c r="N116" s="99">
        <v>416</v>
      </c>
      <c r="O116" s="99">
        <v>446</v>
      </c>
      <c r="P116" s="99"/>
      <c r="Q116" s="99"/>
      <c r="R116" s="99"/>
      <c r="S116" s="99"/>
      <c r="T116" s="99"/>
      <c r="U116" s="99"/>
    </row>
    <row r="117" spans="7:21" x14ac:dyDescent="0.25">
      <c r="G117" s="96" t="s">
        <v>78</v>
      </c>
      <c r="H117" s="100">
        <v>44220</v>
      </c>
      <c r="I117" s="98" t="s">
        <v>72</v>
      </c>
      <c r="J117" s="98" t="str">
        <f t="shared" si="1"/>
        <v>44220M</v>
      </c>
      <c r="K117" s="99">
        <v>466</v>
      </c>
      <c r="L117" s="99">
        <v>495</v>
      </c>
      <c r="M117" s="99"/>
      <c r="N117" s="99">
        <v>506</v>
      </c>
      <c r="O117" s="99">
        <v>536</v>
      </c>
      <c r="P117" s="99"/>
      <c r="Q117" s="99"/>
      <c r="R117" s="99"/>
      <c r="S117" s="99"/>
      <c r="T117" s="99"/>
      <c r="U117" s="99"/>
    </row>
    <row r="118" spans="7:21" x14ac:dyDescent="0.25">
      <c r="G118" s="96" t="s">
        <v>79</v>
      </c>
      <c r="H118" s="100">
        <v>44221</v>
      </c>
      <c r="I118" s="98" t="s">
        <v>6</v>
      </c>
      <c r="J118" s="98" t="str">
        <f t="shared" si="1"/>
        <v>44221O</v>
      </c>
      <c r="K118" s="99">
        <v>146</v>
      </c>
      <c r="L118" s="99">
        <v>176</v>
      </c>
      <c r="M118" s="99"/>
      <c r="N118" s="99">
        <v>186</v>
      </c>
      <c r="O118" s="99">
        <v>216</v>
      </c>
      <c r="P118" s="99"/>
      <c r="Q118" s="99"/>
      <c r="R118" s="99"/>
      <c r="S118" s="99"/>
      <c r="T118" s="99"/>
      <c r="U118" s="99"/>
    </row>
    <row r="119" spans="7:21" x14ac:dyDescent="0.25">
      <c r="G119" s="96" t="s">
        <v>79</v>
      </c>
      <c r="H119" s="100">
        <v>44221</v>
      </c>
      <c r="I119" s="98" t="s">
        <v>7</v>
      </c>
      <c r="J119" s="98" t="str">
        <f t="shared" si="1"/>
        <v>44221N</v>
      </c>
      <c r="K119" s="99">
        <v>176</v>
      </c>
      <c r="L119" s="99">
        <v>206</v>
      </c>
      <c r="M119" s="99"/>
      <c r="N119" s="99">
        <v>216</v>
      </c>
      <c r="O119" s="99">
        <v>246</v>
      </c>
      <c r="P119" s="99"/>
      <c r="Q119" s="99"/>
      <c r="R119" s="99"/>
      <c r="S119" s="99"/>
      <c r="T119" s="99"/>
      <c r="U119" s="99"/>
    </row>
    <row r="120" spans="7:21" x14ac:dyDescent="0.25">
      <c r="G120" s="96" t="s">
        <v>79</v>
      </c>
      <c r="H120" s="100">
        <v>44221</v>
      </c>
      <c r="I120" s="98" t="s">
        <v>8</v>
      </c>
      <c r="J120" s="98" t="str">
        <f t="shared" si="1"/>
        <v>44221X</v>
      </c>
      <c r="K120" s="99">
        <v>236</v>
      </c>
      <c r="L120" s="99">
        <v>266</v>
      </c>
      <c r="M120" s="99"/>
      <c r="N120" s="99">
        <v>276</v>
      </c>
      <c r="O120" s="99">
        <v>306</v>
      </c>
      <c r="P120" s="99"/>
      <c r="Q120" s="99"/>
      <c r="R120" s="99"/>
      <c r="S120" s="99"/>
      <c r="T120" s="99"/>
      <c r="U120" s="99"/>
    </row>
    <row r="121" spans="7:21" x14ac:dyDescent="0.25">
      <c r="G121" s="96" t="s">
        <v>79</v>
      </c>
      <c r="H121" s="100">
        <v>44221</v>
      </c>
      <c r="I121" s="98" t="s">
        <v>9</v>
      </c>
      <c r="J121" s="98" t="str">
        <f t="shared" si="1"/>
        <v>44221Q</v>
      </c>
      <c r="K121" s="99">
        <v>296</v>
      </c>
      <c r="L121" s="99">
        <v>326</v>
      </c>
      <c r="M121" s="99"/>
      <c r="N121" s="99">
        <v>336</v>
      </c>
      <c r="O121" s="99">
        <v>366</v>
      </c>
      <c r="P121" s="99"/>
      <c r="Q121" s="99"/>
      <c r="R121" s="99"/>
      <c r="S121" s="99"/>
      <c r="T121" s="99"/>
      <c r="U121" s="99"/>
    </row>
    <row r="122" spans="7:21" x14ac:dyDescent="0.25">
      <c r="G122" s="96" t="s">
        <v>79</v>
      </c>
      <c r="H122" s="100">
        <v>44221</v>
      </c>
      <c r="I122" s="98" t="s">
        <v>10</v>
      </c>
      <c r="J122" s="98" t="str">
        <f t="shared" si="1"/>
        <v>44221E</v>
      </c>
      <c r="K122" s="99">
        <v>376</v>
      </c>
      <c r="L122" s="99">
        <v>406</v>
      </c>
      <c r="M122" s="99"/>
      <c r="N122" s="99">
        <v>416</v>
      </c>
      <c r="O122" s="99">
        <v>446</v>
      </c>
      <c r="P122" s="99"/>
      <c r="Q122" s="99"/>
      <c r="R122" s="99"/>
      <c r="S122" s="99"/>
      <c r="T122" s="99"/>
      <c r="U122" s="99"/>
    </row>
    <row r="123" spans="7:21" x14ac:dyDescent="0.25">
      <c r="G123" s="96" t="s">
        <v>79</v>
      </c>
      <c r="H123" s="100">
        <v>44221</v>
      </c>
      <c r="I123" s="98" t="s">
        <v>72</v>
      </c>
      <c r="J123" s="98" t="str">
        <f t="shared" si="1"/>
        <v>44221M</v>
      </c>
      <c r="K123" s="99">
        <v>466</v>
      </c>
      <c r="L123" s="99">
        <v>495</v>
      </c>
      <c r="M123" s="99"/>
      <c r="N123" s="99">
        <v>506</v>
      </c>
      <c r="O123" s="99">
        <v>536</v>
      </c>
      <c r="P123" s="99"/>
      <c r="Q123" s="99"/>
      <c r="R123" s="99"/>
      <c r="S123" s="99"/>
      <c r="T123" s="99"/>
      <c r="U123" s="99"/>
    </row>
    <row r="124" spans="7:21" x14ac:dyDescent="0.25">
      <c r="G124" s="96" t="s">
        <v>80</v>
      </c>
      <c r="H124" s="100">
        <v>44222</v>
      </c>
      <c r="I124" s="98" t="s">
        <v>6</v>
      </c>
      <c r="J124" s="98" t="str">
        <f t="shared" si="1"/>
        <v>44222O</v>
      </c>
      <c r="K124" s="99">
        <v>146</v>
      </c>
      <c r="L124" s="99">
        <v>176</v>
      </c>
      <c r="M124" s="99"/>
      <c r="N124" s="99">
        <v>186</v>
      </c>
      <c r="O124" s="99">
        <v>216</v>
      </c>
      <c r="P124" s="99"/>
      <c r="Q124" s="99"/>
      <c r="R124" s="99"/>
      <c r="S124" s="99"/>
      <c r="T124" s="99"/>
      <c r="U124" s="99"/>
    </row>
    <row r="125" spans="7:21" x14ac:dyDescent="0.25">
      <c r="G125" s="96" t="s">
        <v>80</v>
      </c>
      <c r="H125" s="100">
        <v>44222</v>
      </c>
      <c r="I125" s="98" t="s">
        <v>7</v>
      </c>
      <c r="J125" s="98" t="str">
        <f t="shared" si="1"/>
        <v>44222N</v>
      </c>
      <c r="K125" s="99">
        <v>176</v>
      </c>
      <c r="L125" s="99">
        <v>206</v>
      </c>
      <c r="M125" s="99"/>
      <c r="N125" s="99">
        <v>216</v>
      </c>
      <c r="O125" s="99">
        <v>246</v>
      </c>
      <c r="P125" s="99"/>
      <c r="Q125" s="99"/>
      <c r="R125" s="99"/>
      <c r="S125" s="99"/>
      <c r="T125" s="99"/>
      <c r="U125" s="99"/>
    </row>
    <row r="126" spans="7:21" x14ac:dyDescent="0.25">
      <c r="G126" s="96" t="s">
        <v>80</v>
      </c>
      <c r="H126" s="100">
        <v>44222</v>
      </c>
      <c r="I126" s="98" t="s">
        <v>8</v>
      </c>
      <c r="J126" s="98" t="str">
        <f t="shared" si="1"/>
        <v>44222X</v>
      </c>
      <c r="K126" s="99">
        <v>236</v>
      </c>
      <c r="L126" s="99">
        <v>266</v>
      </c>
      <c r="M126" s="99"/>
      <c r="N126" s="99">
        <v>276</v>
      </c>
      <c r="O126" s="99">
        <v>306</v>
      </c>
      <c r="P126" s="99"/>
      <c r="Q126" s="99"/>
      <c r="R126" s="99"/>
      <c r="S126" s="99"/>
      <c r="T126" s="99"/>
      <c r="U126" s="99"/>
    </row>
    <row r="127" spans="7:21" x14ac:dyDescent="0.25">
      <c r="G127" s="96" t="s">
        <v>80</v>
      </c>
      <c r="H127" s="100">
        <v>44222</v>
      </c>
      <c r="I127" s="98" t="s">
        <v>9</v>
      </c>
      <c r="J127" s="98" t="str">
        <f t="shared" si="1"/>
        <v>44222Q</v>
      </c>
      <c r="K127" s="99">
        <v>296</v>
      </c>
      <c r="L127" s="99">
        <v>326</v>
      </c>
      <c r="M127" s="99"/>
      <c r="N127" s="99">
        <v>336</v>
      </c>
      <c r="O127" s="99">
        <v>366</v>
      </c>
      <c r="P127" s="99"/>
      <c r="Q127" s="99"/>
      <c r="R127" s="99"/>
      <c r="S127" s="99"/>
      <c r="T127" s="99"/>
      <c r="U127" s="99"/>
    </row>
    <row r="128" spans="7:21" x14ac:dyDescent="0.25">
      <c r="G128" s="96" t="s">
        <v>80</v>
      </c>
      <c r="H128" s="100">
        <v>44222</v>
      </c>
      <c r="I128" s="98" t="s">
        <v>10</v>
      </c>
      <c r="J128" s="98" t="str">
        <f t="shared" si="1"/>
        <v>44222E</v>
      </c>
      <c r="K128" s="99">
        <v>376</v>
      </c>
      <c r="L128" s="99">
        <v>406</v>
      </c>
      <c r="M128" s="99"/>
      <c r="N128" s="99">
        <v>416</v>
      </c>
      <c r="O128" s="99">
        <v>446</v>
      </c>
      <c r="P128" s="99"/>
      <c r="Q128" s="99"/>
      <c r="R128" s="99"/>
      <c r="S128" s="99"/>
      <c r="T128" s="99"/>
      <c r="U128" s="99"/>
    </row>
    <row r="129" spans="7:21" x14ac:dyDescent="0.25">
      <c r="G129" s="96" t="s">
        <v>80</v>
      </c>
      <c r="H129" s="100">
        <v>44222</v>
      </c>
      <c r="I129" s="98" t="s">
        <v>72</v>
      </c>
      <c r="J129" s="98" t="str">
        <f t="shared" si="1"/>
        <v>44222M</v>
      </c>
      <c r="K129" s="99">
        <v>466</v>
      </c>
      <c r="L129" s="99">
        <v>495</v>
      </c>
      <c r="M129" s="99"/>
      <c r="N129" s="99">
        <v>506</v>
      </c>
      <c r="O129" s="99">
        <v>536</v>
      </c>
      <c r="P129" s="99"/>
      <c r="Q129" s="99"/>
      <c r="R129" s="99"/>
      <c r="S129" s="99"/>
      <c r="T129" s="99"/>
      <c r="U129" s="99"/>
    </row>
    <row r="130" spans="7:21" x14ac:dyDescent="0.25">
      <c r="G130" s="96" t="s">
        <v>74</v>
      </c>
      <c r="H130" s="100">
        <v>44223</v>
      </c>
      <c r="I130" s="98" t="s">
        <v>6</v>
      </c>
      <c r="J130" s="98" t="str">
        <f t="shared" si="1"/>
        <v>44223O</v>
      </c>
      <c r="K130" s="99">
        <v>146</v>
      </c>
      <c r="L130" s="99">
        <v>176</v>
      </c>
      <c r="M130" s="99"/>
      <c r="N130" s="99">
        <v>186</v>
      </c>
      <c r="O130" s="99">
        <v>216</v>
      </c>
      <c r="P130" s="99"/>
      <c r="Q130" s="99"/>
      <c r="R130" s="99"/>
      <c r="S130" s="99"/>
      <c r="T130" s="99"/>
      <c r="U130" s="99"/>
    </row>
    <row r="131" spans="7:21" x14ac:dyDescent="0.25">
      <c r="G131" s="96" t="s">
        <v>74</v>
      </c>
      <c r="H131" s="100">
        <v>44223</v>
      </c>
      <c r="I131" s="98" t="s">
        <v>7</v>
      </c>
      <c r="J131" s="98" t="str">
        <f t="shared" si="1"/>
        <v>44223N</v>
      </c>
      <c r="K131" s="99">
        <v>176</v>
      </c>
      <c r="L131" s="99">
        <v>206</v>
      </c>
      <c r="M131" s="99"/>
      <c r="N131" s="99">
        <v>216</v>
      </c>
      <c r="O131" s="99">
        <v>246</v>
      </c>
      <c r="P131" s="99"/>
      <c r="Q131" s="99"/>
      <c r="R131" s="99"/>
      <c r="S131" s="99"/>
      <c r="T131" s="99"/>
      <c r="U131" s="99"/>
    </row>
    <row r="132" spans="7:21" x14ac:dyDescent="0.25">
      <c r="G132" s="96" t="s">
        <v>74</v>
      </c>
      <c r="H132" s="100">
        <v>44223</v>
      </c>
      <c r="I132" s="98" t="s">
        <v>8</v>
      </c>
      <c r="J132" s="98" t="str">
        <f t="shared" si="1"/>
        <v>44223X</v>
      </c>
      <c r="K132" s="99">
        <v>236</v>
      </c>
      <c r="L132" s="99">
        <v>266</v>
      </c>
      <c r="M132" s="99"/>
      <c r="N132" s="99">
        <v>276</v>
      </c>
      <c r="O132" s="99">
        <v>306</v>
      </c>
      <c r="P132" s="99"/>
      <c r="Q132" s="99"/>
      <c r="R132" s="99"/>
      <c r="S132" s="99"/>
      <c r="T132" s="99"/>
      <c r="U132" s="99"/>
    </row>
    <row r="133" spans="7:21" x14ac:dyDescent="0.25">
      <c r="G133" s="96" t="s">
        <v>74</v>
      </c>
      <c r="H133" s="100">
        <v>44223</v>
      </c>
      <c r="I133" s="98" t="s">
        <v>9</v>
      </c>
      <c r="J133" s="98" t="str">
        <f t="shared" ref="J133:J196" si="2">+H133&amp;I133</f>
        <v>44223Q</v>
      </c>
      <c r="K133" s="99">
        <v>296</v>
      </c>
      <c r="L133" s="99">
        <v>326</v>
      </c>
      <c r="M133" s="99"/>
      <c r="N133" s="99">
        <v>336</v>
      </c>
      <c r="O133" s="99">
        <v>366</v>
      </c>
      <c r="P133" s="99"/>
      <c r="Q133" s="99"/>
      <c r="R133" s="99"/>
      <c r="S133" s="99"/>
      <c r="T133" s="99"/>
      <c r="U133" s="99"/>
    </row>
    <row r="134" spans="7:21" x14ac:dyDescent="0.25">
      <c r="G134" s="96" t="s">
        <v>74</v>
      </c>
      <c r="H134" s="100">
        <v>44223</v>
      </c>
      <c r="I134" s="98" t="s">
        <v>10</v>
      </c>
      <c r="J134" s="98" t="str">
        <f t="shared" si="2"/>
        <v>44223E</v>
      </c>
      <c r="K134" s="99">
        <v>376</v>
      </c>
      <c r="L134" s="99">
        <v>406</v>
      </c>
      <c r="M134" s="99"/>
      <c r="N134" s="99">
        <v>416</v>
      </c>
      <c r="O134" s="99">
        <v>446</v>
      </c>
      <c r="P134" s="99"/>
      <c r="Q134" s="99"/>
      <c r="R134" s="99"/>
      <c r="S134" s="99"/>
      <c r="T134" s="99"/>
      <c r="U134" s="99"/>
    </row>
    <row r="135" spans="7:21" x14ac:dyDescent="0.25">
      <c r="G135" s="96" t="s">
        <v>74</v>
      </c>
      <c r="H135" s="100">
        <v>44223</v>
      </c>
      <c r="I135" s="98" t="s">
        <v>72</v>
      </c>
      <c r="J135" s="98" t="str">
        <f t="shared" si="2"/>
        <v>44223M</v>
      </c>
      <c r="K135" s="99">
        <v>466</v>
      </c>
      <c r="L135" s="99">
        <v>495</v>
      </c>
      <c r="M135" s="99"/>
      <c r="N135" s="99">
        <v>506</v>
      </c>
      <c r="O135" s="99">
        <v>536</v>
      </c>
      <c r="P135" s="99"/>
      <c r="Q135" s="99"/>
      <c r="R135" s="99"/>
      <c r="S135" s="99"/>
      <c r="T135" s="99"/>
      <c r="U135" s="99"/>
    </row>
    <row r="136" spans="7:21" x14ac:dyDescent="0.25">
      <c r="G136" s="96" t="s">
        <v>75</v>
      </c>
      <c r="H136" s="100">
        <v>44224</v>
      </c>
      <c r="I136" s="98" t="s">
        <v>6</v>
      </c>
      <c r="J136" s="98" t="str">
        <f t="shared" si="2"/>
        <v>44224O</v>
      </c>
      <c r="K136" s="99">
        <v>146</v>
      </c>
      <c r="L136" s="99">
        <v>176</v>
      </c>
      <c r="M136" s="99"/>
      <c r="N136" s="99">
        <v>186</v>
      </c>
      <c r="O136" s="99">
        <v>216</v>
      </c>
      <c r="P136" s="99"/>
      <c r="Q136" s="99"/>
      <c r="R136" s="99"/>
      <c r="S136" s="99"/>
      <c r="T136" s="99"/>
      <c r="U136" s="99"/>
    </row>
    <row r="137" spans="7:21" x14ac:dyDescent="0.25">
      <c r="G137" s="96" t="s">
        <v>75</v>
      </c>
      <c r="H137" s="100">
        <v>44224</v>
      </c>
      <c r="I137" s="98" t="s">
        <v>7</v>
      </c>
      <c r="J137" s="98" t="str">
        <f t="shared" si="2"/>
        <v>44224N</v>
      </c>
      <c r="K137" s="99">
        <v>176</v>
      </c>
      <c r="L137" s="99">
        <v>206</v>
      </c>
      <c r="M137" s="99"/>
      <c r="N137" s="99">
        <v>216</v>
      </c>
      <c r="O137" s="99">
        <v>246</v>
      </c>
      <c r="P137" s="99"/>
      <c r="Q137" s="99"/>
      <c r="R137" s="99"/>
      <c r="S137" s="99"/>
      <c r="T137" s="99"/>
      <c r="U137" s="99"/>
    </row>
    <row r="138" spans="7:21" x14ac:dyDescent="0.25">
      <c r="G138" s="96" t="s">
        <v>75</v>
      </c>
      <c r="H138" s="100">
        <v>44224</v>
      </c>
      <c r="I138" s="98" t="s">
        <v>8</v>
      </c>
      <c r="J138" s="98" t="str">
        <f t="shared" si="2"/>
        <v>44224X</v>
      </c>
      <c r="K138" s="99">
        <v>236</v>
      </c>
      <c r="L138" s="99">
        <v>266</v>
      </c>
      <c r="M138" s="99"/>
      <c r="N138" s="99">
        <v>276</v>
      </c>
      <c r="O138" s="99">
        <v>306</v>
      </c>
      <c r="P138" s="99"/>
      <c r="Q138" s="99"/>
      <c r="R138" s="99"/>
      <c r="S138" s="99"/>
      <c r="T138" s="99"/>
      <c r="U138" s="99"/>
    </row>
    <row r="139" spans="7:21" x14ac:dyDescent="0.25">
      <c r="G139" s="96" t="s">
        <v>75</v>
      </c>
      <c r="H139" s="100">
        <v>44224</v>
      </c>
      <c r="I139" s="98" t="s">
        <v>9</v>
      </c>
      <c r="J139" s="98" t="str">
        <f t="shared" si="2"/>
        <v>44224Q</v>
      </c>
      <c r="K139" s="99">
        <v>296</v>
      </c>
      <c r="L139" s="99">
        <v>326</v>
      </c>
      <c r="M139" s="99"/>
      <c r="N139" s="99">
        <v>336</v>
      </c>
      <c r="O139" s="99">
        <v>366</v>
      </c>
      <c r="P139" s="99"/>
      <c r="Q139" s="99"/>
      <c r="R139" s="99"/>
      <c r="S139" s="99"/>
      <c r="T139" s="99"/>
      <c r="U139" s="99"/>
    </row>
    <row r="140" spans="7:21" x14ac:dyDescent="0.25">
      <c r="G140" s="96" t="s">
        <v>75</v>
      </c>
      <c r="H140" s="100">
        <v>44224</v>
      </c>
      <c r="I140" s="98" t="s">
        <v>10</v>
      </c>
      <c r="J140" s="98" t="str">
        <f t="shared" si="2"/>
        <v>44224E</v>
      </c>
      <c r="K140" s="99">
        <v>376</v>
      </c>
      <c r="L140" s="99">
        <v>406</v>
      </c>
      <c r="M140" s="99"/>
      <c r="N140" s="99">
        <v>416</v>
      </c>
      <c r="O140" s="99">
        <v>446</v>
      </c>
      <c r="P140" s="99"/>
      <c r="Q140" s="99"/>
      <c r="R140" s="99"/>
      <c r="S140" s="99"/>
      <c r="T140" s="99"/>
      <c r="U140" s="99"/>
    </row>
    <row r="141" spans="7:21" x14ac:dyDescent="0.25">
      <c r="G141" s="96" t="s">
        <v>75</v>
      </c>
      <c r="H141" s="100">
        <v>44224</v>
      </c>
      <c r="I141" s="98" t="s">
        <v>72</v>
      </c>
      <c r="J141" s="98" t="str">
        <f t="shared" si="2"/>
        <v>44224M</v>
      </c>
      <c r="K141" s="99">
        <v>466</v>
      </c>
      <c r="L141" s="99">
        <v>495</v>
      </c>
      <c r="M141" s="99"/>
      <c r="N141" s="99">
        <v>506</v>
      </c>
      <c r="O141" s="99">
        <v>536</v>
      </c>
      <c r="P141" s="99"/>
      <c r="Q141" s="99"/>
      <c r="R141" s="99"/>
      <c r="S141" s="99"/>
      <c r="T141" s="99"/>
      <c r="U141" s="99"/>
    </row>
    <row r="142" spans="7:21" x14ac:dyDescent="0.25">
      <c r="G142" s="96" t="s">
        <v>76</v>
      </c>
      <c r="H142" s="100">
        <v>44225</v>
      </c>
      <c r="I142" s="98" t="s">
        <v>6</v>
      </c>
      <c r="J142" s="98" t="str">
        <f t="shared" si="2"/>
        <v>44225O</v>
      </c>
      <c r="K142" s="99">
        <v>146</v>
      </c>
      <c r="L142" s="99">
        <v>176</v>
      </c>
      <c r="M142" s="99"/>
      <c r="N142" s="99">
        <v>186</v>
      </c>
      <c r="O142" s="99">
        <v>216</v>
      </c>
      <c r="P142" s="99"/>
      <c r="Q142" s="99"/>
      <c r="R142" s="99"/>
      <c r="S142" s="99"/>
      <c r="T142" s="99"/>
      <c r="U142" s="99"/>
    </row>
    <row r="143" spans="7:21" x14ac:dyDescent="0.25">
      <c r="G143" s="96" t="s">
        <v>76</v>
      </c>
      <c r="H143" s="100">
        <v>44225</v>
      </c>
      <c r="I143" s="98" t="s">
        <v>7</v>
      </c>
      <c r="J143" s="98" t="str">
        <f t="shared" si="2"/>
        <v>44225N</v>
      </c>
      <c r="K143" s="99">
        <v>176</v>
      </c>
      <c r="L143" s="99">
        <v>206</v>
      </c>
      <c r="M143" s="99"/>
      <c r="N143" s="99">
        <v>216</v>
      </c>
      <c r="O143" s="99">
        <v>246</v>
      </c>
      <c r="P143" s="99"/>
      <c r="Q143" s="99"/>
      <c r="R143" s="99"/>
      <c r="S143" s="99"/>
      <c r="T143" s="99"/>
      <c r="U143" s="99"/>
    </row>
    <row r="144" spans="7:21" x14ac:dyDescent="0.25">
      <c r="G144" s="96" t="s">
        <v>76</v>
      </c>
      <c r="H144" s="100">
        <v>44225</v>
      </c>
      <c r="I144" s="98" t="s">
        <v>8</v>
      </c>
      <c r="J144" s="98" t="str">
        <f t="shared" si="2"/>
        <v>44225X</v>
      </c>
      <c r="K144" s="99">
        <v>236</v>
      </c>
      <c r="L144" s="99">
        <v>266</v>
      </c>
      <c r="M144" s="99"/>
      <c r="N144" s="99">
        <v>276</v>
      </c>
      <c r="O144" s="99">
        <v>306</v>
      </c>
      <c r="P144" s="99"/>
      <c r="Q144" s="99"/>
      <c r="R144" s="99"/>
      <c r="S144" s="99"/>
      <c r="T144" s="99"/>
      <c r="U144" s="99"/>
    </row>
    <row r="145" spans="7:21" x14ac:dyDescent="0.25">
      <c r="G145" s="96" t="s">
        <v>76</v>
      </c>
      <c r="H145" s="100">
        <v>44225</v>
      </c>
      <c r="I145" s="98" t="s">
        <v>9</v>
      </c>
      <c r="J145" s="98" t="str">
        <f t="shared" si="2"/>
        <v>44225Q</v>
      </c>
      <c r="K145" s="99">
        <v>296</v>
      </c>
      <c r="L145" s="99">
        <v>326</v>
      </c>
      <c r="M145" s="99"/>
      <c r="N145" s="99">
        <v>336</v>
      </c>
      <c r="O145" s="99">
        <v>366</v>
      </c>
      <c r="P145" s="99"/>
      <c r="Q145" s="99"/>
      <c r="R145" s="99"/>
      <c r="S145" s="99"/>
      <c r="T145" s="99"/>
      <c r="U145" s="99"/>
    </row>
    <row r="146" spans="7:21" x14ac:dyDescent="0.25">
      <c r="G146" s="96" t="s">
        <v>76</v>
      </c>
      <c r="H146" s="100">
        <v>44225</v>
      </c>
      <c r="I146" s="98" t="s">
        <v>10</v>
      </c>
      <c r="J146" s="98" t="str">
        <f t="shared" si="2"/>
        <v>44225E</v>
      </c>
      <c r="K146" s="99">
        <v>376</v>
      </c>
      <c r="L146" s="99">
        <v>406</v>
      </c>
      <c r="M146" s="99"/>
      <c r="N146" s="99">
        <v>416</v>
      </c>
      <c r="O146" s="99">
        <v>446</v>
      </c>
      <c r="P146" s="99"/>
      <c r="Q146" s="99"/>
      <c r="R146" s="99"/>
      <c r="S146" s="99"/>
      <c r="T146" s="99"/>
      <c r="U146" s="99"/>
    </row>
    <row r="147" spans="7:21" x14ac:dyDescent="0.25">
      <c r="G147" s="96" t="s">
        <v>76</v>
      </c>
      <c r="H147" s="100">
        <v>44225</v>
      </c>
      <c r="I147" s="98" t="s">
        <v>72</v>
      </c>
      <c r="J147" s="98" t="str">
        <f t="shared" si="2"/>
        <v>44225M</v>
      </c>
      <c r="K147" s="99">
        <v>466</v>
      </c>
      <c r="L147" s="99">
        <v>495</v>
      </c>
      <c r="M147" s="99"/>
      <c r="N147" s="99">
        <v>506</v>
      </c>
      <c r="O147" s="99">
        <v>536</v>
      </c>
      <c r="P147" s="99"/>
      <c r="Q147" s="99"/>
      <c r="R147" s="99"/>
      <c r="S147" s="99"/>
      <c r="T147" s="99"/>
      <c r="U147" s="99"/>
    </row>
    <row r="148" spans="7:21" x14ac:dyDescent="0.25">
      <c r="G148" s="96" t="s">
        <v>77</v>
      </c>
      <c r="H148" s="100">
        <v>44226</v>
      </c>
      <c r="I148" s="98" t="s">
        <v>6</v>
      </c>
      <c r="J148" s="98" t="str">
        <f t="shared" si="2"/>
        <v>44226O</v>
      </c>
      <c r="K148" s="99">
        <v>146</v>
      </c>
      <c r="L148" s="99">
        <v>176</v>
      </c>
      <c r="M148" s="101"/>
      <c r="N148" s="99">
        <v>186</v>
      </c>
      <c r="O148" s="99">
        <v>216</v>
      </c>
      <c r="P148" s="99"/>
      <c r="Q148" s="99"/>
      <c r="R148" s="99"/>
      <c r="S148" s="99"/>
      <c r="T148" s="99"/>
      <c r="U148" s="99"/>
    </row>
    <row r="149" spans="7:21" x14ac:dyDescent="0.25">
      <c r="G149" s="96" t="s">
        <v>77</v>
      </c>
      <c r="H149" s="100">
        <v>44226</v>
      </c>
      <c r="I149" s="98" t="s">
        <v>7</v>
      </c>
      <c r="J149" s="98" t="str">
        <f t="shared" si="2"/>
        <v>44226N</v>
      </c>
      <c r="K149" s="99">
        <v>176</v>
      </c>
      <c r="L149" s="99">
        <v>206</v>
      </c>
      <c r="M149" s="101"/>
      <c r="N149" s="99">
        <v>216</v>
      </c>
      <c r="O149" s="99">
        <v>246</v>
      </c>
      <c r="P149" s="99"/>
      <c r="Q149" s="99"/>
      <c r="R149" s="99"/>
      <c r="S149" s="99"/>
      <c r="T149" s="99"/>
      <c r="U149" s="99"/>
    </row>
    <row r="150" spans="7:21" x14ac:dyDescent="0.25">
      <c r="G150" s="96" t="s">
        <v>77</v>
      </c>
      <c r="H150" s="100">
        <v>44226</v>
      </c>
      <c r="I150" s="98" t="s">
        <v>8</v>
      </c>
      <c r="J150" s="98" t="str">
        <f t="shared" si="2"/>
        <v>44226X</v>
      </c>
      <c r="K150" s="99">
        <v>236</v>
      </c>
      <c r="L150" s="99">
        <v>266</v>
      </c>
      <c r="M150" s="101"/>
      <c r="N150" s="99">
        <v>276</v>
      </c>
      <c r="O150" s="99">
        <v>306</v>
      </c>
      <c r="P150" s="99"/>
      <c r="Q150" s="99"/>
      <c r="R150" s="99"/>
      <c r="S150" s="99"/>
      <c r="T150" s="99"/>
      <c r="U150" s="99"/>
    </row>
    <row r="151" spans="7:21" x14ac:dyDescent="0.25">
      <c r="G151" s="96" t="s">
        <v>77</v>
      </c>
      <c r="H151" s="100">
        <v>44226</v>
      </c>
      <c r="I151" s="98" t="s">
        <v>9</v>
      </c>
      <c r="J151" s="98" t="str">
        <f t="shared" si="2"/>
        <v>44226Q</v>
      </c>
      <c r="K151" s="99">
        <v>296</v>
      </c>
      <c r="L151" s="99">
        <v>326</v>
      </c>
      <c r="M151" s="101"/>
      <c r="N151" s="99">
        <v>336</v>
      </c>
      <c r="O151" s="99">
        <v>366</v>
      </c>
      <c r="P151" s="99"/>
      <c r="Q151" s="99"/>
      <c r="R151" s="99"/>
      <c r="S151" s="99"/>
      <c r="T151" s="99"/>
      <c r="U151" s="99"/>
    </row>
    <row r="152" spans="7:21" x14ac:dyDescent="0.25">
      <c r="G152" s="96" t="s">
        <v>77</v>
      </c>
      <c r="H152" s="100">
        <v>44226</v>
      </c>
      <c r="I152" s="98" t="s">
        <v>10</v>
      </c>
      <c r="J152" s="98" t="str">
        <f t="shared" si="2"/>
        <v>44226E</v>
      </c>
      <c r="K152" s="99">
        <v>376</v>
      </c>
      <c r="L152" s="99">
        <v>406</v>
      </c>
      <c r="M152" s="101"/>
      <c r="N152" s="99">
        <v>416</v>
      </c>
      <c r="O152" s="99">
        <v>446</v>
      </c>
      <c r="P152" s="99"/>
      <c r="Q152" s="99"/>
      <c r="R152" s="99"/>
      <c r="S152" s="99"/>
      <c r="T152" s="99"/>
      <c r="U152" s="99"/>
    </row>
    <row r="153" spans="7:21" x14ac:dyDescent="0.25">
      <c r="G153" s="96" t="s">
        <v>77</v>
      </c>
      <c r="H153" s="100">
        <v>44226</v>
      </c>
      <c r="I153" s="98" t="s">
        <v>72</v>
      </c>
      <c r="J153" s="98" t="str">
        <f t="shared" si="2"/>
        <v>44226M</v>
      </c>
      <c r="K153" s="99">
        <v>466</v>
      </c>
      <c r="L153" s="99">
        <v>495</v>
      </c>
      <c r="M153" s="101"/>
      <c r="N153" s="99">
        <v>506</v>
      </c>
      <c r="O153" s="99">
        <v>536</v>
      </c>
      <c r="P153" s="99"/>
      <c r="Q153" s="99"/>
      <c r="R153" s="99"/>
      <c r="S153" s="99"/>
      <c r="T153" s="99"/>
      <c r="U153" s="99"/>
    </row>
    <row r="154" spans="7:21" x14ac:dyDescent="0.25">
      <c r="G154" s="96" t="s">
        <v>78</v>
      </c>
      <c r="H154" s="100">
        <v>44227</v>
      </c>
      <c r="I154" s="98" t="s">
        <v>6</v>
      </c>
      <c r="J154" s="98" t="str">
        <f t="shared" si="2"/>
        <v>44227O</v>
      </c>
      <c r="K154" s="99">
        <v>146</v>
      </c>
      <c r="L154" s="99">
        <v>176</v>
      </c>
      <c r="M154" s="101"/>
      <c r="N154" s="99">
        <v>186</v>
      </c>
      <c r="O154" s="99">
        <v>216</v>
      </c>
      <c r="P154" s="99"/>
      <c r="Q154" s="99"/>
      <c r="R154" s="99"/>
      <c r="S154" s="99"/>
      <c r="T154" s="99"/>
      <c r="U154" s="99"/>
    </row>
    <row r="155" spans="7:21" x14ac:dyDescent="0.25">
      <c r="G155" s="96" t="s">
        <v>78</v>
      </c>
      <c r="H155" s="100">
        <v>44227</v>
      </c>
      <c r="I155" s="98" t="s">
        <v>7</v>
      </c>
      <c r="J155" s="98" t="str">
        <f t="shared" si="2"/>
        <v>44227N</v>
      </c>
      <c r="K155" s="99">
        <v>176</v>
      </c>
      <c r="L155" s="99">
        <v>206</v>
      </c>
      <c r="M155" s="101"/>
      <c r="N155" s="99">
        <v>216</v>
      </c>
      <c r="O155" s="99">
        <v>246</v>
      </c>
      <c r="P155" s="99"/>
      <c r="Q155" s="99"/>
      <c r="R155" s="99"/>
      <c r="S155" s="99"/>
      <c r="T155" s="99"/>
      <c r="U155" s="99"/>
    </row>
    <row r="156" spans="7:21" x14ac:dyDescent="0.25">
      <c r="G156" s="96" t="s">
        <v>78</v>
      </c>
      <c r="H156" s="100">
        <v>44227</v>
      </c>
      <c r="I156" s="98" t="s">
        <v>8</v>
      </c>
      <c r="J156" s="98" t="str">
        <f t="shared" si="2"/>
        <v>44227X</v>
      </c>
      <c r="K156" s="99">
        <v>236</v>
      </c>
      <c r="L156" s="99">
        <v>266</v>
      </c>
      <c r="M156" s="101"/>
      <c r="N156" s="99">
        <v>276</v>
      </c>
      <c r="O156" s="99">
        <v>306</v>
      </c>
      <c r="P156" s="99"/>
      <c r="Q156" s="99"/>
      <c r="R156" s="99"/>
      <c r="S156" s="99"/>
      <c r="T156" s="99"/>
      <c r="U156" s="99"/>
    </row>
    <row r="157" spans="7:21" x14ac:dyDescent="0.25">
      <c r="G157" s="96" t="s">
        <v>78</v>
      </c>
      <c r="H157" s="100">
        <v>44227</v>
      </c>
      <c r="I157" s="98" t="s">
        <v>9</v>
      </c>
      <c r="J157" s="98" t="str">
        <f t="shared" si="2"/>
        <v>44227Q</v>
      </c>
      <c r="K157" s="99">
        <v>296</v>
      </c>
      <c r="L157" s="99">
        <v>326</v>
      </c>
      <c r="M157" s="101"/>
      <c r="N157" s="99">
        <v>336</v>
      </c>
      <c r="O157" s="99">
        <v>366</v>
      </c>
      <c r="P157" s="99"/>
      <c r="Q157" s="99"/>
      <c r="R157" s="99"/>
      <c r="S157" s="99"/>
      <c r="T157" s="99"/>
      <c r="U157" s="99"/>
    </row>
    <row r="158" spans="7:21" x14ac:dyDescent="0.25">
      <c r="G158" s="96" t="s">
        <v>78</v>
      </c>
      <c r="H158" s="100">
        <v>44227</v>
      </c>
      <c r="I158" s="98" t="s">
        <v>10</v>
      </c>
      <c r="J158" s="98" t="str">
        <f t="shared" si="2"/>
        <v>44227E</v>
      </c>
      <c r="K158" s="99">
        <v>376</v>
      </c>
      <c r="L158" s="99">
        <v>406</v>
      </c>
      <c r="M158" s="101"/>
      <c r="N158" s="99">
        <v>416</v>
      </c>
      <c r="O158" s="99">
        <v>446</v>
      </c>
      <c r="P158" s="99"/>
      <c r="Q158" s="99"/>
      <c r="R158" s="99"/>
      <c r="S158" s="99"/>
      <c r="T158" s="99"/>
      <c r="U158" s="99"/>
    </row>
    <row r="159" spans="7:21" x14ac:dyDescent="0.25">
      <c r="G159" s="96" t="s">
        <v>78</v>
      </c>
      <c r="H159" s="100">
        <v>44227</v>
      </c>
      <c r="I159" s="98" t="s">
        <v>72</v>
      </c>
      <c r="J159" s="98" t="str">
        <f t="shared" si="2"/>
        <v>44227M</v>
      </c>
      <c r="K159" s="99">
        <v>466</v>
      </c>
      <c r="L159" s="99">
        <v>495</v>
      </c>
      <c r="M159" s="101"/>
      <c r="N159" s="99">
        <v>506</v>
      </c>
      <c r="O159" s="99">
        <v>536</v>
      </c>
      <c r="P159" s="99"/>
      <c r="Q159" s="99"/>
      <c r="R159" s="99"/>
      <c r="S159" s="99"/>
      <c r="T159" s="99"/>
      <c r="U159" s="99"/>
    </row>
    <row r="160" spans="7:21" x14ac:dyDescent="0.25">
      <c r="G160" s="96" t="s">
        <v>79</v>
      </c>
      <c r="H160" s="100">
        <v>44228</v>
      </c>
      <c r="I160" s="98" t="s">
        <v>6</v>
      </c>
      <c r="J160" s="98" t="str">
        <f t="shared" si="2"/>
        <v>44228O</v>
      </c>
      <c r="K160" s="99">
        <v>146</v>
      </c>
      <c r="L160" s="99">
        <v>176</v>
      </c>
      <c r="M160" s="101"/>
      <c r="N160" s="99">
        <v>186</v>
      </c>
      <c r="O160" s="99">
        <v>216</v>
      </c>
      <c r="P160" s="99"/>
      <c r="Q160" s="99"/>
      <c r="R160" s="99"/>
      <c r="S160" s="99"/>
      <c r="T160" s="99"/>
      <c r="U160" s="99"/>
    </row>
    <row r="161" spans="7:21" x14ac:dyDescent="0.25">
      <c r="G161" s="96" t="s">
        <v>79</v>
      </c>
      <c r="H161" s="100">
        <v>44228</v>
      </c>
      <c r="I161" s="98" t="s">
        <v>7</v>
      </c>
      <c r="J161" s="98" t="str">
        <f t="shared" si="2"/>
        <v>44228N</v>
      </c>
      <c r="K161" s="99">
        <v>176</v>
      </c>
      <c r="L161" s="99">
        <v>206</v>
      </c>
      <c r="M161" s="101"/>
      <c r="N161" s="99">
        <v>216</v>
      </c>
      <c r="O161" s="99">
        <v>246</v>
      </c>
      <c r="P161" s="99"/>
      <c r="Q161" s="99"/>
      <c r="R161" s="99"/>
      <c r="S161" s="99"/>
      <c r="T161" s="99"/>
      <c r="U161" s="99"/>
    </row>
    <row r="162" spans="7:21" x14ac:dyDescent="0.25">
      <c r="G162" s="96" t="s">
        <v>79</v>
      </c>
      <c r="H162" s="100">
        <v>44228</v>
      </c>
      <c r="I162" s="98" t="s">
        <v>8</v>
      </c>
      <c r="J162" s="98" t="str">
        <f t="shared" si="2"/>
        <v>44228X</v>
      </c>
      <c r="K162" s="99">
        <v>236</v>
      </c>
      <c r="L162" s="99">
        <v>266</v>
      </c>
      <c r="M162" s="101"/>
      <c r="N162" s="99">
        <v>276</v>
      </c>
      <c r="O162" s="99">
        <v>306</v>
      </c>
      <c r="P162" s="99"/>
      <c r="Q162" s="99"/>
      <c r="R162" s="99"/>
      <c r="S162" s="99"/>
      <c r="T162" s="99"/>
      <c r="U162" s="99"/>
    </row>
    <row r="163" spans="7:21" x14ac:dyDescent="0.25">
      <c r="G163" s="96" t="s">
        <v>79</v>
      </c>
      <c r="H163" s="100">
        <v>44228</v>
      </c>
      <c r="I163" s="98" t="s">
        <v>9</v>
      </c>
      <c r="J163" s="98" t="str">
        <f t="shared" si="2"/>
        <v>44228Q</v>
      </c>
      <c r="K163" s="99">
        <v>296</v>
      </c>
      <c r="L163" s="99">
        <v>326</v>
      </c>
      <c r="M163" s="101"/>
      <c r="N163" s="99">
        <v>336</v>
      </c>
      <c r="O163" s="99">
        <v>366</v>
      </c>
      <c r="P163" s="99"/>
      <c r="Q163" s="99"/>
      <c r="R163" s="99"/>
      <c r="S163" s="99"/>
      <c r="T163" s="99"/>
      <c r="U163" s="99"/>
    </row>
    <row r="164" spans="7:21" x14ac:dyDescent="0.25">
      <c r="G164" s="96" t="s">
        <v>79</v>
      </c>
      <c r="H164" s="100">
        <v>44228</v>
      </c>
      <c r="I164" s="98" t="s">
        <v>10</v>
      </c>
      <c r="J164" s="98" t="str">
        <f t="shared" si="2"/>
        <v>44228E</v>
      </c>
      <c r="K164" s="99">
        <v>376</v>
      </c>
      <c r="L164" s="99">
        <v>406</v>
      </c>
      <c r="M164" s="101"/>
      <c r="N164" s="99">
        <v>416</v>
      </c>
      <c r="O164" s="99">
        <v>446</v>
      </c>
      <c r="P164" s="99"/>
      <c r="Q164" s="99"/>
      <c r="R164" s="99"/>
      <c r="S164" s="99"/>
      <c r="T164" s="99"/>
      <c r="U164" s="99"/>
    </row>
    <row r="165" spans="7:21" x14ac:dyDescent="0.25">
      <c r="G165" s="96" t="s">
        <v>79</v>
      </c>
      <c r="H165" s="100">
        <v>44228</v>
      </c>
      <c r="I165" s="98" t="s">
        <v>72</v>
      </c>
      <c r="J165" s="98" t="str">
        <f t="shared" si="2"/>
        <v>44228M</v>
      </c>
      <c r="K165" s="99">
        <v>466</v>
      </c>
      <c r="L165" s="99">
        <v>495</v>
      </c>
      <c r="M165" s="101"/>
      <c r="N165" s="99">
        <v>506</v>
      </c>
      <c r="O165" s="99">
        <v>536</v>
      </c>
      <c r="P165" s="99"/>
      <c r="Q165" s="99"/>
      <c r="R165" s="99"/>
      <c r="S165" s="99"/>
      <c r="T165" s="99"/>
      <c r="U165" s="99"/>
    </row>
    <row r="166" spans="7:21" x14ac:dyDescent="0.25">
      <c r="G166" s="96" t="s">
        <v>80</v>
      </c>
      <c r="H166" s="100">
        <v>44229</v>
      </c>
      <c r="I166" s="98" t="s">
        <v>6</v>
      </c>
      <c r="J166" s="98" t="str">
        <f t="shared" si="2"/>
        <v>44229O</v>
      </c>
      <c r="K166" s="99">
        <v>146</v>
      </c>
      <c r="L166" s="99">
        <v>176</v>
      </c>
      <c r="M166" s="101"/>
      <c r="N166" s="99">
        <v>186</v>
      </c>
      <c r="O166" s="99">
        <v>216</v>
      </c>
      <c r="P166" s="99"/>
      <c r="Q166" s="99"/>
      <c r="R166" s="99"/>
      <c r="S166" s="99"/>
      <c r="T166" s="99"/>
      <c r="U166" s="99"/>
    </row>
    <row r="167" spans="7:21" x14ac:dyDescent="0.25">
      <c r="G167" s="96" t="s">
        <v>80</v>
      </c>
      <c r="H167" s="100">
        <v>44229</v>
      </c>
      <c r="I167" s="98" t="s">
        <v>7</v>
      </c>
      <c r="J167" s="98" t="str">
        <f t="shared" si="2"/>
        <v>44229N</v>
      </c>
      <c r="K167" s="99">
        <v>176</v>
      </c>
      <c r="L167" s="99">
        <v>206</v>
      </c>
      <c r="M167" s="101"/>
      <c r="N167" s="99">
        <v>216</v>
      </c>
      <c r="O167" s="99">
        <v>246</v>
      </c>
      <c r="P167" s="99"/>
      <c r="Q167" s="99"/>
      <c r="R167" s="99"/>
      <c r="S167" s="99"/>
      <c r="T167" s="99"/>
      <c r="U167" s="99"/>
    </row>
    <row r="168" spans="7:21" x14ac:dyDescent="0.25">
      <c r="G168" s="96" t="s">
        <v>80</v>
      </c>
      <c r="H168" s="100">
        <v>44229</v>
      </c>
      <c r="I168" s="98" t="s">
        <v>8</v>
      </c>
      <c r="J168" s="98" t="str">
        <f t="shared" si="2"/>
        <v>44229X</v>
      </c>
      <c r="K168" s="99">
        <v>236</v>
      </c>
      <c r="L168" s="99">
        <v>266</v>
      </c>
      <c r="M168" s="101"/>
      <c r="N168" s="99">
        <v>276</v>
      </c>
      <c r="O168" s="99">
        <v>306</v>
      </c>
      <c r="P168" s="99"/>
      <c r="Q168" s="99"/>
      <c r="R168" s="99"/>
      <c r="S168" s="99"/>
      <c r="T168" s="99"/>
      <c r="U168" s="99"/>
    </row>
    <row r="169" spans="7:21" x14ac:dyDescent="0.25">
      <c r="G169" s="96" t="s">
        <v>80</v>
      </c>
      <c r="H169" s="100">
        <v>44229</v>
      </c>
      <c r="I169" s="98" t="s">
        <v>9</v>
      </c>
      <c r="J169" s="98" t="str">
        <f t="shared" si="2"/>
        <v>44229Q</v>
      </c>
      <c r="K169" s="99">
        <v>296</v>
      </c>
      <c r="L169" s="99">
        <v>326</v>
      </c>
      <c r="M169" s="101"/>
      <c r="N169" s="99">
        <v>336</v>
      </c>
      <c r="O169" s="99">
        <v>366</v>
      </c>
      <c r="P169" s="99"/>
      <c r="Q169" s="99"/>
      <c r="R169" s="99"/>
      <c r="S169" s="99"/>
      <c r="T169" s="99"/>
      <c r="U169" s="99"/>
    </row>
    <row r="170" spans="7:21" x14ac:dyDescent="0.25">
      <c r="G170" s="96" t="s">
        <v>80</v>
      </c>
      <c r="H170" s="100">
        <v>44229</v>
      </c>
      <c r="I170" s="98" t="s">
        <v>10</v>
      </c>
      <c r="J170" s="98" t="str">
        <f t="shared" si="2"/>
        <v>44229E</v>
      </c>
      <c r="K170" s="99">
        <v>376</v>
      </c>
      <c r="L170" s="99">
        <v>406</v>
      </c>
      <c r="M170" s="101"/>
      <c r="N170" s="99">
        <v>416</v>
      </c>
      <c r="O170" s="99">
        <v>446</v>
      </c>
      <c r="P170" s="99"/>
      <c r="Q170" s="99"/>
      <c r="R170" s="99"/>
      <c r="S170" s="99"/>
      <c r="T170" s="99"/>
      <c r="U170" s="99"/>
    </row>
    <row r="171" spans="7:21" x14ac:dyDescent="0.25">
      <c r="G171" s="96" t="s">
        <v>80</v>
      </c>
      <c r="H171" s="100">
        <v>44229</v>
      </c>
      <c r="I171" s="98" t="s">
        <v>72</v>
      </c>
      <c r="J171" s="98" t="str">
        <f t="shared" si="2"/>
        <v>44229M</v>
      </c>
      <c r="K171" s="99">
        <v>466</v>
      </c>
      <c r="L171" s="99">
        <v>495</v>
      </c>
      <c r="M171" s="101"/>
      <c r="N171" s="99">
        <v>506</v>
      </c>
      <c r="O171" s="99">
        <v>536</v>
      </c>
      <c r="P171" s="99"/>
      <c r="Q171" s="99"/>
      <c r="R171" s="99"/>
      <c r="S171" s="99"/>
      <c r="T171" s="99"/>
      <c r="U171" s="99"/>
    </row>
    <row r="172" spans="7:21" x14ac:dyDescent="0.25">
      <c r="G172" s="96" t="s">
        <v>74</v>
      </c>
      <c r="H172" s="100">
        <v>44230</v>
      </c>
      <c r="I172" s="98" t="s">
        <v>6</v>
      </c>
      <c r="J172" s="98" t="str">
        <f t="shared" si="2"/>
        <v>44230O</v>
      </c>
      <c r="K172" s="99">
        <v>146</v>
      </c>
      <c r="L172" s="99">
        <v>176</v>
      </c>
      <c r="M172" s="101"/>
      <c r="N172" s="99">
        <v>186</v>
      </c>
      <c r="O172" s="99">
        <v>216</v>
      </c>
      <c r="P172" s="99"/>
      <c r="Q172" s="99"/>
      <c r="R172" s="99"/>
      <c r="S172" s="99"/>
      <c r="T172" s="99"/>
      <c r="U172" s="99"/>
    </row>
    <row r="173" spans="7:21" x14ac:dyDescent="0.25">
      <c r="G173" s="96" t="s">
        <v>74</v>
      </c>
      <c r="H173" s="100">
        <v>44230</v>
      </c>
      <c r="I173" s="98" t="s">
        <v>7</v>
      </c>
      <c r="J173" s="98" t="str">
        <f t="shared" si="2"/>
        <v>44230N</v>
      </c>
      <c r="K173" s="99">
        <v>176</v>
      </c>
      <c r="L173" s="99">
        <v>206</v>
      </c>
      <c r="M173" s="101"/>
      <c r="N173" s="99">
        <v>216</v>
      </c>
      <c r="O173" s="99">
        <v>246</v>
      </c>
      <c r="P173" s="99"/>
      <c r="Q173" s="99"/>
      <c r="R173" s="99"/>
      <c r="S173" s="99"/>
      <c r="T173" s="99"/>
      <c r="U173" s="99"/>
    </row>
    <row r="174" spans="7:21" x14ac:dyDescent="0.25">
      <c r="G174" s="96" t="s">
        <v>74</v>
      </c>
      <c r="H174" s="100">
        <v>44230</v>
      </c>
      <c r="I174" s="98" t="s">
        <v>8</v>
      </c>
      <c r="J174" s="98" t="str">
        <f t="shared" si="2"/>
        <v>44230X</v>
      </c>
      <c r="K174" s="99">
        <v>236</v>
      </c>
      <c r="L174" s="99">
        <v>266</v>
      </c>
      <c r="M174" s="101"/>
      <c r="N174" s="99">
        <v>276</v>
      </c>
      <c r="O174" s="99">
        <v>306</v>
      </c>
      <c r="P174" s="99"/>
      <c r="Q174" s="99"/>
      <c r="R174" s="99"/>
      <c r="S174" s="99"/>
      <c r="T174" s="99"/>
      <c r="U174" s="99"/>
    </row>
    <row r="175" spans="7:21" x14ac:dyDescent="0.25">
      <c r="G175" s="96" t="s">
        <v>74</v>
      </c>
      <c r="H175" s="100">
        <v>44230</v>
      </c>
      <c r="I175" s="98" t="s">
        <v>9</v>
      </c>
      <c r="J175" s="98" t="str">
        <f t="shared" si="2"/>
        <v>44230Q</v>
      </c>
      <c r="K175" s="99">
        <v>296</v>
      </c>
      <c r="L175" s="99">
        <v>326</v>
      </c>
      <c r="M175" s="101"/>
      <c r="N175" s="99">
        <v>336</v>
      </c>
      <c r="O175" s="99">
        <v>366</v>
      </c>
      <c r="P175" s="99"/>
      <c r="Q175" s="99"/>
      <c r="R175" s="99"/>
      <c r="S175" s="99"/>
      <c r="T175" s="99"/>
      <c r="U175" s="99"/>
    </row>
    <row r="176" spans="7:21" x14ac:dyDescent="0.25">
      <c r="G176" s="96" t="s">
        <v>74</v>
      </c>
      <c r="H176" s="100">
        <v>44230</v>
      </c>
      <c r="I176" s="98" t="s">
        <v>10</v>
      </c>
      <c r="J176" s="98" t="str">
        <f t="shared" si="2"/>
        <v>44230E</v>
      </c>
      <c r="K176" s="99">
        <v>376</v>
      </c>
      <c r="L176" s="99">
        <v>406</v>
      </c>
      <c r="M176" s="101"/>
      <c r="N176" s="99">
        <v>416</v>
      </c>
      <c r="O176" s="99">
        <v>446</v>
      </c>
      <c r="P176" s="99"/>
      <c r="Q176" s="99"/>
      <c r="R176" s="99"/>
      <c r="S176" s="99"/>
      <c r="T176" s="99"/>
      <c r="U176" s="99"/>
    </row>
    <row r="177" spans="7:21" x14ac:dyDescent="0.25">
      <c r="G177" s="96" t="s">
        <v>74</v>
      </c>
      <c r="H177" s="100">
        <v>44230</v>
      </c>
      <c r="I177" s="98" t="s">
        <v>72</v>
      </c>
      <c r="J177" s="98" t="str">
        <f t="shared" si="2"/>
        <v>44230M</v>
      </c>
      <c r="K177" s="99">
        <v>466</v>
      </c>
      <c r="L177" s="99">
        <v>495</v>
      </c>
      <c r="M177" s="101"/>
      <c r="N177" s="99">
        <v>506</v>
      </c>
      <c r="O177" s="99">
        <v>536</v>
      </c>
      <c r="P177" s="99"/>
      <c r="Q177" s="99"/>
      <c r="R177" s="99"/>
      <c r="S177" s="99"/>
      <c r="T177" s="99"/>
      <c r="U177" s="99"/>
    </row>
    <row r="178" spans="7:21" x14ac:dyDescent="0.25">
      <c r="G178" s="96" t="s">
        <v>75</v>
      </c>
      <c r="H178" s="100">
        <v>44231</v>
      </c>
      <c r="I178" s="98" t="s">
        <v>6</v>
      </c>
      <c r="J178" s="98" t="str">
        <f t="shared" si="2"/>
        <v>44231O</v>
      </c>
      <c r="K178" s="99">
        <v>146</v>
      </c>
      <c r="L178" s="99">
        <v>176</v>
      </c>
      <c r="M178" s="101"/>
      <c r="N178" s="99">
        <v>186</v>
      </c>
      <c r="O178" s="99">
        <v>216</v>
      </c>
      <c r="P178" s="99"/>
      <c r="Q178" s="99"/>
      <c r="R178" s="99"/>
      <c r="S178" s="99"/>
      <c r="T178" s="99"/>
      <c r="U178" s="99"/>
    </row>
    <row r="179" spans="7:21" x14ac:dyDescent="0.25">
      <c r="G179" s="96" t="s">
        <v>75</v>
      </c>
      <c r="H179" s="100">
        <v>44231</v>
      </c>
      <c r="I179" s="98" t="s">
        <v>7</v>
      </c>
      <c r="J179" s="98" t="str">
        <f t="shared" si="2"/>
        <v>44231N</v>
      </c>
      <c r="K179" s="99">
        <v>176</v>
      </c>
      <c r="L179" s="99">
        <v>206</v>
      </c>
      <c r="M179" s="101"/>
      <c r="N179" s="99">
        <v>216</v>
      </c>
      <c r="O179" s="99">
        <v>246</v>
      </c>
      <c r="P179" s="99"/>
      <c r="Q179" s="99"/>
      <c r="R179" s="99"/>
      <c r="S179" s="99"/>
      <c r="T179" s="99"/>
      <c r="U179" s="99"/>
    </row>
    <row r="180" spans="7:21" x14ac:dyDescent="0.25">
      <c r="G180" s="96" t="s">
        <v>75</v>
      </c>
      <c r="H180" s="100">
        <v>44231</v>
      </c>
      <c r="I180" s="98" t="s">
        <v>8</v>
      </c>
      <c r="J180" s="98" t="str">
        <f t="shared" si="2"/>
        <v>44231X</v>
      </c>
      <c r="K180" s="99">
        <v>236</v>
      </c>
      <c r="L180" s="99">
        <v>266</v>
      </c>
      <c r="M180" s="101"/>
      <c r="N180" s="99">
        <v>276</v>
      </c>
      <c r="O180" s="99">
        <v>306</v>
      </c>
      <c r="P180" s="99"/>
      <c r="Q180" s="99"/>
      <c r="R180" s="99"/>
      <c r="S180" s="99"/>
      <c r="T180" s="99"/>
      <c r="U180" s="99"/>
    </row>
    <row r="181" spans="7:21" x14ac:dyDescent="0.25">
      <c r="G181" s="96" t="s">
        <v>75</v>
      </c>
      <c r="H181" s="100">
        <v>44231</v>
      </c>
      <c r="I181" s="98" t="s">
        <v>9</v>
      </c>
      <c r="J181" s="98" t="str">
        <f t="shared" si="2"/>
        <v>44231Q</v>
      </c>
      <c r="K181" s="99">
        <v>296</v>
      </c>
      <c r="L181" s="99">
        <v>326</v>
      </c>
      <c r="M181" s="101"/>
      <c r="N181" s="99">
        <v>336</v>
      </c>
      <c r="O181" s="99">
        <v>366</v>
      </c>
      <c r="P181" s="99"/>
      <c r="Q181" s="99"/>
      <c r="R181" s="99"/>
      <c r="S181" s="99"/>
      <c r="T181" s="99"/>
      <c r="U181" s="99"/>
    </row>
    <row r="182" spans="7:21" x14ac:dyDescent="0.25">
      <c r="G182" s="96" t="s">
        <v>75</v>
      </c>
      <c r="H182" s="100">
        <v>44231</v>
      </c>
      <c r="I182" s="98" t="s">
        <v>10</v>
      </c>
      <c r="J182" s="98" t="str">
        <f t="shared" si="2"/>
        <v>44231E</v>
      </c>
      <c r="K182" s="99">
        <v>376</v>
      </c>
      <c r="L182" s="99">
        <v>406</v>
      </c>
      <c r="M182" s="101"/>
      <c r="N182" s="99">
        <v>416</v>
      </c>
      <c r="O182" s="99">
        <v>446</v>
      </c>
      <c r="P182" s="99"/>
      <c r="Q182" s="99"/>
      <c r="R182" s="99"/>
      <c r="S182" s="99"/>
      <c r="T182" s="99"/>
      <c r="U182" s="99"/>
    </row>
    <row r="183" spans="7:21" x14ac:dyDescent="0.25">
      <c r="G183" s="96" t="s">
        <v>75</v>
      </c>
      <c r="H183" s="100">
        <v>44231</v>
      </c>
      <c r="I183" s="98" t="s">
        <v>72</v>
      </c>
      <c r="J183" s="98" t="str">
        <f t="shared" si="2"/>
        <v>44231M</v>
      </c>
      <c r="K183" s="99">
        <v>466</v>
      </c>
      <c r="L183" s="99">
        <v>495</v>
      </c>
      <c r="M183" s="101"/>
      <c r="N183" s="99">
        <v>506</v>
      </c>
      <c r="O183" s="99">
        <v>536</v>
      </c>
      <c r="P183" s="99"/>
      <c r="Q183" s="99"/>
      <c r="R183" s="99"/>
      <c r="S183" s="99"/>
      <c r="T183" s="99"/>
      <c r="U183" s="99"/>
    </row>
    <row r="184" spans="7:21" x14ac:dyDescent="0.25">
      <c r="G184" s="96" t="s">
        <v>76</v>
      </c>
      <c r="H184" s="100">
        <v>44232</v>
      </c>
      <c r="I184" s="98" t="s">
        <v>6</v>
      </c>
      <c r="J184" s="98" t="str">
        <f t="shared" si="2"/>
        <v>44232O</v>
      </c>
      <c r="K184" s="99">
        <v>146</v>
      </c>
      <c r="L184" s="99">
        <v>176</v>
      </c>
      <c r="M184" s="101"/>
      <c r="N184" s="99">
        <v>186</v>
      </c>
      <c r="O184" s="99">
        <v>216</v>
      </c>
      <c r="P184" s="99"/>
      <c r="Q184" s="99"/>
      <c r="R184" s="99"/>
      <c r="S184" s="99"/>
      <c r="T184" s="99"/>
      <c r="U184" s="99"/>
    </row>
    <row r="185" spans="7:21" x14ac:dyDescent="0.25">
      <c r="G185" s="96" t="s">
        <v>76</v>
      </c>
      <c r="H185" s="100">
        <v>44232</v>
      </c>
      <c r="I185" s="98" t="s">
        <v>7</v>
      </c>
      <c r="J185" s="98" t="str">
        <f t="shared" si="2"/>
        <v>44232N</v>
      </c>
      <c r="K185" s="99">
        <v>176</v>
      </c>
      <c r="L185" s="99">
        <v>206</v>
      </c>
      <c r="M185" s="101"/>
      <c r="N185" s="99">
        <v>216</v>
      </c>
      <c r="O185" s="99">
        <v>246</v>
      </c>
      <c r="P185" s="99"/>
      <c r="Q185" s="99"/>
      <c r="R185" s="99"/>
      <c r="S185" s="99"/>
      <c r="T185" s="99"/>
      <c r="U185" s="99"/>
    </row>
    <row r="186" spans="7:21" x14ac:dyDescent="0.25">
      <c r="G186" s="96" t="s">
        <v>76</v>
      </c>
      <c r="H186" s="100">
        <v>44232</v>
      </c>
      <c r="I186" s="98" t="s">
        <v>8</v>
      </c>
      <c r="J186" s="98" t="str">
        <f t="shared" si="2"/>
        <v>44232X</v>
      </c>
      <c r="K186" s="99">
        <v>236</v>
      </c>
      <c r="L186" s="99">
        <v>266</v>
      </c>
      <c r="M186" s="101"/>
      <c r="N186" s="99">
        <v>276</v>
      </c>
      <c r="O186" s="99">
        <v>306</v>
      </c>
      <c r="P186" s="99"/>
      <c r="Q186" s="99"/>
      <c r="R186" s="99"/>
      <c r="S186" s="99"/>
      <c r="T186" s="99"/>
      <c r="U186" s="99"/>
    </row>
    <row r="187" spans="7:21" x14ac:dyDescent="0.25">
      <c r="G187" s="96" t="s">
        <v>76</v>
      </c>
      <c r="H187" s="100">
        <v>44232</v>
      </c>
      <c r="I187" s="98" t="s">
        <v>9</v>
      </c>
      <c r="J187" s="98" t="str">
        <f t="shared" si="2"/>
        <v>44232Q</v>
      </c>
      <c r="K187" s="99">
        <v>296</v>
      </c>
      <c r="L187" s="99">
        <v>326</v>
      </c>
      <c r="M187" s="101"/>
      <c r="N187" s="99">
        <v>336</v>
      </c>
      <c r="O187" s="99">
        <v>366</v>
      </c>
      <c r="P187" s="99"/>
      <c r="Q187" s="99"/>
      <c r="R187" s="99"/>
      <c r="S187" s="99"/>
      <c r="T187" s="99"/>
      <c r="U187" s="99"/>
    </row>
    <row r="188" spans="7:21" x14ac:dyDescent="0.25">
      <c r="G188" s="96" t="s">
        <v>76</v>
      </c>
      <c r="H188" s="100">
        <v>44232</v>
      </c>
      <c r="I188" s="98" t="s">
        <v>10</v>
      </c>
      <c r="J188" s="98" t="str">
        <f t="shared" si="2"/>
        <v>44232E</v>
      </c>
      <c r="K188" s="99">
        <v>376</v>
      </c>
      <c r="L188" s="99">
        <v>406</v>
      </c>
      <c r="M188" s="101"/>
      <c r="N188" s="99">
        <v>416</v>
      </c>
      <c r="O188" s="99">
        <v>446</v>
      </c>
      <c r="P188" s="99"/>
      <c r="Q188" s="99"/>
      <c r="R188" s="99"/>
      <c r="S188" s="99"/>
      <c r="T188" s="99"/>
      <c r="U188" s="99"/>
    </row>
    <row r="189" spans="7:21" x14ac:dyDescent="0.25">
      <c r="G189" s="96" t="s">
        <v>76</v>
      </c>
      <c r="H189" s="100">
        <v>44232</v>
      </c>
      <c r="I189" s="98" t="s">
        <v>72</v>
      </c>
      <c r="J189" s="98" t="str">
        <f t="shared" si="2"/>
        <v>44232M</v>
      </c>
      <c r="K189" s="99">
        <v>466</v>
      </c>
      <c r="L189" s="99">
        <v>495</v>
      </c>
      <c r="M189" s="101"/>
      <c r="N189" s="99">
        <v>506</v>
      </c>
      <c r="O189" s="99">
        <v>536</v>
      </c>
      <c r="P189" s="99"/>
      <c r="Q189" s="99"/>
      <c r="R189" s="99"/>
      <c r="S189" s="99"/>
      <c r="T189" s="99"/>
      <c r="U189" s="99"/>
    </row>
    <row r="190" spans="7:21" x14ac:dyDescent="0.25">
      <c r="G190" s="96" t="s">
        <v>77</v>
      </c>
      <c r="H190" s="100">
        <v>44233</v>
      </c>
      <c r="I190" s="98" t="s">
        <v>6</v>
      </c>
      <c r="J190" s="98" t="str">
        <f t="shared" si="2"/>
        <v>44233O</v>
      </c>
      <c r="K190" s="99">
        <v>146</v>
      </c>
      <c r="L190" s="99">
        <v>176</v>
      </c>
      <c r="M190" s="101"/>
      <c r="N190" s="99">
        <v>186</v>
      </c>
      <c r="O190" s="99">
        <v>216</v>
      </c>
      <c r="P190" s="99"/>
      <c r="Q190" s="99"/>
      <c r="R190" s="99"/>
      <c r="S190" s="99"/>
      <c r="T190" s="99"/>
      <c r="U190" s="99"/>
    </row>
    <row r="191" spans="7:21" x14ac:dyDescent="0.25">
      <c r="G191" s="96" t="s">
        <v>77</v>
      </c>
      <c r="H191" s="100">
        <v>44233</v>
      </c>
      <c r="I191" s="98" t="s">
        <v>7</v>
      </c>
      <c r="J191" s="98" t="str">
        <f t="shared" si="2"/>
        <v>44233N</v>
      </c>
      <c r="K191" s="99">
        <v>176</v>
      </c>
      <c r="L191" s="99">
        <v>206</v>
      </c>
      <c r="M191" s="101"/>
      <c r="N191" s="99">
        <v>216</v>
      </c>
      <c r="O191" s="99">
        <v>246</v>
      </c>
      <c r="P191" s="99"/>
      <c r="Q191" s="99"/>
      <c r="R191" s="99"/>
      <c r="S191" s="99"/>
      <c r="T191" s="99"/>
      <c r="U191" s="99"/>
    </row>
    <row r="192" spans="7:21" x14ac:dyDescent="0.25">
      <c r="G192" s="96" t="s">
        <v>77</v>
      </c>
      <c r="H192" s="100">
        <v>44233</v>
      </c>
      <c r="I192" s="98" t="s">
        <v>8</v>
      </c>
      <c r="J192" s="98" t="str">
        <f t="shared" si="2"/>
        <v>44233X</v>
      </c>
      <c r="K192" s="99">
        <v>236</v>
      </c>
      <c r="L192" s="99">
        <v>266</v>
      </c>
      <c r="M192" s="101"/>
      <c r="N192" s="99">
        <v>276</v>
      </c>
      <c r="O192" s="99">
        <v>306</v>
      </c>
      <c r="P192" s="99"/>
      <c r="Q192" s="99"/>
      <c r="R192" s="99"/>
      <c r="S192" s="99"/>
      <c r="T192" s="99"/>
      <c r="U192" s="99"/>
    </row>
    <row r="193" spans="7:21" x14ac:dyDescent="0.25">
      <c r="G193" s="96" t="s">
        <v>77</v>
      </c>
      <c r="H193" s="100">
        <v>44233</v>
      </c>
      <c r="I193" s="98" t="s">
        <v>9</v>
      </c>
      <c r="J193" s="98" t="str">
        <f t="shared" si="2"/>
        <v>44233Q</v>
      </c>
      <c r="K193" s="99">
        <v>296</v>
      </c>
      <c r="L193" s="99">
        <v>326</v>
      </c>
      <c r="M193" s="101"/>
      <c r="N193" s="99">
        <v>336</v>
      </c>
      <c r="O193" s="99">
        <v>366</v>
      </c>
      <c r="P193" s="99"/>
      <c r="Q193" s="99"/>
      <c r="R193" s="99"/>
      <c r="S193" s="99"/>
      <c r="T193" s="99"/>
      <c r="U193" s="99"/>
    </row>
    <row r="194" spans="7:21" x14ac:dyDescent="0.25">
      <c r="G194" s="96" t="s">
        <v>77</v>
      </c>
      <c r="H194" s="100">
        <v>44233</v>
      </c>
      <c r="I194" s="98" t="s">
        <v>10</v>
      </c>
      <c r="J194" s="98" t="str">
        <f t="shared" si="2"/>
        <v>44233E</v>
      </c>
      <c r="K194" s="99">
        <v>376</v>
      </c>
      <c r="L194" s="99">
        <v>406</v>
      </c>
      <c r="M194" s="101"/>
      <c r="N194" s="99">
        <v>416</v>
      </c>
      <c r="O194" s="99">
        <v>446</v>
      </c>
      <c r="P194" s="99"/>
      <c r="Q194" s="99"/>
      <c r="R194" s="99"/>
      <c r="S194" s="99"/>
      <c r="T194" s="99"/>
      <c r="U194" s="99"/>
    </row>
    <row r="195" spans="7:21" x14ac:dyDescent="0.25">
      <c r="G195" s="96" t="s">
        <v>77</v>
      </c>
      <c r="H195" s="100">
        <v>44233</v>
      </c>
      <c r="I195" s="98" t="s">
        <v>72</v>
      </c>
      <c r="J195" s="98" t="str">
        <f t="shared" si="2"/>
        <v>44233M</v>
      </c>
      <c r="K195" s="99">
        <v>466</v>
      </c>
      <c r="L195" s="99">
        <v>495</v>
      </c>
      <c r="M195" s="101"/>
      <c r="N195" s="99">
        <v>506</v>
      </c>
      <c r="O195" s="99">
        <v>536</v>
      </c>
      <c r="P195" s="99"/>
      <c r="Q195" s="99"/>
      <c r="R195" s="99"/>
      <c r="S195" s="99"/>
      <c r="T195" s="99"/>
      <c r="U195" s="99"/>
    </row>
    <row r="196" spans="7:21" x14ac:dyDescent="0.25">
      <c r="G196" s="96" t="s">
        <v>78</v>
      </c>
      <c r="H196" s="100">
        <v>44234</v>
      </c>
      <c r="I196" s="98" t="s">
        <v>6</v>
      </c>
      <c r="J196" s="98" t="str">
        <f t="shared" si="2"/>
        <v>44234O</v>
      </c>
      <c r="K196" s="99">
        <v>146</v>
      </c>
      <c r="L196" s="99">
        <v>176</v>
      </c>
      <c r="M196" s="101"/>
      <c r="N196" s="99">
        <v>186</v>
      </c>
      <c r="O196" s="99">
        <v>216</v>
      </c>
      <c r="P196" s="99"/>
      <c r="Q196" s="99"/>
      <c r="R196" s="99"/>
      <c r="S196" s="99"/>
      <c r="T196" s="99"/>
      <c r="U196" s="99"/>
    </row>
    <row r="197" spans="7:21" x14ac:dyDescent="0.25">
      <c r="G197" s="96" t="s">
        <v>78</v>
      </c>
      <c r="H197" s="100">
        <v>44234</v>
      </c>
      <c r="I197" s="98" t="s">
        <v>7</v>
      </c>
      <c r="J197" s="98" t="str">
        <f t="shared" ref="J197:J260" si="3">+H197&amp;I197</f>
        <v>44234N</v>
      </c>
      <c r="K197" s="99">
        <v>176</v>
      </c>
      <c r="L197" s="99">
        <v>206</v>
      </c>
      <c r="M197" s="101"/>
      <c r="N197" s="99">
        <v>216</v>
      </c>
      <c r="O197" s="99">
        <v>246</v>
      </c>
      <c r="P197" s="99"/>
      <c r="Q197" s="99"/>
      <c r="R197" s="99"/>
      <c r="S197" s="99"/>
      <c r="T197" s="99"/>
      <c r="U197" s="99"/>
    </row>
    <row r="198" spans="7:21" x14ac:dyDescent="0.25">
      <c r="G198" s="96" t="s">
        <v>78</v>
      </c>
      <c r="H198" s="100">
        <v>44234</v>
      </c>
      <c r="I198" s="98" t="s">
        <v>8</v>
      </c>
      <c r="J198" s="98" t="str">
        <f t="shared" si="3"/>
        <v>44234X</v>
      </c>
      <c r="K198" s="99">
        <v>236</v>
      </c>
      <c r="L198" s="99">
        <v>266</v>
      </c>
      <c r="M198" s="101"/>
      <c r="N198" s="99">
        <v>276</v>
      </c>
      <c r="O198" s="99">
        <v>306</v>
      </c>
      <c r="P198" s="99"/>
      <c r="Q198" s="99"/>
      <c r="R198" s="99"/>
      <c r="S198" s="99"/>
      <c r="T198" s="99"/>
      <c r="U198" s="99"/>
    </row>
    <row r="199" spans="7:21" x14ac:dyDescent="0.25">
      <c r="G199" s="96" t="s">
        <v>78</v>
      </c>
      <c r="H199" s="100">
        <v>44234</v>
      </c>
      <c r="I199" s="98" t="s">
        <v>9</v>
      </c>
      <c r="J199" s="98" t="str">
        <f t="shared" si="3"/>
        <v>44234Q</v>
      </c>
      <c r="K199" s="99">
        <v>296</v>
      </c>
      <c r="L199" s="99">
        <v>326</v>
      </c>
      <c r="M199" s="101"/>
      <c r="N199" s="99">
        <v>336</v>
      </c>
      <c r="O199" s="99">
        <v>366</v>
      </c>
      <c r="P199" s="99"/>
      <c r="Q199" s="99"/>
      <c r="R199" s="99"/>
      <c r="S199" s="99"/>
      <c r="T199" s="99"/>
      <c r="U199" s="99"/>
    </row>
    <row r="200" spans="7:21" x14ac:dyDescent="0.25">
      <c r="G200" s="96" t="s">
        <v>78</v>
      </c>
      <c r="H200" s="100">
        <v>44234</v>
      </c>
      <c r="I200" s="98" t="s">
        <v>10</v>
      </c>
      <c r="J200" s="98" t="str">
        <f t="shared" si="3"/>
        <v>44234E</v>
      </c>
      <c r="K200" s="99">
        <v>376</v>
      </c>
      <c r="L200" s="99">
        <v>406</v>
      </c>
      <c r="M200" s="101"/>
      <c r="N200" s="99">
        <v>416</v>
      </c>
      <c r="O200" s="99">
        <v>446</v>
      </c>
      <c r="P200" s="99"/>
      <c r="Q200" s="99"/>
      <c r="R200" s="99"/>
      <c r="S200" s="99"/>
      <c r="T200" s="99"/>
      <c r="U200" s="99"/>
    </row>
    <row r="201" spans="7:21" x14ac:dyDescent="0.25">
      <c r="G201" s="96" t="s">
        <v>78</v>
      </c>
      <c r="H201" s="100">
        <v>44234</v>
      </c>
      <c r="I201" s="98" t="s">
        <v>72</v>
      </c>
      <c r="J201" s="98" t="str">
        <f t="shared" si="3"/>
        <v>44234M</v>
      </c>
      <c r="K201" s="99">
        <v>466</v>
      </c>
      <c r="L201" s="99">
        <v>495</v>
      </c>
      <c r="M201" s="101"/>
      <c r="N201" s="99">
        <v>506</v>
      </c>
      <c r="O201" s="99">
        <v>536</v>
      </c>
      <c r="P201" s="99"/>
      <c r="Q201" s="99"/>
      <c r="R201" s="99"/>
      <c r="S201" s="99"/>
      <c r="T201" s="99"/>
      <c r="U201" s="99"/>
    </row>
    <row r="202" spans="7:21" x14ac:dyDescent="0.25">
      <c r="G202" s="96" t="s">
        <v>79</v>
      </c>
      <c r="H202" s="100">
        <v>44235</v>
      </c>
      <c r="I202" s="98" t="s">
        <v>6</v>
      </c>
      <c r="J202" s="98" t="str">
        <f t="shared" si="3"/>
        <v>44235O</v>
      </c>
      <c r="K202" s="99">
        <v>146</v>
      </c>
      <c r="L202" s="99">
        <v>176</v>
      </c>
      <c r="M202" s="101"/>
      <c r="N202" s="99">
        <v>186</v>
      </c>
      <c r="O202" s="99">
        <v>216</v>
      </c>
      <c r="P202" s="99"/>
      <c r="Q202" s="99"/>
      <c r="R202" s="99"/>
      <c r="S202" s="99"/>
      <c r="T202" s="99"/>
      <c r="U202" s="99"/>
    </row>
    <row r="203" spans="7:21" x14ac:dyDescent="0.25">
      <c r="G203" s="96" t="s">
        <v>79</v>
      </c>
      <c r="H203" s="100">
        <v>44235</v>
      </c>
      <c r="I203" s="98" t="s">
        <v>7</v>
      </c>
      <c r="J203" s="98" t="str">
        <f t="shared" si="3"/>
        <v>44235N</v>
      </c>
      <c r="K203" s="99">
        <v>176</v>
      </c>
      <c r="L203" s="99">
        <v>206</v>
      </c>
      <c r="M203" s="101"/>
      <c r="N203" s="99">
        <v>216</v>
      </c>
      <c r="O203" s="99">
        <v>246</v>
      </c>
      <c r="P203" s="99"/>
      <c r="Q203" s="99"/>
      <c r="R203" s="99"/>
      <c r="S203" s="99"/>
      <c r="T203" s="99"/>
      <c r="U203" s="99"/>
    </row>
    <row r="204" spans="7:21" x14ac:dyDescent="0.25">
      <c r="G204" s="96" t="s">
        <v>79</v>
      </c>
      <c r="H204" s="100">
        <v>44235</v>
      </c>
      <c r="I204" s="98" t="s">
        <v>8</v>
      </c>
      <c r="J204" s="98" t="str">
        <f t="shared" si="3"/>
        <v>44235X</v>
      </c>
      <c r="K204" s="99">
        <v>236</v>
      </c>
      <c r="L204" s="99">
        <v>266</v>
      </c>
      <c r="M204" s="101"/>
      <c r="N204" s="99">
        <v>276</v>
      </c>
      <c r="O204" s="99">
        <v>306</v>
      </c>
      <c r="P204" s="99"/>
      <c r="Q204" s="99"/>
      <c r="R204" s="99"/>
      <c r="S204" s="99"/>
      <c r="T204" s="99"/>
      <c r="U204" s="99"/>
    </row>
    <row r="205" spans="7:21" x14ac:dyDescent="0.25">
      <c r="G205" s="96" t="s">
        <v>79</v>
      </c>
      <c r="H205" s="100">
        <v>44235</v>
      </c>
      <c r="I205" s="98" t="s">
        <v>9</v>
      </c>
      <c r="J205" s="98" t="str">
        <f t="shared" si="3"/>
        <v>44235Q</v>
      </c>
      <c r="K205" s="99">
        <v>296</v>
      </c>
      <c r="L205" s="99">
        <v>326</v>
      </c>
      <c r="M205" s="101"/>
      <c r="N205" s="99">
        <v>336</v>
      </c>
      <c r="O205" s="99">
        <v>366</v>
      </c>
      <c r="P205" s="99"/>
      <c r="Q205" s="99"/>
      <c r="R205" s="99"/>
      <c r="S205" s="99"/>
      <c r="T205" s="99"/>
      <c r="U205" s="99"/>
    </row>
    <row r="206" spans="7:21" x14ac:dyDescent="0.25">
      <c r="G206" s="96" t="s">
        <v>79</v>
      </c>
      <c r="H206" s="100">
        <v>44235</v>
      </c>
      <c r="I206" s="98" t="s">
        <v>10</v>
      </c>
      <c r="J206" s="98" t="str">
        <f t="shared" si="3"/>
        <v>44235E</v>
      </c>
      <c r="K206" s="99">
        <v>376</v>
      </c>
      <c r="L206" s="99">
        <v>406</v>
      </c>
      <c r="M206" s="101"/>
      <c r="N206" s="99">
        <v>416</v>
      </c>
      <c r="O206" s="99">
        <v>446</v>
      </c>
      <c r="P206" s="99"/>
      <c r="Q206" s="99"/>
      <c r="R206" s="99"/>
      <c r="S206" s="99"/>
      <c r="T206" s="99"/>
      <c r="U206" s="99"/>
    </row>
    <row r="207" spans="7:21" x14ac:dyDescent="0.25">
      <c r="G207" s="96" t="s">
        <v>79</v>
      </c>
      <c r="H207" s="100">
        <v>44235</v>
      </c>
      <c r="I207" s="98" t="s">
        <v>72</v>
      </c>
      <c r="J207" s="98" t="str">
        <f t="shared" si="3"/>
        <v>44235M</v>
      </c>
      <c r="K207" s="99">
        <v>466</v>
      </c>
      <c r="L207" s="99">
        <v>495</v>
      </c>
      <c r="M207" s="101"/>
      <c r="N207" s="99">
        <v>506</v>
      </c>
      <c r="O207" s="99">
        <v>536</v>
      </c>
      <c r="P207" s="99"/>
      <c r="Q207" s="99"/>
      <c r="R207" s="99"/>
      <c r="S207" s="99"/>
      <c r="T207" s="99"/>
      <c r="U207" s="99"/>
    </row>
    <row r="208" spans="7:21" x14ac:dyDescent="0.25">
      <c r="G208" s="96" t="s">
        <v>80</v>
      </c>
      <c r="H208" s="100">
        <v>44236</v>
      </c>
      <c r="I208" s="98" t="s">
        <v>6</v>
      </c>
      <c r="J208" s="98" t="str">
        <f t="shared" si="3"/>
        <v>44236O</v>
      </c>
      <c r="K208" s="99">
        <v>146</v>
      </c>
      <c r="L208" s="99">
        <v>176</v>
      </c>
      <c r="M208" s="101"/>
      <c r="N208" s="99">
        <v>186</v>
      </c>
      <c r="O208" s="99">
        <v>216</v>
      </c>
      <c r="P208" s="99"/>
      <c r="Q208" s="99"/>
      <c r="R208" s="99"/>
      <c r="S208" s="99"/>
      <c r="T208" s="99"/>
      <c r="U208" s="99"/>
    </row>
    <row r="209" spans="7:21" x14ac:dyDescent="0.25">
      <c r="G209" s="96" t="s">
        <v>80</v>
      </c>
      <c r="H209" s="100">
        <v>44236</v>
      </c>
      <c r="I209" s="98" t="s">
        <v>7</v>
      </c>
      <c r="J209" s="98" t="str">
        <f t="shared" si="3"/>
        <v>44236N</v>
      </c>
      <c r="K209" s="99">
        <v>176</v>
      </c>
      <c r="L209" s="99">
        <v>206</v>
      </c>
      <c r="M209" s="101"/>
      <c r="N209" s="99">
        <v>216</v>
      </c>
      <c r="O209" s="99">
        <v>246</v>
      </c>
      <c r="P209" s="99"/>
      <c r="Q209" s="99"/>
      <c r="R209" s="99"/>
      <c r="S209" s="99"/>
      <c r="T209" s="99"/>
      <c r="U209" s="99"/>
    </row>
    <row r="210" spans="7:21" x14ac:dyDescent="0.25">
      <c r="G210" s="96" t="s">
        <v>80</v>
      </c>
      <c r="H210" s="100">
        <v>44236</v>
      </c>
      <c r="I210" s="98" t="s">
        <v>8</v>
      </c>
      <c r="J210" s="98" t="str">
        <f t="shared" si="3"/>
        <v>44236X</v>
      </c>
      <c r="K210" s="99">
        <v>236</v>
      </c>
      <c r="L210" s="99">
        <v>266</v>
      </c>
      <c r="M210" s="101"/>
      <c r="N210" s="99">
        <v>276</v>
      </c>
      <c r="O210" s="99">
        <v>306</v>
      </c>
      <c r="P210" s="99"/>
      <c r="Q210" s="99"/>
      <c r="R210" s="99"/>
      <c r="S210" s="99"/>
      <c r="T210" s="99"/>
      <c r="U210" s="99"/>
    </row>
    <row r="211" spans="7:21" x14ac:dyDescent="0.25">
      <c r="G211" s="96" t="s">
        <v>80</v>
      </c>
      <c r="H211" s="100">
        <v>44236</v>
      </c>
      <c r="I211" s="98" t="s">
        <v>9</v>
      </c>
      <c r="J211" s="98" t="str">
        <f t="shared" si="3"/>
        <v>44236Q</v>
      </c>
      <c r="K211" s="99">
        <v>296</v>
      </c>
      <c r="L211" s="99">
        <v>326</v>
      </c>
      <c r="M211" s="101"/>
      <c r="N211" s="99">
        <v>336</v>
      </c>
      <c r="O211" s="99">
        <v>366</v>
      </c>
      <c r="P211" s="99"/>
      <c r="Q211" s="99"/>
      <c r="R211" s="99"/>
      <c r="S211" s="99"/>
      <c r="T211" s="99"/>
      <c r="U211" s="99"/>
    </row>
    <row r="212" spans="7:21" x14ac:dyDescent="0.25">
      <c r="G212" s="96" t="s">
        <v>80</v>
      </c>
      <c r="H212" s="100">
        <v>44236</v>
      </c>
      <c r="I212" s="98" t="s">
        <v>10</v>
      </c>
      <c r="J212" s="98" t="str">
        <f t="shared" si="3"/>
        <v>44236E</v>
      </c>
      <c r="K212" s="99">
        <v>376</v>
      </c>
      <c r="L212" s="99">
        <v>406</v>
      </c>
      <c r="M212" s="101"/>
      <c r="N212" s="99">
        <v>416</v>
      </c>
      <c r="O212" s="99">
        <v>446</v>
      </c>
      <c r="P212" s="99"/>
      <c r="Q212" s="99"/>
      <c r="R212" s="99"/>
      <c r="S212" s="99"/>
      <c r="T212" s="99"/>
      <c r="U212" s="99"/>
    </row>
    <row r="213" spans="7:21" x14ac:dyDescent="0.25">
      <c r="G213" s="96" t="s">
        <v>80</v>
      </c>
      <c r="H213" s="100">
        <v>44236</v>
      </c>
      <c r="I213" s="98" t="s">
        <v>72</v>
      </c>
      <c r="J213" s="98" t="str">
        <f t="shared" si="3"/>
        <v>44236M</v>
      </c>
      <c r="K213" s="99">
        <v>466</v>
      </c>
      <c r="L213" s="99">
        <v>495</v>
      </c>
      <c r="M213" s="101"/>
      <c r="N213" s="99">
        <v>506</v>
      </c>
      <c r="O213" s="99">
        <v>536</v>
      </c>
      <c r="P213" s="99"/>
      <c r="Q213" s="99"/>
      <c r="R213" s="99"/>
      <c r="S213" s="99"/>
      <c r="T213" s="99"/>
      <c r="U213" s="99"/>
    </row>
    <row r="214" spans="7:21" x14ac:dyDescent="0.25">
      <c r="G214" s="96" t="s">
        <v>74</v>
      </c>
      <c r="H214" s="100">
        <v>44237</v>
      </c>
      <c r="I214" s="98" t="s">
        <v>6</v>
      </c>
      <c r="J214" s="98" t="str">
        <f t="shared" si="3"/>
        <v>44237O</v>
      </c>
      <c r="K214" s="99">
        <v>146</v>
      </c>
      <c r="L214" s="99">
        <v>176</v>
      </c>
      <c r="M214" s="101"/>
      <c r="N214" s="99">
        <v>186</v>
      </c>
      <c r="O214" s="99">
        <v>216</v>
      </c>
      <c r="P214" s="99"/>
      <c r="Q214" s="99"/>
      <c r="R214" s="99"/>
      <c r="S214" s="99"/>
      <c r="T214" s="99"/>
      <c r="U214" s="99"/>
    </row>
    <row r="215" spans="7:21" x14ac:dyDescent="0.25">
      <c r="G215" s="96" t="s">
        <v>74</v>
      </c>
      <c r="H215" s="100">
        <v>44237</v>
      </c>
      <c r="I215" s="98" t="s">
        <v>7</v>
      </c>
      <c r="J215" s="98" t="str">
        <f t="shared" si="3"/>
        <v>44237N</v>
      </c>
      <c r="K215" s="99">
        <v>176</v>
      </c>
      <c r="L215" s="99">
        <v>206</v>
      </c>
      <c r="M215" s="101"/>
      <c r="N215" s="99">
        <v>216</v>
      </c>
      <c r="O215" s="99">
        <v>246</v>
      </c>
      <c r="P215" s="99"/>
      <c r="Q215" s="99"/>
      <c r="R215" s="99"/>
      <c r="S215" s="99"/>
      <c r="T215" s="99"/>
      <c r="U215" s="99"/>
    </row>
    <row r="216" spans="7:21" x14ac:dyDescent="0.25">
      <c r="G216" s="96" t="s">
        <v>74</v>
      </c>
      <c r="H216" s="100">
        <v>44237</v>
      </c>
      <c r="I216" s="98" t="s">
        <v>8</v>
      </c>
      <c r="J216" s="98" t="str">
        <f t="shared" si="3"/>
        <v>44237X</v>
      </c>
      <c r="K216" s="99">
        <v>236</v>
      </c>
      <c r="L216" s="99">
        <v>266</v>
      </c>
      <c r="M216" s="101"/>
      <c r="N216" s="99">
        <v>276</v>
      </c>
      <c r="O216" s="99">
        <v>306</v>
      </c>
      <c r="P216" s="99"/>
      <c r="Q216" s="99"/>
      <c r="R216" s="99"/>
      <c r="S216" s="99"/>
      <c r="T216" s="99"/>
      <c r="U216" s="99"/>
    </row>
    <row r="217" spans="7:21" x14ac:dyDescent="0.25">
      <c r="G217" s="96" t="s">
        <v>74</v>
      </c>
      <c r="H217" s="100">
        <v>44237</v>
      </c>
      <c r="I217" s="98" t="s">
        <v>9</v>
      </c>
      <c r="J217" s="98" t="str">
        <f t="shared" si="3"/>
        <v>44237Q</v>
      </c>
      <c r="K217" s="99">
        <v>296</v>
      </c>
      <c r="L217" s="99">
        <v>326</v>
      </c>
      <c r="M217" s="101"/>
      <c r="N217" s="99">
        <v>336</v>
      </c>
      <c r="O217" s="99">
        <v>366</v>
      </c>
      <c r="P217" s="99"/>
      <c r="Q217" s="99"/>
      <c r="R217" s="99"/>
      <c r="S217" s="99"/>
      <c r="T217" s="99"/>
      <c r="U217" s="99"/>
    </row>
    <row r="218" spans="7:21" x14ac:dyDescent="0.25">
      <c r="G218" s="96" t="s">
        <v>74</v>
      </c>
      <c r="H218" s="100">
        <v>44237</v>
      </c>
      <c r="I218" s="98" t="s">
        <v>10</v>
      </c>
      <c r="J218" s="98" t="str">
        <f t="shared" si="3"/>
        <v>44237E</v>
      </c>
      <c r="K218" s="99">
        <v>376</v>
      </c>
      <c r="L218" s="99">
        <v>406</v>
      </c>
      <c r="M218" s="101"/>
      <c r="N218" s="99">
        <v>416</v>
      </c>
      <c r="O218" s="99">
        <v>446</v>
      </c>
      <c r="P218" s="99"/>
      <c r="Q218" s="99"/>
      <c r="R218" s="99"/>
      <c r="S218" s="99"/>
      <c r="T218" s="99"/>
      <c r="U218" s="99"/>
    </row>
    <row r="219" spans="7:21" x14ac:dyDescent="0.25">
      <c r="G219" s="96" t="s">
        <v>74</v>
      </c>
      <c r="H219" s="100">
        <v>44237</v>
      </c>
      <c r="I219" s="98" t="s">
        <v>72</v>
      </c>
      <c r="J219" s="98" t="str">
        <f t="shared" si="3"/>
        <v>44237M</v>
      </c>
      <c r="K219" s="99">
        <v>466</v>
      </c>
      <c r="L219" s="99">
        <v>495</v>
      </c>
      <c r="M219" s="101"/>
      <c r="N219" s="99">
        <v>506</v>
      </c>
      <c r="O219" s="99">
        <v>536</v>
      </c>
      <c r="P219" s="99"/>
      <c r="Q219" s="99"/>
      <c r="R219" s="99"/>
      <c r="S219" s="99"/>
      <c r="T219" s="99"/>
      <c r="U219" s="99"/>
    </row>
    <row r="220" spans="7:21" x14ac:dyDescent="0.25">
      <c r="G220" s="96" t="s">
        <v>75</v>
      </c>
      <c r="H220" s="100">
        <v>44238</v>
      </c>
      <c r="I220" s="98" t="s">
        <v>6</v>
      </c>
      <c r="J220" s="98" t="str">
        <f t="shared" si="3"/>
        <v>44238O</v>
      </c>
      <c r="K220" s="99">
        <v>146</v>
      </c>
      <c r="L220" s="99">
        <v>176</v>
      </c>
      <c r="M220" s="101"/>
      <c r="N220" s="99">
        <v>186</v>
      </c>
      <c r="O220" s="99">
        <v>216</v>
      </c>
      <c r="P220" s="99"/>
      <c r="Q220" s="99"/>
      <c r="R220" s="99"/>
      <c r="S220" s="99"/>
      <c r="T220" s="99"/>
      <c r="U220" s="99"/>
    </row>
    <row r="221" spans="7:21" x14ac:dyDescent="0.25">
      <c r="G221" s="96" t="s">
        <v>75</v>
      </c>
      <c r="H221" s="100">
        <v>44238</v>
      </c>
      <c r="I221" s="98" t="s">
        <v>7</v>
      </c>
      <c r="J221" s="98" t="str">
        <f t="shared" si="3"/>
        <v>44238N</v>
      </c>
      <c r="K221" s="99">
        <v>176</v>
      </c>
      <c r="L221" s="99">
        <v>206</v>
      </c>
      <c r="M221" s="101"/>
      <c r="N221" s="99">
        <v>216</v>
      </c>
      <c r="O221" s="99">
        <v>246</v>
      </c>
      <c r="P221" s="99"/>
      <c r="Q221" s="99"/>
      <c r="R221" s="99"/>
      <c r="S221" s="99"/>
      <c r="T221" s="99"/>
      <c r="U221" s="99"/>
    </row>
    <row r="222" spans="7:21" x14ac:dyDescent="0.25">
      <c r="G222" s="96" t="s">
        <v>75</v>
      </c>
      <c r="H222" s="100">
        <v>44238</v>
      </c>
      <c r="I222" s="98" t="s">
        <v>8</v>
      </c>
      <c r="J222" s="98" t="str">
        <f t="shared" si="3"/>
        <v>44238X</v>
      </c>
      <c r="K222" s="99">
        <v>236</v>
      </c>
      <c r="L222" s="99">
        <v>266</v>
      </c>
      <c r="M222" s="101"/>
      <c r="N222" s="99">
        <v>276</v>
      </c>
      <c r="O222" s="99">
        <v>306</v>
      </c>
      <c r="P222" s="99"/>
      <c r="Q222" s="99"/>
      <c r="R222" s="99"/>
      <c r="S222" s="99"/>
      <c r="T222" s="99"/>
      <c r="U222" s="99"/>
    </row>
    <row r="223" spans="7:21" x14ac:dyDescent="0.25">
      <c r="G223" s="96" t="s">
        <v>75</v>
      </c>
      <c r="H223" s="100">
        <v>44238</v>
      </c>
      <c r="I223" s="98" t="s">
        <v>9</v>
      </c>
      <c r="J223" s="98" t="str">
        <f t="shared" si="3"/>
        <v>44238Q</v>
      </c>
      <c r="K223" s="99">
        <v>296</v>
      </c>
      <c r="L223" s="99">
        <v>326</v>
      </c>
      <c r="M223" s="101"/>
      <c r="N223" s="99">
        <v>336</v>
      </c>
      <c r="O223" s="99">
        <v>366</v>
      </c>
      <c r="P223" s="99"/>
      <c r="Q223" s="99"/>
      <c r="R223" s="99"/>
      <c r="S223" s="99"/>
      <c r="T223" s="99"/>
      <c r="U223" s="99"/>
    </row>
    <row r="224" spans="7:21" x14ac:dyDescent="0.25">
      <c r="G224" s="96" t="s">
        <v>75</v>
      </c>
      <c r="H224" s="100">
        <v>44238</v>
      </c>
      <c r="I224" s="98" t="s">
        <v>10</v>
      </c>
      <c r="J224" s="98" t="str">
        <f t="shared" si="3"/>
        <v>44238E</v>
      </c>
      <c r="K224" s="99">
        <v>376</v>
      </c>
      <c r="L224" s="99">
        <v>406</v>
      </c>
      <c r="M224" s="101"/>
      <c r="N224" s="99">
        <v>416</v>
      </c>
      <c r="O224" s="99">
        <v>446</v>
      </c>
      <c r="P224" s="99"/>
      <c r="Q224" s="99"/>
      <c r="R224" s="99"/>
      <c r="S224" s="99"/>
      <c r="T224" s="99"/>
      <c r="U224" s="99"/>
    </row>
    <row r="225" spans="7:21" x14ac:dyDescent="0.25">
      <c r="G225" s="96" t="s">
        <v>75</v>
      </c>
      <c r="H225" s="100">
        <v>44238</v>
      </c>
      <c r="I225" s="98" t="s">
        <v>72</v>
      </c>
      <c r="J225" s="98" t="str">
        <f t="shared" si="3"/>
        <v>44238M</v>
      </c>
      <c r="K225" s="99">
        <v>466</v>
      </c>
      <c r="L225" s="99">
        <v>495</v>
      </c>
      <c r="M225" s="101"/>
      <c r="N225" s="99">
        <v>506</v>
      </c>
      <c r="O225" s="99">
        <v>536</v>
      </c>
      <c r="P225" s="99"/>
      <c r="Q225" s="99"/>
      <c r="R225" s="99"/>
      <c r="S225" s="99"/>
      <c r="T225" s="99"/>
      <c r="U225" s="99"/>
    </row>
    <row r="226" spans="7:21" x14ac:dyDescent="0.25">
      <c r="G226" s="96" t="s">
        <v>76</v>
      </c>
      <c r="H226" s="100">
        <v>44239</v>
      </c>
      <c r="I226" s="98" t="s">
        <v>6</v>
      </c>
      <c r="J226" s="98" t="str">
        <f t="shared" si="3"/>
        <v>44239O</v>
      </c>
      <c r="K226" s="99">
        <v>146</v>
      </c>
      <c r="L226" s="99">
        <v>176</v>
      </c>
      <c r="M226" s="101"/>
      <c r="N226" s="99">
        <v>186</v>
      </c>
      <c r="O226" s="99">
        <v>216</v>
      </c>
      <c r="P226" s="99"/>
      <c r="Q226" s="99"/>
      <c r="R226" s="99"/>
      <c r="S226" s="99"/>
      <c r="T226" s="99"/>
      <c r="U226" s="99"/>
    </row>
    <row r="227" spans="7:21" x14ac:dyDescent="0.25">
      <c r="G227" s="96" t="s">
        <v>76</v>
      </c>
      <c r="H227" s="100">
        <v>44239</v>
      </c>
      <c r="I227" s="98" t="s">
        <v>7</v>
      </c>
      <c r="J227" s="98" t="str">
        <f t="shared" si="3"/>
        <v>44239N</v>
      </c>
      <c r="K227" s="99">
        <v>176</v>
      </c>
      <c r="L227" s="99">
        <v>206</v>
      </c>
      <c r="M227" s="101"/>
      <c r="N227" s="99">
        <v>216</v>
      </c>
      <c r="O227" s="99">
        <v>246</v>
      </c>
      <c r="P227" s="99"/>
      <c r="Q227" s="99"/>
      <c r="R227" s="99"/>
      <c r="S227" s="99"/>
      <c r="T227" s="99"/>
      <c r="U227" s="99"/>
    </row>
    <row r="228" spans="7:21" x14ac:dyDescent="0.25">
      <c r="G228" s="96" t="s">
        <v>76</v>
      </c>
      <c r="H228" s="100">
        <v>44239</v>
      </c>
      <c r="I228" s="98" t="s">
        <v>8</v>
      </c>
      <c r="J228" s="98" t="str">
        <f t="shared" si="3"/>
        <v>44239X</v>
      </c>
      <c r="K228" s="99">
        <v>236</v>
      </c>
      <c r="L228" s="99">
        <v>266</v>
      </c>
      <c r="M228" s="101"/>
      <c r="N228" s="99">
        <v>276</v>
      </c>
      <c r="O228" s="99">
        <v>306</v>
      </c>
      <c r="P228" s="99"/>
      <c r="Q228" s="99"/>
      <c r="R228" s="99"/>
      <c r="S228" s="99"/>
      <c r="T228" s="99"/>
      <c r="U228" s="99"/>
    </row>
    <row r="229" spans="7:21" x14ac:dyDescent="0.25">
      <c r="G229" s="96" t="s">
        <v>76</v>
      </c>
      <c r="H229" s="100">
        <v>44239</v>
      </c>
      <c r="I229" s="98" t="s">
        <v>9</v>
      </c>
      <c r="J229" s="98" t="str">
        <f t="shared" si="3"/>
        <v>44239Q</v>
      </c>
      <c r="K229" s="99">
        <v>296</v>
      </c>
      <c r="L229" s="99">
        <v>326</v>
      </c>
      <c r="M229" s="101"/>
      <c r="N229" s="99">
        <v>336</v>
      </c>
      <c r="O229" s="99">
        <v>366</v>
      </c>
      <c r="P229" s="99"/>
      <c r="Q229" s="99"/>
      <c r="R229" s="99"/>
      <c r="S229" s="99"/>
      <c r="T229" s="99"/>
      <c r="U229" s="99"/>
    </row>
    <row r="230" spans="7:21" x14ac:dyDescent="0.25">
      <c r="G230" s="96" t="s">
        <v>76</v>
      </c>
      <c r="H230" s="100">
        <v>44239</v>
      </c>
      <c r="I230" s="98" t="s">
        <v>10</v>
      </c>
      <c r="J230" s="98" t="str">
        <f t="shared" si="3"/>
        <v>44239E</v>
      </c>
      <c r="K230" s="99">
        <v>376</v>
      </c>
      <c r="L230" s="99">
        <v>406</v>
      </c>
      <c r="M230" s="101"/>
      <c r="N230" s="99">
        <v>416</v>
      </c>
      <c r="O230" s="99">
        <v>446</v>
      </c>
      <c r="P230" s="99"/>
      <c r="Q230" s="99"/>
      <c r="R230" s="99"/>
      <c r="S230" s="99"/>
      <c r="T230" s="99"/>
      <c r="U230" s="99"/>
    </row>
    <row r="231" spans="7:21" x14ac:dyDescent="0.25">
      <c r="G231" s="96" t="s">
        <v>76</v>
      </c>
      <c r="H231" s="100">
        <v>44239</v>
      </c>
      <c r="I231" s="98" t="s">
        <v>72</v>
      </c>
      <c r="J231" s="98" t="str">
        <f t="shared" si="3"/>
        <v>44239M</v>
      </c>
      <c r="K231" s="99">
        <v>466</v>
      </c>
      <c r="L231" s="99">
        <v>495</v>
      </c>
      <c r="M231" s="101"/>
      <c r="N231" s="99">
        <v>506</v>
      </c>
      <c r="O231" s="99">
        <v>536</v>
      </c>
      <c r="P231" s="99"/>
      <c r="Q231" s="99"/>
      <c r="R231" s="99"/>
      <c r="S231" s="99"/>
      <c r="T231" s="99"/>
      <c r="U231" s="99"/>
    </row>
    <row r="232" spans="7:21" x14ac:dyDescent="0.25">
      <c r="G232" s="96" t="s">
        <v>77</v>
      </c>
      <c r="H232" s="100">
        <v>44240</v>
      </c>
      <c r="I232" s="98" t="s">
        <v>6</v>
      </c>
      <c r="J232" s="98" t="str">
        <f t="shared" si="3"/>
        <v>44240O</v>
      </c>
      <c r="K232" s="99">
        <v>146</v>
      </c>
      <c r="L232" s="99">
        <v>176</v>
      </c>
      <c r="M232" s="101"/>
      <c r="N232" s="99">
        <v>186</v>
      </c>
      <c r="O232" s="99">
        <v>216</v>
      </c>
      <c r="P232" s="99"/>
      <c r="Q232" s="99"/>
      <c r="R232" s="99"/>
      <c r="S232" s="99"/>
      <c r="T232" s="99"/>
      <c r="U232" s="99"/>
    </row>
    <row r="233" spans="7:21" x14ac:dyDescent="0.25">
      <c r="G233" s="96" t="s">
        <v>77</v>
      </c>
      <c r="H233" s="100">
        <v>44240</v>
      </c>
      <c r="I233" s="98" t="s">
        <v>7</v>
      </c>
      <c r="J233" s="98" t="str">
        <f t="shared" si="3"/>
        <v>44240N</v>
      </c>
      <c r="K233" s="99">
        <v>176</v>
      </c>
      <c r="L233" s="99">
        <v>206</v>
      </c>
      <c r="M233" s="101"/>
      <c r="N233" s="99">
        <v>216</v>
      </c>
      <c r="O233" s="99">
        <v>246</v>
      </c>
      <c r="P233" s="99"/>
      <c r="Q233" s="99"/>
      <c r="R233" s="99"/>
      <c r="S233" s="99"/>
      <c r="T233" s="99"/>
      <c r="U233" s="99"/>
    </row>
    <row r="234" spans="7:21" x14ac:dyDescent="0.25">
      <c r="G234" s="96" t="s">
        <v>77</v>
      </c>
      <c r="H234" s="100">
        <v>44240</v>
      </c>
      <c r="I234" s="98" t="s">
        <v>8</v>
      </c>
      <c r="J234" s="98" t="str">
        <f t="shared" si="3"/>
        <v>44240X</v>
      </c>
      <c r="K234" s="99">
        <v>236</v>
      </c>
      <c r="L234" s="99">
        <v>266</v>
      </c>
      <c r="M234" s="101"/>
      <c r="N234" s="99">
        <v>276</v>
      </c>
      <c r="O234" s="99">
        <v>306</v>
      </c>
      <c r="P234" s="99"/>
      <c r="Q234" s="99"/>
      <c r="R234" s="99"/>
      <c r="S234" s="99"/>
      <c r="T234" s="99"/>
      <c r="U234" s="99"/>
    </row>
    <row r="235" spans="7:21" x14ac:dyDescent="0.25">
      <c r="G235" s="96" t="s">
        <v>77</v>
      </c>
      <c r="H235" s="100">
        <v>44240</v>
      </c>
      <c r="I235" s="98" t="s">
        <v>9</v>
      </c>
      <c r="J235" s="98" t="str">
        <f t="shared" si="3"/>
        <v>44240Q</v>
      </c>
      <c r="K235" s="99">
        <v>296</v>
      </c>
      <c r="L235" s="99">
        <v>326</v>
      </c>
      <c r="M235" s="101"/>
      <c r="N235" s="99">
        <v>336</v>
      </c>
      <c r="O235" s="99">
        <v>366</v>
      </c>
      <c r="P235" s="99"/>
      <c r="Q235" s="99"/>
      <c r="R235" s="99"/>
      <c r="S235" s="99"/>
      <c r="T235" s="99"/>
      <c r="U235" s="99"/>
    </row>
    <row r="236" spans="7:21" x14ac:dyDescent="0.25">
      <c r="G236" s="96" t="s">
        <v>77</v>
      </c>
      <c r="H236" s="100">
        <v>44240</v>
      </c>
      <c r="I236" s="98" t="s">
        <v>10</v>
      </c>
      <c r="J236" s="98" t="str">
        <f t="shared" si="3"/>
        <v>44240E</v>
      </c>
      <c r="K236" s="99">
        <v>376</v>
      </c>
      <c r="L236" s="99">
        <v>406</v>
      </c>
      <c r="M236" s="101"/>
      <c r="N236" s="99">
        <v>416</v>
      </c>
      <c r="O236" s="99">
        <v>446</v>
      </c>
      <c r="P236" s="99"/>
      <c r="Q236" s="99"/>
      <c r="R236" s="99"/>
      <c r="S236" s="99"/>
      <c r="T236" s="99"/>
      <c r="U236" s="99"/>
    </row>
    <row r="237" spans="7:21" x14ac:dyDescent="0.25">
      <c r="G237" s="96" t="s">
        <v>77</v>
      </c>
      <c r="H237" s="100">
        <v>44240</v>
      </c>
      <c r="I237" s="98" t="s">
        <v>72</v>
      </c>
      <c r="J237" s="98" t="str">
        <f t="shared" si="3"/>
        <v>44240M</v>
      </c>
      <c r="K237" s="99">
        <v>466</v>
      </c>
      <c r="L237" s="99">
        <v>495</v>
      </c>
      <c r="M237" s="101"/>
      <c r="N237" s="99">
        <v>506</v>
      </c>
      <c r="O237" s="99">
        <v>536</v>
      </c>
      <c r="P237" s="99"/>
      <c r="Q237" s="99"/>
      <c r="R237" s="99"/>
      <c r="S237" s="99"/>
      <c r="T237" s="99"/>
      <c r="U237" s="99"/>
    </row>
    <row r="238" spans="7:21" x14ac:dyDescent="0.25">
      <c r="G238" s="96" t="s">
        <v>78</v>
      </c>
      <c r="H238" s="100">
        <v>44241</v>
      </c>
      <c r="I238" s="98" t="s">
        <v>6</v>
      </c>
      <c r="J238" s="98" t="str">
        <f t="shared" si="3"/>
        <v>44241O</v>
      </c>
      <c r="K238" s="99">
        <v>146</v>
      </c>
      <c r="L238" s="99">
        <v>176</v>
      </c>
      <c r="M238" s="101"/>
      <c r="N238" s="99">
        <v>186</v>
      </c>
      <c r="O238" s="99">
        <v>216</v>
      </c>
      <c r="P238" s="99"/>
      <c r="Q238" s="99"/>
      <c r="R238" s="99"/>
      <c r="S238" s="99"/>
      <c r="T238" s="99"/>
      <c r="U238" s="99"/>
    </row>
    <row r="239" spans="7:21" x14ac:dyDescent="0.25">
      <c r="G239" s="96" t="s">
        <v>78</v>
      </c>
      <c r="H239" s="100">
        <v>44241</v>
      </c>
      <c r="I239" s="98" t="s">
        <v>7</v>
      </c>
      <c r="J239" s="98" t="str">
        <f t="shared" si="3"/>
        <v>44241N</v>
      </c>
      <c r="K239" s="99">
        <v>176</v>
      </c>
      <c r="L239" s="99">
        <v>206</v>
      </c>
      <c r="M239" s="101"/>
      <c r="N239" s="99">
        <v>216</v>
      </c>
      <c r="O239" s="99">
        <v>246</v>
      </c>
      <c r="P239" s="99"/>
      <c r="Q239" s="99"/>
      <c r="R239" s="99"/>
      <c r="S239" s="99"/>
      <c r="T239" s="99"/>
      <c r="U239" s="99"/>
    </row>
    <row r="240" spans="7:21" x14ac:dyDescent="0.25">
      <c r="G240" s="96" t="s">
        <v>78</v>
      </c>
      <c r="H240" s="100">
        <v>44241</v>
      </c>
      <c r="I240" s="98" t="s">
        <v>8</v>
      </c>
      <c r="J240" s="98" t="str">
        <f t="shared" si="3"/>
        <v>44241X</v>
      </c>
      <c r="K240" s="99">
        <v>236</v>
      </c>
      <c r="L240" s="99">
        <v>266</v>
      </c>
      <c r="M240" s="101"/>
      <c r="N240" s="99">
        <v>276</v>
      </c>
      <c r="O240" s="99">
        <v>306</v>
      </c>
      <c r="P240" s="99"/>
      <c r="Q240" s="99"/>
      <c r="R240" s="99"/>
      <c r="S240" s="99"/>
      <c r="T240" s="99"/>
      <c r="U240" s="99"/>
    </row>
    <row r="241" spans="7:21" x14ac:dyDescent="0.25">
      <c r="G241" s="96" t="s">
        <v>78</v>
      </c>
      <c r="H241" s="100">
        <v>44241</v>
      </c>
      <c r="I241" s="98" t="s">
        <v>9</v>
      </c>
      <c r="J241" s="98" t="str">
        <f t="shared" si="3"/>
        <v>44241Q</v>
      </c>
      <c r="K241" s="99">
        <v>296</v>
      </c>
      <c r="L241" s="99">
        <v>326</v>
      </c>
      <c r="M241" s="101"/>
      <c r="N241" s="99">
        <v>336</v>
      </c>
      <c r="O241" s="99">
        <v>366</v>
      </c>
      <c r="P241" s="99"/>
      <c r="Q241" s="99"/>
      <c r="R241" s="99"/>
      <c r="S241" s="99"/>
      <c r="T241" s="99"/>
      <c r="U241" s="99"/>
    </row>
    <row r="242" spans="7:21" x14ac:dyDescent="0.25">
      <c r="G242" s="96" t="s">
        <v>78</v>
      </c>
      <c r="H242" s="100">
        <v>44241</v>
      </c>
      <c r="I242" s="98" t="s">
        <v>10</v>
      </c>
      <c r="J242" s="98" t="str">
        <f t="shared" si="3"/>
        <v>44241E</v>
      </c>
      <c r="K242" s="99">
        <v>376</v>
      </c>
      <c r="L242" s="99">
        <v>406</v>
      </c>
      <c r="M242" s="101"/>
      <c r="N242" s="99">
        <v>416</v>
      </c>
      <c r="O242" s="99">
        <v>446</v>
      </c>
      <c r="P242" s="99"/>
      <c r="Q242" s="99"/>
      <c r="R242" s="99"/>
      <c r="S242" s="99"/>
      <c r="T242" s="99"/>
      <c r="U242" s="99"/>
    </row>
    <row r="243" spans="7:21" x14ac:dyDescent="0.25">
      <c r="G243" s="96" t="s">
        <v>78</v>
      </c>
      <c r="H243" s="100">
        <v>44241</v>
      </c>
      <c r="I243" s="98" t="s">
        <v>72</v>
      </c>
      <c r="J243" s="98" t="str">
        <f t="shared" si="3"/>
        <v>44241M</v>
      </c>
      <c r="K243" s="99">
        <v>466</v>
      </c>
      <c r="L243" s="99">
        <v>495</v>
      </c>
      <c r="M243" s="101"/>
      <c r="N243" s="99">
        <v>506</v>
      </c>
      <c r="O243" s="99">
        <v>536</v>
      </c>
      <c r="P243" s="99"/>
      <c r="Q243" s="99"/>
      <c r="R243" s="99"/>
      <c r="S243" s="99"/>
      <c r="T243" s="99"/>
      <c r="U243" s="99"/>
    </row>
    <row r="244" spans="7:21" x14ac:dyDescent="0.25">
      <c r="G244" s="96" t="s">
        <v>79</v>
      </c>
      <c r="H244" s="100">
        <v>44242</v>
      </c>
      <c r="I244" s="98" t="s">
        <v>6</v>
      </c>
      <c r="J244" s="98" t="str">
        <f t="shared" si="3"/>
        <v>44242O</v>
      </c>
      <c r="K244" s="99">
        <v>146</v>
      </c>
      <c r="L244" s="99">
        <v>176</v>
      </c>
      <c r="M244" s="101"/>
      <c r="N244" s="99">
        <v>186</v>
      </c>
      <c r="O244" s="99">
        <v>216</v>
      </c>
      <c r="P244" s="99"/>
      <c r="Q244" s="99"/>
      <c r="R244" s="99"/>
      <c r="S244" s="99"/>
      <c r="T244" s="99"/>
      <c r="U244" s="99"/>
    </row>
    <row r="245" spans="7:21" x14ac:dyDescent="0.25">
      <c r="G245" s="96" t="s">
        <v>79</v>
      </c>
      <c r="H245" s="100">
        <v>44242</v>
      </c>
      <c r="I245" s="98" t="s">
        <v>7</v>
      </c>
      <c r="J245" s="98" t="str">
        <f t="shared" si="3"/>
        <v>44242N</v>
      </c>
      <c r="K245" s="99">
        <v>176</v>
      </c>
      <c r="L245" s="99">
        <v>206</v>
      </c>
      <c r="M245" s="101"/>
      <c r="N245" s="99">
        <v>216</v>
      </c>
      <c r="O245" s="99">
        <v>246</v>
      </c>
      <c r="P245" s="99"/>
      <c r="Q245" s="99"/>
      <c r="R245" s="99"/>
      <c r="S245" s="99"/>
      <c r="T245" s="99"/>
      <c r="U245" s="99"/>
    </row>
    <row r="246" spans="7:21" x14ac:dyDescent="0.25">
      <c r="G246" s="96" t="s">
        <v>79</v>
      </c>
      <c r="H246" s="100">
        <v>44242</v>
      </c>
      <c r="I246" s="98" t="s">
        <v>8</v>
      </c>
      <c r="J246" s="98" t="str">
        <f t="shared" si="3"/>
        <v>44242X</v>
      </c>
      <c r="K246" s="99">
        <v>236</v>
      </c>
      <c r="L246" s="99">
        <v>266</v>
      </c>
      <c r="M246" s="101"/>
      <c r="N246" s="99">
        <v>276</v>
      </c>
      <c r="O246" s="99">
        <v>306</v>
      </c>
      <c r="P246" s="99"/>
      <c r="Q246" s="99"/>
      <c r="R246" s="99"/>
      <c r="S246" s="99"/>
      <c r="T246" s="99"/>
      <c r="U246" s="99"/>
    </row>
    <row r="247" spans="7:21" x14ac:dyDescent="0.25">
      <c r="G247" s="96" t="s">
        <v>79</v>
      </c>
      <c r="H247" s="100">
        <v>44242</v>
      </c>
      <c r="I247" s="98" t="s">
        <v>9</v>
      </c>
      <c r="J247" s="98" t="str">
        <f t="shared" si="3"/>
        <v>44242Q</v>
      </c>
      <c r="K247" s="99">
        <v>296</v>
      </c>
      <c r="L247" s="99">
        <v>326</v>
      </c>
      <c r="M247" s="101"/>
      <c r="N247" s="99">
        <v>336</v>
      </c>
      <c r="O247" s="99">
        <v>366</v>
      </c>
      <c r="P247" s="99"/>
      <c r="Q247" s="99"/>
      <c r="R247" s="99"/>
      <c r="S247" s="99"/>
      <c r="T247" s="99"/>
      <c r="U247" s="99"/>
    </row>
    <row r="248" spans="7:21" x14ac:dyDescent="0.25">
      <c r="G248" s="96" t="s">
        <v>79</v>
      </c>
      <c r="H248" s="100">
        <v>44242</v>
      </c>
      <c r="I248" s="98" t="s">
        <v>10</v>
      </c>
      <c r="J248" s="98" t="str">
        <f t="shared" si="3"/>
        <v>44242E</v>
      </c>
      <c r="K248" s="99">
        <v>376</v>
      </c>
      <c r="L248" s="99">
        <v>406</v>
      </c>
      <c r="M248" s="101"/>
      <c r="N248" s="99">
        <v>416</v>
      </c>
      <c r="O248" s="99">
        <v>446</v>
      </c>
      <c r="P248" s="99"/>
      <c r="Q248" s="99"/>
      <c r="R248" s="99"/>
      <c r="S248" s="99"/>
      <c r="T248" s="99"/>
      <c r="U248" s="99"/>
    </row>
    <row r="249" spans="7:21" x14ac:dyDescent="0.25">
      <c r="G249" s="96" t="s">
        <v>79</v>
      </c>
      <c r="H249" s="100">
        <v>44242</v>
      </c>
      <c r="I249" s="98" t="s">
        <v>72</v>
      </c>
      <c r="J249" s="98" t="str">
        <f t="shared" si="3"/>
        <v>44242M</v>
      </c>
      <c r="K249" s="99">
        <v>466</v>
      </c>
      <c r="L249" s="99">
        <v>495</v>
      </c>
      <c r="M249" s="101"/>
      <c r="N249" s="99">
        <v>506</v>
      </c>
      <c r="O249" s="99">
        <v>536</v>
      </c>
      <c r="P249" s="99"/>
      <c r="Q249" s="99"/>
      <c r="R249" s="99"/>
      <c r="S249" s="99"/>
      <c r="T249" s="99"/>
      <c r="U249" s="99"/>
    </row>
    <row r="250" spans="7:21" x14ac:dyDescent="0.25">
      <c r="G250" s="96" t="s">
        <v>80</v>
      </c>
      <c r="H250" s="100">
        <v>44243</v>
      </c>
      <c r="I250" s="98" t="s">
        <v>6</v>
      </c>
      <c r="J250" s="98" t="str">
        <f t="shared" si="3"/>
        <v>44243O</v>
      </c>
      <c r="K250" s="99">
        <v>146</v>
      </c>
      <c r="L250" s="99">
        <v>176</v>
      </c>
      <c r="M250" s="101"/>
      <c r="N250" s="99">
        <v>186</v>
      </c>
      <c r="O250" s="99">
        <v>216</v>
      </c>
      <c r="P250" s="99"/>
      <c r="Q250" s="99"/>
      <c r="R250" s="99"/>
      <c r="S250" s="99"/>
      <c r="T250" s="99"/>
      <c r="U250" s="99"/>
    </row>
    <row r="251" spans="7:21" x14ac:dyDescent="0.25">
      <c r="G251" s="96" t="s">
        <v>80</v>
      </c>
      <c r="H251" s="100">
        <v>44243</v>
      </c>
      <c r="I251" s="98" t="s">
        <v>7</v>
      </c>
      <c r="J251" s="98" t="str">
        <f t="shared" si="3"/>
        <v>44243N</v>
      </c>
      <c r="K251" s="99">
        <v>176</v>
      </c>
      <c r="L251" s="99">
        <v>206</v>
      </c>
      <c r="M251" s="101"/>
      <c r="N251" s="99">
        <v>216</v>
      </c>
      <c r="O251" s="99">
        <v>246</v>
      </c>
      <c r="P251" s="99"/>
      <c r="Q251" s="99"/>
      <c r="R251" s="99"/>
      <c r="S251" s="99"/>
      <c r="T251" s="99"/>
      <c r="U251" s="99"/>
    </row>
    <row r="252" spans="7:21" x14ac:dyDescent="0.25">
      <c r="G252" s="96" t="s">
        <v>80</v>
      </c>
      <c r="H252" s="100">
        <v>44243</v>
      </c>
      <c r="I252" s="98" t="s">
        <v>8</v>
      </c>
      <c r="J252" s="98" t="str">
        <f t="shared" si="3"/>
        <v>44243X</v>
      </c>
      <c r="K252" s="99">
        <v>236</v>
      </c>
      <c r="L252" s="99">
        <v>266</v>
      </c>
      <c r="M252" s="101"/>
      <c r="N252" s="99">
        <v>276</v>
      </c>
      <c r="O252" s="99">
        <v>306</v>
      </c>
      <c r="P252" s="99"/>
      <c r="Q252" s="99"/>
      <c r="R252" s="99"/>
      <c r="S252" s="99"/>
      <c r="T252" s="99"/>
      <c r="U252" s="99"/>
    </row>
    <row r="253" spans="7:21" x14ac:dyDescent="0.25">
      <c r="G253" s="96" t="s">
        <v>80</v>
      </c>
      <c r="H253" s="100">
        <v>44243</v>
      </c>
      <c r="I253" s="98" t="s">
        <v>9</v>
      </c>
      <c r="J253" s="98" t="str">
        <f t="shared" si="3"/>
        <v>44243Q</v>
      </c>
      <c r="K253" s="99">
        <v>296</v>
      </c>
      <c r="L253" s="99">
        <v>326</v>
      </c>
      <c r="M253" s="101"/>
      <c r="N253" s="99">
        <v>336</v>
      </c>
      <c r="O253" s="99">
        <v>366</v>
      </c>
      <c r="P253" s="99"/>
      <c r="Q253" s="99"/>
      <c r="R253" s="99"/>
      <c r="S253" s="99"/>
      <c r="T253" s="99"/>
      <c r="U253" s="99"/>
    </row>
    <row r="254" spans="7:21" x14ac:dyDescent="0.25">
      <c r="G254" s="96" t="s">
        <v>80</v>
      </c>
      <c r="H254" s="100">
        <v>44243</v>
      </c>
      <c r="I254" s="98" t="s">
        <v>10</v>
      </c>
      <c r="J254" s="98" t="str">
        <f t="shared" si="3"/>
        <v>44243E</v>
      </c>
      <c r="K254" s="99">
        <v>376</v>
      </c>
      <c r="L254" s="99">
        <v>406</v>
      </c>
      <c r="M254" s="101"/>
      <c r="N254" s="99">
        <v>416</v>
      </c>
      <c r="O254" s="99">
        <v>446</v>
      </c>
      <c r="P254" s="99"/>
      <c r="Q254" s="99"/>
      <c r="R254" s="99"/>
      <c r="S254" s="99"/>
      <c r="T254" s="99"/>
      <c r="U254" s="99"/>
    </row>
    <row r="255" spans="7:21" x14ac:dyDescent="0.25">
      <c r="G255" s="96" t="s">
        <v>80</v>
      </c>
      <c r="H255" s="100">
        <v>44243</v>
      </c>
      <c r="I255" s="98" t="s">
        <v>72</v>
      </c>
      <c r="J255" s="98" t="str">
        <f t="shared" si="3"/>
        <v>44243M</v>
      </c>
      <c r="K255" s="99">
        <v>466</v>
      </c>
      <c r="L255" s="99">
        <v>495</v>
      </c>
      <c r="M255" s="101"/>
      <c r="N255" s="99">
        <v>506</v>
      </c>
      <c r="O255" s="99">
        <v>536</v>
      </c>
      <c r="P255" s="99"/>
      <c r="Q255" s="99"/>
      <c r="R255" s="99"/>
      <c r="S255" s="99"/>
      <c r="T255" s="99"/>
      <c r="U255" s="99"/>
    </row>
    <row r="256" spans="7:21" x14ac:dyDescent="0.25">
      <c r="G256" s="96" t="s">
        <v>74</v>
      </c>
      <c r="H256" s="100">
        <v>44244</v>
      </c>
      <c r="I256" s="98" t="s">
        <v>6</v>
      </c>
      <c r="J256" s="98" t="str">
        <f t="shared" si="3"/>
        <v>44244O</v>
      </c>
      <c r="K256" s="99">
        <v>146</v>
      </c>
      <c r="L256" s="99">
        <v>176</v>
      </c>
      <c r="M256" s="101"/>
      <c r="N256" s="99">
        <v>186</v>
      </c>
      <c r="O256" s="99">
        <v>216</v>
      </c>
      <c r="P256" s="99"/>
      <c r="Q256" s="99"/>
      <c r="R256" s="99"/>
      <c r="S256" s="99"/>
      <c r="T256" s="99"/>
      <c r="U256" s="99"/>
    </row>
    <row r="257" spans="7:21" x14ac:dyDescent="0.25">
      <c r="G257" s="96" t="s">
        <v>74</v>
      </c>
      <c r="H257" s="100">
        <v>44244</v>
      </c>
      <c r="I257" s="98" t="s">
        <v>7</v>
      </c>
      <c r="J257" s="98" t="str">
        <f t="shared" si="3"/>
        <v>44244N</v>
      </c>
      <c r="K257" s="99">
        <v>176</v>
      </c>
      <c r="L257" s="99">
        <v>206</v>
      </c>
      <c r="M257" s="101"/>
      <c r="N257" s="99">
        <v>216</v>
      </c>
      <c r="O257" s="99">
        <v>246</v>
      </c>
      <c r="P257" s="99"/>
      <c r="Q257" s="99"/>
      <c r="R257" s="99"/>
      <c r="S257" s="99"/>
      <c r="T257" s="99"/>
      <c r="U257" s="99"/>
    </row>
    <row r="258" spans="7:21" x14ac:dyDescent="0.25">
      <c r="G258" s="96" t="s">
        <v>74</v>
      </c>
      <c r="H258" s="100">
        <v>44244</v>
      </c>
      <c r="I258" s="98" t="s">
        <v>8</v>
      </c>
      <c r="J258" s="98" t="str">
        <f t="shared" si="3"/>
        <v>44244X</v>
      </c>
      <c r="K258" s="99">
        <v>236</v>
      </c>
      <c r="L258" s="99">
        <v>266</v>
      </c>
      <c r="M258" s="101"/>
      <c r="N258" s="99">
        <v>276</v>
      </c>
      <c r="O258" s="99">
        <v>306</v>
      </c>
      <c r="P258" s="99"/>
      <c r="Q258" s="99"/>
      <c r="R258" s="99"/>
      <c r="S258" s="99"/>
      <c r="T258" s="99"/>
      <c r="U258" s="99"/>
    </row>
    <row r="259" spans="7:21" x14ac:dyDescent="0.25">
      <c r="G259" s="96" t="s">
        <v>74</v>
      </c>
      <c r="H259" s="100">
        <v>44244</v>
      </c>
      <c r="I259" s="98" t="s">
        <v>9</v>
      </c>
      <c r="J259" s="98" t="str">
        <f t="shared" si="3"/>
        <v>44244Q</v>
      </c>
      <c r="K259" s="99">
        <v>296</v>
      </c>
      <c r="L259" s="99">
        <v>326</v>
      </c>
      <c r="M259" s="101"/>
      <c r="N259" s="99">
        <v>336</v>
      </c>
      <c r="O259" s="99">
        <v>366</v>
      </c>
      <c r="P259" s="99"/>
      <c r="Q259" s="99"/>
      <c r="R259" s="99"/>
      <c r="S259" s="99"/>
      <c r="T259" s="99"/>
      <c r="U259" s="99"/>
    </row>
    <row r="260" spans="7:21" x14ac:dyDescent="0.25">
      <c r="G260" s="96" t="s">
        <v>74</v>
      </c>
      <c r="H260" s="100">
        <v>44244</v>
      </c>
      <c r="I260" s="98" t="s">
        <v>10</v>
      </c>
      <c r="J260" s="98" t="str">
        <f t="shared" si="3"/>
        <v>44244E</v>
      </c>
      <c r="K260" s="99">
        <v>376</v>
      </c>
      <c r="L260" s="99">
        <v>406</v>
      </c>
      <c r="M260" s="101"/>
      <c r="N260" s="99">
        <v>416</v>
      </c>
      <c r="O260" s="99">
        <v>446</v>
      </c>
      <c r="P260" s="99"/>
      <c r="Q260" s="99"/>
      <c r="R260" s="99"/>
      <c r="S260" s="99"/>
      <c r="T260" s="99"/>
      <c r="U260" s="99"/>
    </row>
    <row r="261" spans="7:21" x14ac:dyDescent="0.25">
      <c r="G261" s="96" t="s">
        <v>74</v>
      </c>
      <c r="H261" s="100">
        <v>44244</v>
      </c>
      <c r="I261" s="98" t="s">
        <v>72</v>
      </c>
      <c r="J261" s="98" t="str">
        <f t="shared" ref="J261:J324" si="4">+H261&amp;I261</f>
        <v>44244M</v>
      </c>
      <c r="K261" s="99">
        <v>466</v>
      </c>
      <c r="L261" s="99">
        <v>495</v>
      </c>
      <c r="M261" s="101"/>
      <c r="N261" s="99">
        <v>506</v>
      </c>
      <c r="O261" s="99">
        <v>536</v>
      </c>
      <c r="P261" s="99"/>
      <c r="Q261" s="99"/>
      <c r="R261" s="99"/>
      <c r="S261" s="99"/>
      <c r="T261" s="99"/>
      <c r="U261" s="99"/>
    </row>
    <row r="262" spans="7:21" x14ac:dyDescent="0.25">
      <c r="G262" s="96" t="s">
        <v>75</v>
      </c>
      <c r="H262" s="100">
        <v>44245</v>
      </c>
      <c r="I262" s="98" t="s">
        <v>6</v>
      </c>
      <c r="J262" s="98" t="str">
        <f t="shared" si="4"/>
        <v>44245O</v>
      </c>
      <c r="K262" s="99">
        <v>146</v>
      </c>
      <c r="L262" s="99">
        <v>176</v>
      </c>
      <c r="M262" s="101"/>
      <c r="N262" s="99">
        <v>186</v>
      </c>
      <c r="O262" s="99">
        <v>216</v>
      </c>
      <c r="P262" s="99"/>
      <c r="Q262" s="99"/>
      <c r="R262" s="99"/>
      <c r="S262" s="99"/>
      <c r="T262" s="99"/>
      <c r="U262" s="99"/>
    </row>
    <row r="263" spans="7:21" x14ac:dyDescent="0.25">
      <c r="G263" s="96" t="s">
        <v>75</v>
      </c>
      <c r="H263" s="100">
        <v>44245</v>
      </c>
      <c r="I263" s="98" t="s">
        <v>7</v>
      </c>
      <c r="J263" s="98" t="str">
        <f t="shared" si="4"/>
        <v>44245N</v>
      </c>
      <c r="K263" s="99">
        <v>176</v>
      </c>
      <c r="L263" s="99">
        <v>206</v>
      </c>
      <c r="M263" s="101"/>
      <c r="N263" s="99">
        <v>216</v>
      </c>
      <c r="O263" s="99">
        <v>246</v>
      </c>
      <c r="P263" s="99"/>
      <c r="Q263" s="99"/>
      <c r="R263" s="99"/>
      <c r="S263" s="99"/>
      <c r="T263" s="99"/>
      <c r="U263" s="99"/>
    </row>
    <row r="264" spans="7:21" x14ac:dyDescent="0.25">
      <c r="G264" s="96" t="s">
        <v>75</v>
      </c>
      <c r="H264" s="100">
        <v>44245</v>
      </c>
      <c r="I264" s="98" t="s">
        <v>8</v>
      </c>
      <c r="J264" s="98" t="str">
        <f t="shared" si="4"/>
        <v>44245X</v>
      </c>
      <c r="K264" s="99">
        <v>236</v>
      </c>
      <c r="L264" s="99">
        <v>266</v>
      </c>
      <c r="M264" s="101"/>
      <c r="N264" s="99">
        <v>276</v>
      </c>
      <c r="O264" s="99">
        <v>306</v>
      </c>
      <c r="P264" s="99"/>
      <c r="Q264" s="99"/>
      <c r="R264" s="99"/>
      <c r="S264" s="99"/>
      <c r="T264" s="99"/>
      <c r="U264" s="99"/>
    </row>
    <row r="265" spans="7:21" x14ac:dyDescent="0.25">
      <c r="G265" s="96" t="s">
        <v>75</v>
      </c>
      <c r="H265" s="100">
        <v>44245</v>
      </c>
      <c r="I265" s="98" t="s">
        <v>9</v>
      </c>
      <c r="J265" s="98" t="str">
        <f t="shared" si="4"/>
        <v>44245Q</v>
      </c>
      <c r="K265" s="99">
        <v>296</v>
      </c>
      <c r="L265" s="99">
        <v>326</v>
      </c>
      <c r="M265" s="101"/>
      <c r="N265" s="99">
        <v>336</v>
      </c>
      <c r="O265" s="99">
        <v>366</v>
      </c>
      <c r="P265" s="99"/>
      <c r="Q265" s="99"/>
      <c r="R265" s="99"/>
      <c r="S265" s="99"/>
      <c r="T265" s="99"/>
      <c r="U265" s="99"/>
    </row>
    <row r="266" spans="7:21" x14ac:dyDescent="0.25">
      <c r="G266" s="96" t="s">
        <v>75</v>
      </c>
      <c r="H266" s="100">
        <v>44245</v>
      </c>
      <c r="I266" s="98" t="s">
        <v>10</v>
      </c>
      <c r="J266" s="98" t="str">
        <f t="shared" si="4"/>
        <v>44245E</v>
      </c>
      <c r="K266" s="99">
        <v>376</v>
      </c>
      <c r="L266" s="99">
        <v>406</v>
      </c>
      <c r="M266" s="101"/>
      <c r="N266" s="99">
        <v>416</v>
      </c>
      <c r="O266" s="99">
        <v>446</v>
      </c>
      <c r="P266" s="99"/>
      <c r="Q266" s="99"/>
      <c r="R266" s="99"/>
      <c r="S266" s="99"/>
      <c r="T266" s="99"/>
      <c r="U266" s="99"/>
    </row>
    <row r="267" spans="7:21" x14ac:dyDescent="0.25">
      <c r="G267" s="96" t="s">
        <v>75</v>
      </c>
      <c r="H267" s="100">
        <v>44245</v>
      </c>
      <c r="I267" s="98" t="s">
        <v>72</v>
      </c>
      <c r="J267" s="98" t="str">
        <f t="shared" si="4"/>
        <v>44245M</v>
      </c>
      <c r="K267" s="99">
        <v>466</v>
      </c>
      <c r="L267" s="99">
        <v>495</v>
      </c>
      <c r="M267" s="101"/>
      <c r="N267" s="99">
        <v>506</v>
      </c>
      <c r="O267" s="99">
        <v>536</v>
      </c>
      <c r="P267" s="99"/>
      <c r="Q267" s="99"/>
      <c r="R267" s="99"/>
      <c r="S267" s="99"/>
      <c r="T267" s="99"/>
      <c r="U267" s="99"/>
    </row>
    <row r="268" spans="7:21" x14ac:dyDescent="0.25">
      <c r="G268" s="96" t="s">
        <v>76</v>
      </c>
      <c r="H268" s="100">
        <v>44246</v>
      </c>
      <c r="I268" s="98" t="s">
        <v>6</v>
      </c>
      <c r="J268" s="98" t="str">
        <f t="shared" si="4"/>
        <v>44246O</v>
      </c>
      <c r="K268" s="99">
        <v>146</v>
      </c>
      <c r="L268" s="99">
        <v>176</v>
      </c>
      <c r="M268" s="101"/>
      <c r="N268" s="99">
        <v>186</v>
      </c>
      <c r="O268" s="99">
        <v>216</v>
      </c>
      <c r="P268" s="99"/>
      <c r="Q268" s="99"/>
      <c r="R268" s="99"/>
      <c r="S268" s="99"/>
      <c r="T268" s="99"/>
      <c r="U268" s="99"/>
    </row>
    <row r="269" spans="7:21" x14ac:dyDescent="0.25">
      <c r="G269" s="96" t="s">
        <v>76</v>
      </c>
      <c r="H269" s="100">
        <v>44246</v>
      </c>
      <c r="I269" s="98" t="s">
        <v>7</v>
      </c>
      <c r="J269" s="98" t="str">
        <f t="shared" si="4"/>
        <v>44246N</v>
      </c>
      <c r="K269" s="99">
        <v>176</v>
      </c>
      <c r="L269" s="99">
        <v>206</v>
      </c>
      <c r="M269" s="101"/>
      <c r="N269" s="99">
        <v>216</v>
      </c>
      <c r="O269" s="99">
        <v>246</v>
      </c>
      <c r="P269" s="99"/>
      <c r="Q269" s="99"/>
      <c r="R269" s="99"/>
      <c r="S269" s="99"/>
      <c r="T269" s="99"/>
      <c r="U269" s="99"/>
    </row>
    <row r="270" spans="7:21" x14ac:dyDescent="0.25">
      <c r="G270" s="96" t="s">
        <v>76</v>
      </c>
      <c r="H270" s="100">
        <v>44246</v>
      </c>
      <c r="I270" s="98" t="s">
        <v>8</v>
      </c>
      <c r="J270" s="98" t="str">
        <f t="shared" si="4"/>
        <v>44246X</v>
      </c>
      <c r="K270" s="99">
        <v>236</v>
      </c>
      <c r="L270" s="99">
        <v>266</v>
      </c>
      <c r="M270" s="101"/>
      <c r="N270" s="99">
        <v>276</v>
      </c>
      <c r="O270" s="99">
        <v>306</v>
      </c>
      <c r="P270" s="99"/>
      <c r="Q270" s="99"/>
      <c r="R270" s="99"/>
      <c r="S270" s="99"/>
      <c r="T270" s="99"/>
      <c r="U270" s="99"/>
    </row>
    <row r="271" spans="7:21" x14ac:dyDescent="0.25">
      <c r="G271" s="96" t="s">
        <v>76</v>
      </c>
      <c r="H271" s="100">
        <v>44246</v>
      </c>
      <c r="I271" s="98" t="s">
        <v>9</v>
      </c>
      <c r="J271" s="98" t="str">
        <f t="shared" si="4"/>
        <v>44246Q</v>
      </c>
      <c r="K271" s="99">
        <v>296</v>
      </c>
      <c r="L271" s="99">
        <v>326</v>
      </c>
      <c r="M271" s="101"/>
      <c r="N271" s="99">
        <v>336</v>
      </c>
      <c r="O271" s="99">
        <v>366</v>
      </c>
      <c r="P271" s="99"/>
      <c r="Q271" s="99"/>
      <c r="R271" s="99"/>
      <c r="S271" s="99"/>
      <c r="T271" s="99"/>
      <c r="U271" s="99"/>
    </row>
    <row r="272" spans="7:21" x14ac:dyDescent="0.25">
      <c r="G272" s="96" t="s">
        <v>76</v>
      </c>
      <c r="H272" s="100">
        <v>44246</v>
      </c>
      <c r="I272" s="98" t="s">
        <v>10</v>
      </c>
      <c r="J272" s="98" t="str">
        <f t="shared" si="4"/>
        <v>44246E</v>
      </c>
      <c r="K272" s="99">
        <v>376</v>
      </c>
      <c r="L272" s="99">
        <v>406</v>
      </c>
      <c r="M272" s="101"/>
      <c r="N272" s="99">
        <v>416</v>
      </c>
      <c r="O272" s="99">
        <v>446</v>
      </c>
      <c r="P272" s="99"/>
      <c r="Q272" s="99"/>
      <c r="R272" s="99"/>
      <c r="S272" s="99"/>
      <c r="T272" s="99"/>
      <c r="U272" s="99"/>
    </row>
    <row r="273" spans="7:21" x14ac:dyDescent="0.25">
      <c r="G273" s="96" t="s">
        <v>76</v>
      </c>
      <c r="H273" s="100">
        <v>44246</v>
      </c>
      <c r="I273" s="98" t="s">
        <v>72</v>
      </c>
      <c r="J273" s="98" t="str">
        <f t="shared" si="4"/>
        <v>44246M</v>
      </c>
      <c r="K273" s="99">
        <v>466</v>
      </c>
      <c r="L273" s="99">
        <v>495</v>
      </c>
      <c r="M273" s="101"/>
      <c r="N273" s="99">
        <v>506</v>
      </c>
      <c r="O273" s="99">
        <v>536</v>
      </c>
      <c r="P273" s="99"/>
      <c r="Q273" s="99"/>
      <c r="R273" s="99"/>
      <c r="S273" s="99"/>
      <c r="T273" s="99"/>
      <c r="U273" s="99"/>
    </row>
    <row r="274" spans="7:21" x14ac:dyDescent="0.25">
      <c r="G274" s="96" t="s">
        <v>77</v>
      </c>
      <c r="H274" s="100">
        <v>44247</v>
      </c>
      <c r="I274" s="98" t="s">
        <v>6</v>
      </c>
      <c r="J274" s="98" t="str">
        <f t="shared" si="4"/>
        <v>44247O</v>
      </c>
      <c r="K274" s="99">
        <v>146</v>
      </c>
      <c r="L274" s="99">
        <v>176</v>
      </c>
      <c r="M274" s="101"/>
      <c r="N274" s="99">
        <v>186</v>
      </c>
      <c r="O274" s="99">
        <v>216</v>
      </c>
      <c r="P274" s="99"/>
      <c r="Q274" s="99"/>
      <c r="R274" s="99"/>
      <c r="S274" s="99"/>
      <c r="T274" s="99"/>
      <c r="U274" s="99"/>
    </row>
    <row r="275" spans="7:21" x14ac:dyDescent="0.25">
      <c r="G275" s="96" t="s">
        <v>77</v>
      </c>
      <c r="H275" s="100">
        <v>44247</v>
      </c>
      <c r="I275" s="98" t="s">
        <v>7</v>
      </c>
      <c r="J275" s="98" t="str">
        <f t="shared" si="4"/>
        <v>44247N</v>
      </c>
      <c r="K275" s="99">
        <v>176</v>
      </c>
      <c r="L275" s="99">
        <v>206</v>
      </c>
      <c r="M275" s="101"/>
      <c r="N275" s="99">
        <v>216</v>
      </c>
      <c r="O275" s="99">
        <v>246</v>
      </c>
      <c r="P275" s="99"/>
      <c r="Q275" s="99"/>
      <c r="R275" s="99"/>
      <c r="S275" s="99"/>
      <c r="T275" s="99"/>
      <c r="U275" s="99"/>
    </row>
    <row r="276" spans="7:21" x14ac:dyDescent="0.25">
      <c r="G276" s="96" t="s">
        <v>77</v>
      </c>
      <c r="H276" s="100">
        <v>44247</v>
      </c>
      <c r="I276" s="98" t="s">
        <v>8</v>
      </c>
      <c r="J276" s="98" t="str">
        <f t="shared" si="4"/>
        <v>44247X</v>
      </c>
      <c r="K276" s="99">
        <v>236</v>
      </c>
      <c r="L276" s="99">
        <v>266</v>
      </c>
      <c r="M276" s="101"/>
      <c r="N276" s="99">
        <v>276</v>
      </c>
      <c r="O276" s="99">
        <v>306</v>
      </c>
      <c r="P276" s="99"/>
      <c r="Q276" s="99"/>
      <c r="R276" s="99"/>
      <c r="S276" s="99"/>
      <c r="T276" s="99"/>
      <c r="U276" s="99"/>
    </row>
    <row r="277" spans="7:21" x14ac:dyDescent="0.25">
      <c r="G277" s="96" t="s">
        <v>77</v>
      </c>
      <c r="H277" s="100">
        <v>44247</v>
      </c>
      <c r="I277" s="98" t="s">
        <v>9</v>
      </c>
      <c r="J277" s="98" t="str">
        <f t="shared" si="4"/>
        <v>44247Q</v>
      </c>
      <c r="K277" s="99">
        <v>296</v>
      </c>
      <c r="L277" s="99">
        <v>326</v>
      </c>
      <c r="M277" s="101"/>
      <c r="N277" s="99">
        <v>336</v>
      </c>
      <c r="O277" s="99">
        <v>366</v>
      </c>
      <c r="P277" s="99"/>
      <c r="Q277" s="99"/>
      <c r="R277" s="99"/>
      <c r="S277" s="99"/>
      <c r="T277" s="99"/>
      <c r="U277" s="99"/>
    </row>
    <row r="278" spans="7:21" x14ac:dyDescent="0.25">
      <c r="G278" s="96" t="s">
        <v>77</v>
      </c>
      <c r="H278" s="100">
        <v>44247</v>
      </c>
      <c r="I278" s="98" t="s">
        <v>10</v>
      </c>
      <c r="J278" s="98" t="str">
        <f t="shared" si="4"/>
        <v>44247E</v>
      </c>
      <c r="K278" s="99">
        <v>376</v>
      </c>
      <c r="L278" s="99">
        <v>406</v>
      </c>
      <c r="M278" s="101"/>
      <c r="N278" s="99">
        <v>416</v>
      </c>
      <c r="O278" s="99">
        <v>446</v>
      </c>
      <c r="P278" s="99"/>
      <c r="Q278" s="99"/>
      <c r="R278" s="99"/>
      <c r="S278" s="99"/>
      <c r="T278" s="99"/>
      <c r="U278" s="99"/>
    </row>
    <row r="279" spans="7:21" x14ac:dyDescent="0.25">
      <c r="G279" s="96" t="s">
        <v>77</v>
      </c>
      <c r="H279" s="100">
        <v>44247</v>
      </c>
      <c r="I279" s="98" t="s">
        <v>72</v>
      </c>
      <c r="J279" s="98" t="str">
        <f t="shared" si="4"/>
        <v>44247M</v>
      </c>
      <c r="K279" s="99">
        <v>466</v>
      </c>
      <c r="L279" s="99">
        <v>495</v>
      </c>
      <c r="M279" s="101"/>
      <c r="N279" s="99">
        <v>506</v>
      </c>
      <c r="O279" s="99">
        <v>536</v>
      </c>
      <c r="P279" s="99"/>
      <c r="Q279" s="99"/>
      <c r="R279" s="99"/>
      <c r="S279" s="99"/>
      <c r="T279" s="99"/>
      <c r="U279" s="99"/>
    </row>
    <row r="280" spans="7:21" x14ac:dyDescent="0.25">
      <c r="G280" s="96" t="s">
        <v>78</v>
      </c>
      <c r="H280" s="100">
        <v>44248</v>
      </c>
      <c r="I280" s="98" t="s">
        <v>6</v>
      </c>
      <c r="J280" s="98" t="str">
        <f t="shared" si="4"/>
        <v>44248O</v>
      </c>
      <c r="K280" s="99">
        <v>146</v>
      </c>
      <c r="L280" s="99">
        <v>176</v>
      </c>
      <c r="M280" s="101"/>
      <c r="N280" s="99">
        <v>186</v>
      </c>
      <c r="O280" s="99">
        <v>216</v>
      </c>
      <c r="P280" s="99"/>
      <c r="Q280" s="99"/>
      <c r="R280" s="99"/>
      <c r="S280" s="99"/>
      <c r="T280" s="99"/>
      <c r="U280" s="99"/>
    </row>
    <row r="281" spans="7:21" x14ac:dyDescent="0.25">
      <c r="G281" s="96" t="s">
        <v>78</v>
      </c>
      <c r="H281" s="100">
        <v>44248</v>
      </c>
      <c r="I281" s="98" t="s">
        <v>7</v>
      </c>
      <c r="J281" s="98" t="str">
        <f t="shared" si="4"/>
        <v>44248N</v>
      </c>
      <c r="K281" s="99">
        <v>176</v>
      </c>
      <c r="L281" s="99">
        <v>206</v>
      </c>
      <c r="M281" s="101"/>
      <c r="N281" s="99">
        <v>216</v>
      </c>
      <c r="O281" s="99">
        <v>246</v>
      </c>
      <c r="P281" s="99"/>
      <c r="Q281" s="99"/>
      <c r="R281" s="99"/>
      <c r="S281" s="99"/>
      <c r="T281" s="99"/>
      <c r="U281" s="99"/>
    </row>
    <row r="282" spans="7:21" x14ac:dyDescent="0.25">
      <c r="G282" s="96" t="s">
        <v>78</v>
      </c>
      <c r="H282" s="100">
        <v>44248</v>
      </c>
      <c r="I282" s="98" t="s">
        <v>8</v>
      </c>
      <c r="J282" s="98" t="str">
        <f t="shared" si="4"/>
        <v>44248X</v>
      </c>
      <c r="K282" s="99">
        <v>236</v>
      </c>
      <c r="L282" s="99">
        <v>266</v>
      </c>
      <c r="M282" s="101"/>
      <c r="N282" s="99">
        <v>276</v>
      </c>
      <c r="O282" s="99">
        <v>306</v>
      </c>
      <c r="P282" s="99"/>
      <c r="Q282" s="99"/>
      <c r="R282" s="99"/>
      <c r="S282" s="99"/>
      <c r="T282" s="99"/>
      <c r="U282" s="99"/>
    </row>
    <row r="283" spans="7:21" x14ac:dyDescent="0.25">
      <c r="G283" s="96" t="s">
        <v>78</v>
      </c>
      <c r="H283" s="100">
        <v>44248</v>
      </c>
      <c r="I283" s="98" t="s">
        <v>9</v>
      </c>
      <c r="J283" s="98" t="str">
        <f t="shared" si="4"/>
        <v>44248Q</v>
      </c>
      <c r="K283" s="99">
        <v>296</v>
      </c>
      <c r="L283" s="99">
        <v>326</v>
      </c>
      <c r="M283" s="101"/>
      <c r="N283" s="99">
        <v>336</v>
      </c>
      <c r="O283" s="99">
        <v>366</v>
      </c>
      <c r="P283" s="99"/>
      <c r="Q283" s="99"/>
      <c r="R283" s="99"/>
      <c r="S283" s="99"/>
      <c r="T283" s="99"/>
      <c r="U283" s="99"/>
    </row>
    <row r="284" spans="7:21" x14ac:dyDescent="0.25">
      <c r="G284" s="96" t="s">
        <v>78</v>
      </c>
      <c r="H284" s="100">
        <v>44248</v>
      </c>
      <c r="I284" s="98" t="s">
        <v>10</v>
      </c>
      <c r="J284" s="98" t="str">
        <f t="shared" si="4"/>
        <v>44248E</v>
      </c>
      <c r="K284" s="99">
        <v>376</v>
      </c>
      <c r="L284" s="99">
        <v>406</v>
      </c>
      <c r="M284" s="101"/>
      <c r="N284" s="99">
        <v>416</v>
      </c>
      <c r="O284" s="99">
        <v>446</v>
      </c>
      <c r="P284" s="99"/>
      <c r="Q284" s="99"/>
      <c r="R284" s="99"/>
      <c r="S284" s="99"/>
      <c r="T284" s="99"/>
      <c r="U284" s="99"/>
    </row>
    <row r="285" spans="7:21" x14ac:dyDescent="0.25">
      <c r="G285" s="96" t="s">
        <v>78</v>
      </c>
      <c r="H285" s="100">
        <v>44248</v>
      </c>
      <c r="I285" s="98" t="s">
        <v>72</v>
      </c>
      <c r="J285" s="98" t="str">
        <f t="shared" si="4"/>
        <v>44248M</v>
      </c>
      <c r="K285" s="99">
        <v>466</v>
      </c>
      <c r="L285" s="99">
        <v>495</v>
      </c>
      <c r="M285" s="101"/>
      <c r="N285" s="99">
        <v>506</v>
      </c>
      <c r="O285" s="99">
        <v>536</v>
      </c>
      <c r="P285" s="99"/>
      <c r="Q285" s="99"/>
      <c r="R285" s="99"/>
      <c r="S285" s="99"/>
      <c r="T285" s="99"/>
      <c r="U285" s="99"/>
    </row>
    <row r="286" spans="7:21" x14ac:dyDescent="0.25">
      <c r="G286" s="96" t="s">
        <v>79</v>
      </c>
      <c r="H286" s="100">
        <v>44249</v>
      </c>
      <c r="I286" s="98" t="s">
        <v>6</v>
      </c>
      <c r="J286" s="98" t="str">
        <f t="shared" si="4"/>
        <v>44249O</v>
      </c>
      <c r="K286" s="99">
        <v>146</v>
      </c>
      <c r="L286" s="99">
        <v>176</v>
      </c>
      <c r="M286" s="101"/>
      <c r="N286" s="99">
        <v>186</v>
      </c>
      <c r="O286" s="99">
        <v>216</v>
      </c>
      <c r="P286" s="99"/>
      <c r="Q286" s="99"/>
      <c r="R286" s="99"/>
      <c r="S286" s="99"/>
      <c r="T286" s="99"/>
      <c r="U286" s="99"/>
    </row>
    <row r="287" spans="7:21" x14ac:dyDescent="0.25">
      <c r="G287" s="96" t="s">
        <v>79</v>
      </c>
      <c r="H287" s="100">
        <v>44249</v>
      </c>
      <c r="I287" s="98" t="s">
        <v>7</v>
      </c>
      <c r="J287" s="98" t="str">
        <f t="shared" si="4"/>
        <v>44249N</v>
      </c>
      <c r="K287" s="99">
        <v>176</v>
      </c>
      <c r="L287" s="99">
        <v>206</v>
      </c>
      <c r="M287" s="101"/>
      <c r="N287" s="99">
        <v>216</v>
      </c>
      <c r="O287" s="99">
        <v>246</v>
      </c>
      <c r="P287" s="99"/>
      <c r="Q287" s="99"/>
      <c r="R287" s="99"/>
      <c r="S287" s="99"/>
      <c r="T287" s="99"/>
      <c r="U287" s="99"/>
    </row>
    <row r="288" spans="7:21" x14ac:dyDescent="0.25">
      <c r="G288" s="96" t="s">
        <v>79</v>
      </c>
      <c r="H288" s="100">
        <v>44249</v>
      </c>
      <c r="I288" s="98" t="s">
        <v>8</v>
      </c>
      <c r="J288" s="98" t="str">
        <f t="shared" si="4"/>
        <v>44249X</v>
      </c>
      <c r="K288" s="99">
        <v>236</v>
      </c>
      <c r="L288" s="99">
        <v>266</v>
      </c>
      <c r="M288" s="101"/>
      <c r="N288" s="99">
        <v>276</v>
      </c>
      <c r="O288" s="99">
        <v>306</v>
      </c>
      <c r="P288" s="99"/>
      <c r="Q288" s="99"/>
      <c r="R288" s="99"/>
      <c r="S288" s="99"/>
      <c r="T288" s="99"/>
      <c r="U288" s="99"/>
    </row>
    <row r="289" spans="7:21" x14ac:dyDescent="0.25">
      <c r="G289" s="96" t="s">
        <v>79</v>
      </c>
      <c r="H289" s="100">
        <v>44249</v>
      </c>
      <c r="I289" s="98" t="s">
        <v>9</v>
      </c>
      <c r="J289" s="98" t="str">
        <f t="shared" si="4"/>
        <v>44249Q</v>
      </c>
      <c r="K289" s="99">
        <v>296</v>
      </c>
      <c r="L289" s="99">
        <v>326</v>
      </c>
      <c r="M289" s="101"/>
      <c r="N289" s="99">
        <v>336</v>
      </c>
      <c r="O289" s="99">
        <v>366</v>
      </c>
      <c r="P289" s="99"/>
      <c r="Q289" s="99"/>
      <c r="R289" s="99"/>
      <c r="S289" s="99"/>
      <c r="T289" s="99"/>
      <c r="U289" s="99"/>
    </row>
    <row r="290" spans="7:21" x14ac:dyDescent="0.25">
      <c r="G290" s="96" t="s">
        <v>79</v>
      </c>
      <c r="H290" s="100">
        <v>44249</v>
      </c>
      <c r="I290" s="98" t="s">
        <v>10</v>
      </c>
      <c r="J290" s="98" t="str">
        <f t="shared" si="4"/>
        <v>44249E</v>
      </c>
      <c r="K290" s="99">
        <v>376</v>
      </c>
      <c r="L290" s="99">
        <v>406</v>
      </c>
      <c r="M290" s="101"/>
      <c r="N290" s="99">
        <v>416</v>
      </c>
      <c r="O290" s="99">
        <v>446</v>
      </c>
      <c r="P290" s="99"/>
      <c r="Q290" s="99"/>
      <c r="R290" s="99"/>
      <c r="S290" s="99"/>
      <c r="T290" s="99"/>
      <c r="U290" s="99"/>
    </row>
    <row r="291" spans="7:21" x14ac:dyDescent="0.25">
      <c r="G291" s="96" t="s">
        <v>79</v>
      </c>
      <c r="H291" s="100">
        <v>44249</v>
      </c>
      <c r="I291" s="98" t="s">
        <v>72</v>
      </c>
      <c r="J291" s="98" t="str">
        <f t="shared" si="4"/>
        <v>44249M</v>
      </c>
      <c r="K291" s="99">
        <v>466</v>
      </c>
      <c r="L291" s="99">
        <v>495</v>
      </c>
      <c r="M291" s="101"/>
      <c r="N291" s="99">
        <v>506</v>
      </c>
      <c r="O291" s="99">
        <v>536</v>
      </c>
      <c r="P291" s="99"/>
      <c r="Q291" s="99"/>
      <c r="R291" s="99"/>
      <c r="S291" s="99"/>
      <c r="T291" s="99"/>
      <c r="U291" s="99"/>
    </row>
    <row r="292" spans="7:21" x14ac:dyDescent="0.25">
      <c r="G292" s="96" t="s">
        <v>80</v>
      </c>
      <c r="H292" s="100">
        <v>44250</v>
      </c>
      <c r="I292" s="98" t="s">
        <v>6</v>
      </c>
      <c r="J292" s="98" t="str">
        <f t="shared" si="4"/>
        <v>44250O</v>
      </c>
      <c r="K292" s="99">
        <v>146</v>
      </c>
      <c r="L292" s="99">
        <v>176</v>
      </c>
      <c r="M292" s="101"/>
      <c r="N292" s="99">
        <v>186</v>
      </c>
      <c r="O292" s="99">
        <v>216</v>
      </c>
      <c r="P292" s="99"/>
      <c r="Q292" s="99"/>
      <c r="R292" s="99"/>
      <c r="S292" s="99"/>
      <c r="T292" s="99"/>
      <c r="U292" s="99"/>
    </row>
    <row r="293" spans="7:21" x14ac:dyDescent="0.25">
      <c r="G293" s="96" t="s">
        <v>80</v>
      </c>
      <c r="H293" s="100">
        <v>44250</v>
      </c>
      <c r="I293" s="98" t="s">
        <v>7</v>
      </c>
      <c r="J293" s="98" t="str">
        <f t="shared" si="4"/>
        <v>44250N</v>
      </c>
      <c r="K293" s="99">
        <v>176</v>
      </c>
      <c r="L293" s="99">
        <v>206</v>
      </c>
      <c r="M293" s="101"/>
      <c r="N293" s="99">
        <v>216</v>
      </c>
      <c r="O293" s="99">
        <v>246</v>
      </c>
      <c r="P293" s="99"/>
      <c r="Q293" s="99"/>
      <c r="R293" s="99"/>
      <c r="S293" s="99"/>
      <c r="T293" s="99"/>
      <c r="U293" s="99"/>
    </row>
    <row r="294" spans="7:21" x14ac:dyDescent="0.25">
      <c r="G294" s="96" t="s">
        <v>80</v>
      </c>
      <c r="H294" s="100">
        <v>44250</v>
      </c>
      <c r="I294" s="98" t="s">
        <v>8</v>
      </c>
      <c r="J294" s="98" t="str">
        <f t="shared" si="4"/>
        <v>44250X</v>
      </c>
      <c r="K294" s="99">
        <v>236</v>
      </c>
      <c r="L294" s="99">
        <v>266</v>
      </c>
      <c r="M294" s="101"/>
      <c r="N294" s="99">
        <v>276</v>
      </c>
      <c r="O294" s="99">
        <v>306</v>
      </c>
      <c r="P294" s="99"/>
      <c r="Q294" s="99"/>
      <c r="R294" s="99"/>
      <c r="S294" s="99"/>
      <c r="T294" s="99"/>
      <c r="U294" s="99"/>
    </row>
    <row r="295" spans="7:21" x14ac:dyDescent="0.25">
      <c r="G295" s="96" t="s">
        <v>80</v>
      </c>
      <c r="H295" s="100">
        <v>44250</v>
      </c>
      <c r="I295" s="98" t="s">
        <v>9</v>
      </c>
      <c r="J295" s="98" t="str">
        <f t="shared" si="4"/>
        <v>44250Q</v>
      </c>
      <c r="K295" s="99">
        <v>296</v>
      </c>
      <c r="L295" s="99">
        <v>326</v>
      </c>
      <c r="M295" s="101"/>
      <c r="N295" s="99">
        <v>336</v>
      </c>
      <c r="O295" s="99">
        <v>366</v>
      </c>
      <c r="P295" s="99"/>
      <c r="Q295" s="99"/>
      <c r="R295" s="99"/>
      <c r="S295" s="99"/>
      <c r="T295" s="99"/>
      <c r="U295" s="99"/>
    </row>
    <row r="296" spans="7:21" x14ac:dyDescent="0.25">
      <c r="G296" s="96" t="s">
        <v>80</v>
      </c>
      <c r="H296" s="100">
        <v>44250</v>
      </c>
      <c r="I296" s="98" t="s">
        <v>10</v>
      </c>
      <c r="J296" s="98" t="str">
        <f t="shared" si="4"/>
        <v>44250E</v>
      </c>
      <c r="K296" s="99">
        <v>376</v>
      </c>
      <c r="L296" s="99">
        <v>406</v>
      </c>
      <c r="M296" s="101"/>
      <c r="N296" s="99">
        <v>416</v>
      </c>
      <c r="O296" s="99">
        <v>446</v>
      </c>
      <c r="P296" s="99"/>
      <c r="Q296" s="99"/>
      <c r="R296" s="99"/>
      <c r="S296" s="99"/>
      <c r="T296" s="99"/>
      <c r="U296" s="99"/>
    </row>
    <row r="297" spans="7:21" x14ac:dyDescent="0.25">
      <c r="G297" s="96" t="s">
        <v>80</v>
      </c>
      <c r="H297" s="100">
        <v>44250</v>
      </c>
      <c r="I297" s="98" t="s">
        <v>72</v>
      </c>
      <c r="J297" s="98" t="str">
        <f t="shared" si="4"/>
        <v>44250M</v>
      </c>
      <c r="K297" s="99">
        <v>466</v>
      </c>
      <c r="L297" s="99">
        <v>495</v>
      </c>
      <c r="M297" s="101"/>
      <c r="N297" s="99">
        <v>506</v>
      </c>
      <c r="O297" s="99">
        <v>536</v>
      </c>
      <c r="P297" s="99"/>
      <c r="Q297" s="99"/>
      <c r="R297" s="99"/>
      <c r="S297" s="99"/>
      <c r="T297" s="99"/>
      <c r="U297" s="99"/>
    </row>
    <row r="298" spans="7:21" x14ac:dyDescent="0.25">
      <c r="G298" s="96" t="s">
        <v>74</v>
      </c>
      <c r="H298" s="100">
        <v>44251</v>
      </c>
      <c r="I298" s="98" t="s">
        <v>6</v>
      </c>
      <c r="J298" s="98" t="str">
        <f t="shared" si="4"/>
        <v>44251O</v>
      </c>
      <c r="K298" s="99">
        <v>146</v>
      </c>
      <c r="L298" s="99">
        <v>176</v>
      </c>
      <c r="M298" s="101"/>
      <c r="N298" s="99">
        <v>186</v>
      </c>
      <c r="O298" s="99">
        <v>216</v>
      </c>
      <c r="P298" s="99"/>
      <c r="Q298" s="99"/>
      <c r="R298" s="99"/>
      <c r="S298" s="99"/>
      <c r="T298" s="99"/>
      <c r="U298" s="99"/>
    </row>
    <row r="299" spans="7:21" x14ac:dyDescent="0.25">
      <c r="G299" s="96" t="s">
        <v>74</v>
      </c>
      <c r="H299" s="100">
        <v>44251</v>
      </c>
      <c r="I299" s="98" t="s">
        <v>7</v>
      </c>
      <c r="J299" s="98" t="str">
        <f t="shared" si="4"/>
        <v>44251N</v>
      </c>
      <c r="K299" s="99">
        <v>176</v>
      </c>
      <c r="L299" s="99">
        <v>206</v>
      </c>
      <c r="M299" s="101"/>
      <c r="N299" s="99">
        <v>216</v>
      </c>
      <c r="O299" s="99">
        <v>246</v>
      </c>
      <c r="P299" s="99"/>
      <c r="Q299" s="99"/>
      <c r="R299" s="99"/>
      <c r="S299" s="99"/>
      <c r="T299" s="99"/>
      <c r="U299" s="99"/>
    </row>
    <row r="300" spans="7:21" x14ac:dyDescent="0.25">
      <c r="G300" s="96" t="s">
        <v>74</v>
      </c>
      <c r="H300" s="100">
        <v>44251</v>
      </c>
      <c r="I300" s="98" t="s">
        <v>8</v>
      </c>
      <c r="J300" s="98" t="str">
        <f t="shared" si="4"/>
        <v>44251X</v>
      </c>
      <c r="K300" s="99">
        <v>236</v>
      </c>
      <c r="L300" s="99">
        <v>266</v>
      </c>
      <c r="M300" s="101"/>
      <c r="N300" s="99">
        <v>276</v>
      </c>
      <c r="O300" s="99">
        <v>306</v>
      </c>
      <c r="P300" s="99"/>
      <c r="Q300" s="99"/>
      <c r="R300" s="99"/>
      <c r="S300" s="99"/>
      <c r="T300" s="99"/>
      <c r="U300" s="99"/>
    </row>
    <row r="301" spans="7:21" x14ac:dyDescent="0.25">
      <c r="G301" s="96" t="s">
        <v>74</v>
      </c>
      <c r="H301" s="100">
        <v>44251</v>
      </c>
      <c r="I301" s="98" t="s">
        <v>9</v>
      </c>
      <c r="J301" s="98" t="str">
        <f t="shared" si="4"/>
        <v>44251Q</v>
      </c>
      <c r="K301" s="99">
        <v>296</v>
      </c>
      <c r="L301" s="99">
        <v>326</v>
      </c>
      <c r="M301" s="101"/>
      <c r="N301" s="99">
        <v>336</v>
      </c>
      <c r="O301" s="99">
        <v>366</v>
      </c>
      <c r="P301" s="99"/>
      <c r="Q301" s="99"/>
      <c r="R301" s="99"/>
      <c r="S301" s="99"/>
      <c r="T301" s="99"/>
      <c r="U301" s="99"/>
    </row>
    <row r="302" spans="7:21" x14ac:dyDescent="0.25">
      <c r="G302" s="96" t="s">
        <v>74</v>
      </c>
      <c r="H302" s="100">
        <v>44251</v>
      </c>
      <c r="I302" s="98" t="s">
        <v>10</v>
      </c>
      <c r="J302" s="98" t="str">
        <f t="shared" si="4"/>
        <v>44251E</v>
      </c>
      <c r="K302" s="99">
        <v>376</v>
      </c>
      <c r="L302" s="99">
        <v>406</v>
      </c>
      <c r="M302" s="101"/>
      <c r="N302" s="99">
        <v>416</v>
      </c>
      <c r="O302" s="99">
        <v>446</v>
      </c>
      <c r="P302" s="99"/>
      <c r="Q302" s="99"/>
      <c r="R302" s="99"/>
      <c r="S302" s="99"/>
      <c r="T302" s="99"/>
      <c r="U302" s="99"/>
    </row>
    <row r="303" spans="7:21" x14ac:dyDescent="0.25">
      <c r="G303" s="96" t="s">
        <v>74</v>
      </c>
      <c r="H303" s="100">
        <v>44251</v>
      </c>
      <c r="I303" s="98" t="s">
        <v>72</v>
      </c>
      <c r="J303" s="98" t="str">
        <f t="shared" si="4"/>
        <v>44251M</v>
      </c>
      <c r="K303" s="99">
        <v>466</v>
      </c>
      <c r="L303" s="99">
        <v>495</v>
      </c>
      <c r="M303" s="101"/>
      <c r="N303" s="99">
        <v>506</v>
      </c>
      <c r="O303" s="99">
        <v>536</v>
      </c>
      <c r="P303" s="99"/>
      <c r="Q303" s="99"/>
      <c r="R303" s="99"/>
      <c r="S303" s="99"/>
      <c r="T303" s="99"/>
      <c r="U303" s="99"/>
    </row>
    <row r="304" spans="7:21" x14ac:dyDescent="0.25">
      <c r="G304" s="96" t="s">
        <v>75</v>
      </c>
      <c r="H304" s="100">
        <v>44252</v>
      </c>
      <c r="I304" s="98" t="s">
        <v>6</v>
      </c>
      <c r="J304" s="98" t="str">
        <f t="shared" si="4"/>
        <v>44252O</v>
      </c>
      <c r="K304" s="99">
        <v>146</v>
      </c>
      <c r="L304" s="99">
        <v>176</v>
      </c>
      <c r="M304" s="101"/>
      <c r="N304" s="99">
        <v>186</v>
      </c>
      <c r="O304" s="99">
        <v>216</v>
      </c>
      <c r="P304" s="99"/>
      <c r="Q304" s="99"/>
      <c r="R304" s="99"/>
      <c r="S304" s="99"/>
      <c r="T304" s="99"/>
      <c r="U304" s="99"/>
    </row>
    <row r="305" spans="7:21" x14ac:dyDescent="0.25">
      <c r="G305" s="96" t="s">
        <v>75</v>
      </c>
      <c r="H305" s="100">
        <v>44252</v>
      </c>
      <c r="I305" s="98" t="s">
        <v>7</v>
      </c>
      <c r="J305" s="98" t="str">
        <f t="shared" si="4"/>
        <v>44252N</v>
      </c>
      <c r="K305" s="99">
        <v>176</v>
      </c>
      <c r="L305" s="99">
        <v>206</v>
      </c>
      <c r="M305" s="101"/>
      <c r="N305" s="99">
        <v>216</v>
      </c>
      <c r="O305" s="99">
        <v>246</v>
      </c>
      <c r="P305" s="99"/>
      <c r="Q305" s="99"/>
      <c r="R305" s="99"/>
      <c r="S305" s="99"/>
      <c r="T305" s="99"/>
      <c r="U305" s="99"/>
    </row>
    <row r="306" spans="7:21" x14ac:dyDescent="0.25">
      <c r="G306" s="96" t="s">
        <v>75</v>
      </c>
      <c r="H306" s="100">
        <v>44252</v>
      </c>
      <c r="I306" s="98" t="s">
        <v>8</v>
      </c>
      <c r="J306" s="98" t="str">
        <f t="shared" si="4"/>
        <v>44252X</v>
      </c>
      <c r="K306" s="99">
        <v>236</v>
      </c>
      <c r="L306" s="99">
        <v>266</v>
      </c>
      <c r="M306" s="101"/>
      <c r="N306" s="99">
        <v>276</v>
      </c>
      <c r="O306" s="99">
        <v>306</v>
      </c>
      <c r="P306" s="99"/>
      <c r="Q306" s="99"/>
      <c r="R306" s="99"/>
      <c r="S306" s="99"/>
      <c r="T306" s="99"/>
      <c r="U306" s="99"/>
    </row>
    <row r="307" spans="7:21" x14ac:dyDescent="0.25">
      <c r="G307" s="96" t="s">
        <v>75</v>
      </c>
      <c r="H307" s="100">
        <v>44252</v>
      </c>
      <c r="I307" s="98" t="s">
        <v>9</v>
      </c>
      <c r="J307" s="98" t="str">
        <f t="shared" si="4"/>
        <v>44252Q</v>
      </c>
      <c r="K307" s="99">
        <v>296</v>
      </c>
      <c r="L307" s="99">
        <v>326</v>
      </c>
      <c r="M307" s="101"/>
      <c r="N307" s="99">
        <v>336</v>
      </c>
      <c r="O307" s="99">
        <v>366</v>
      </c>
      <c r="P307" s="99"/>
      <c r="Q307" s="99"/>
      <c r="R307" s="99"/>
      <c r="S307" s="99"/>
      <c r="T307" s="99"/>
      <c r="U307" s="99"/>
    </row>
    <row r="308" spans="7:21" x14ac:dyDescent="0.25">
      <c r="G308" s="96" t="s">
        <v>75</v>
      </c>
      <c r="H308" s="100">
        <v>44252</v>
      </c>
      <c r="I308" s="98" t="s">
        <v>10</v>
      </c>
      <c r="J308" s="98" t="str">
        <f t="shared" si="4"/>
        <v>44252E</v>
      </c>
      <c r="K308" s="99">
        <v>376</v>
      </c>
      <c r="L308" s="99">
        <v>406</v>
      </c>
      <c r="M308" s="101"/>
      <c r="N308" s="99">
        <v>416</v>
      </c>
      <c r="O308" s="99">
        <v>446</v>
      </c>
      <c r="P308" s="99"/>
      <c r="Q308" s="99"/>
      <c r="R308" s="99"/>
      <c r="S308" s="99"/>
      <c r="T308" s="99"/>
      <c r="U308" s="99"/>
    </row>
    <row r="309" spans="7:21" x14ac:dyDescent="0.25">
      <c r="G309" s="96" t="s">
        <v>75</v>
      </c>
      <c r="H309" s="100">
        <v>44252</v>
      </c>
      <c r="I309" s="98" t="s">
        <v>72</v>
      </c>
      <c r="J309" s="98" t="str">
        <f t="shared" si="4"/>
        <v>44252M</v>
      </c>
      <c r="K309" s="99">
        <v>466</v>
      </c>
      <c r="L309" s="99">
        <v>495</v>
      </c>
      <c r="M309" s="101"/>
      <c r="N309" s="99">
        <v>506</v>
      </c>
      <c r="O309" s="99">
        <v>536</v>
      </c>
      <c r="P309" s="99"/>
      <c r="Q309" s="99"/>
      <c r="R309" s="99"/>
      <c r="S309" s="99"/>
      <c r="T309" s="99"/>
      <c r="U309" s="99"/>
    </row>
    <row r="310" spans="7:21" x14ac:dyDescent="0.25">
      <c r="G310" s="96" t="s">
        <v>76</v>
      </c>
      <c r="H310" s="100">
        <v>44253</v>
      </c>
      <c r="I310" s="98" t="s">
        <v>6</v>
      </c>
      <c r="J310" s="98" t="str">
        <f t="shared" si="4"/>
        <v>44253O</v>
      </c>
      <c r="K310" s="99">
        <v>146</v>
      </c>
      <c r="L310" s="99">
        <v>176</v>
      </c>
      <c r="M310" s="101"/>
      <c r="N310" s="99">
        <v>186</v>
      </c>
      <c r="O310" s="99">
        <v>216</v>
      </c>
      <c r="P310" s="99"/>
      <c r="Q310" s="99"/>
      <c r="R310" s="99"/>
      <c r="S310" s="99"/>
      <c r="T310" s="99"/>
      <c r="U310" s="99"/>
    </row>
    <row r="311" spans="7:21" x14ac:dyDescent="0.25">
      <c r="G311" s="96" t="s">
        <v>76</v>
      </c>
      <c r="H311" s="100">
        <v>44253</v>
      </c>
      <c r="I311" s="98" t="s">
        <v>7</v>
      </c>
      <c r="J311" s="98" t="str">
        <f t="shared" si="4"/>
        <v>44253N</v>
      </c>
      <c r="K311" s="99">
        <v>176</v>
      </c>
      <c r="L311" s="99">
        <v>206</v>
      </c>
      <c r="M311" s="101"/>
      <c r="N311" s="99">
        <v>216</v>
      </c>
      <c r="O311" s="99">
        <v>246</v>
      </c>
      <c r="P311" s="99"/>
      <c r="Q311" s="99"/>
      <c r="R311" s="99"/>
      <c r="S311" s="99"/>
      <c r="T311" s="99"/>
      <c r="U311" s="99"/>
    </row>
    <row r="312" spans="7:21" x14ac:dyDescent="0.25">
      <c r="G312" s="96" t="s">
        <v>76</v>
      </c>
      <c r="H312" s="100">
        <v>44253</v>
      </c>
      <c r="I312" s="98" t="s">
        <v>8</v>
      </c>
      <c r="J312" s="98" t="str">
        <f t="shared" si="4"/>
        <v>44253X</v>
      </c>
      <c r="K312" s="99">
        <v>236</v>
      </c>
      <c r="L312" s="99">
        <v>266</v>
      </c>
      <c r="M312" s="101"/>
      <c r="N312" s="99">
        <v>276</v>
      </c>
      <c r="O312" s="99">
        <v>306</v>
      </c>
      <c r="P312" s="99"/>
      <c r="Q312" s="99"/>
      <c r="R312" s="99"/>
      <c r="S312" s="99"/>
      <c r="T312" s="99"/>
      <c r="U312" s="99"/>
    </row>
    <row r="313" spans="7:21" x14ac:dyDescent="0.25">
      <c r="G313" s="96" t="s">
        <v>76</v>
      </c>
      <c r="H313" s="100">
        <v>44253</v>
      </c>
      <c r="I313" s="98" t="s">
        <v>9</v>
      </c>
      <c r="J313" s="98" t="str">
        <f t="shared" si="4"/>
        <v>44253Q</v>
      </c>
      <c r="K313" s="99">
        <v>296</v>
      </c>
      <c r="L313" s="99">
        <v>326</v>
      </c>
      <c r="M313" s="101"/>
      <c r="N313" s="99">
        <v>336</v>
      </c>
      <c r="O313" s="99">
        <v>366</v>
      </c>
      <c r="P313" s="99"/>
      <c r="Q313" s="99"/>
      <c r="R313" s="99"/>
      <c r="S313" s="99"/>
      <c r="T313" s="99"/>
      <c r="U313" s="99"/>
    </row>
    <row r="314" spans="7:21" x14ac:dyDescent="0.25">
      <c r="G314" s="96" t="s">
        <v>76</v>
      </c>
      <c r="H314" s="100">
        <v>44253</v>
      </c>
      <c r="I314" s="98" t="s">
        <v>10</v>
      </c>
      <c r="J314" s="98" t="str">
        <f t="shared" si="4"/>
        <v>44253E</v>
      </c>
      <c r="K314" s="99">
        <v>376</v>
      </c>
      <c r="L314" s="99">
        <v>406</v>
      </c>
      <c r="M314" s="101"/>
      <c r="N314" s="99">
        <v>416</v>
      </c>
      <c r="O314" s="99">
        <v>446</v>
      </c>
      <c r="P314" s="99"/>
      <c r="Q314" s="99"/>
      <c r="R314" s="99"/>
      <c r="S314" s="99"/>
      <c r="T314" s="99"/>
      <c r="U314" s="99"/>
    </row>
    <row r="315" spans="7:21" x14ac:dyDescent="0.25">
      <c r="G315" s="96" t="s">
        <v>76</v>
      </c>
      <c r="H315" s="100">
        <v>44253</v>
      </c>
      <c r="I315" s="98" t="s">
        <v>72</v>
      </c>
      <c r="J315" s="98" t="str">
        <f t="shared" si="4"/>
        <v>44253M</v>
      </c>
      <c r="K315" s="99">
        <v>466</v>
      </c>
      <c r="L315" s="99">
        <v>495</v>
      </c>
      <c r="M315" s="101"/>
      <c r="N315" s="99">
        <v>506</v>
      </c>
      <c r="O315" s="99">
        <v>536</v>
      </c>
      <c r="P315" s="99"/>
      <c r="Q315" s="99"/>
      <c r="R315" s="99"/>
      <c r="S315" s="99"/>
      <c r="T315" s="99"/>
      <c r="U315" s="99"/>
    </row>
    <row r="316" spans="7:21" x14ac:dyDescent="0.25">
      <c r="G316" s="96" t="s">
        <v>77</v>
      </c>
      <c r="H316" s="100">
        <v>44254</v>
      </c>
      <c r="I316" s="98" t="s">
        <v>6</v>
      </c>
      <c r="J316" s="98" t="str">
        <f t="shared" si="4"/>
        <v>44254O</v>
      </c>
      <c r="K316" s="99">
        <v>146</v>
      </c>
      <c r="L316" s="99">
        <v>176</v>
      </c>
      <c r="M316" s="101"/>
      <c r="N316" s="99">
        <v>186</v>
      </c>
      <c r="O316" s="99">
        <v>216</v>
      </c>
      <c r="P316" s="99"/>
      <c r="Q316" s="99"/>
      <c r="R316" s="99"/>
      <c r="S316" s="99"/>
      <c r="T316" s="99"/>
      <c r="U316" s="99"/>
    </row>
    <row r="317" spans="7:21" x14ac:dyDescent="0.25">
      <c r="G317" s="96" t="s">
        <v>77</v>
      </c>
      <c r="H317" s="100">
        <v>44254</v>
      </c>
      <c r="I317" s="98" t="s">
        <v>7</v>
      </c>
      <c r="J317" s="98" t="str">
        <f t="shared" si="4"/>
        <v>44254N</v>
      </c>
      <c r="K317" s="99">
        <v>176</v>
      </c>
      <c r="L317" s="99">
        <v>206</v>
      </c>
      <c r="M317" s="101"/>
      <c r="N317" s="99">
        <v>216</v>
      </c>
      <c r="O317" s="99">
        <v>246</v>
      </c>
      <c r="P317" s="99"/>
      <c r="Q317" s="99"/>
      <c r="R317" s="99"/>
      <c r="S317" s="99"/>
      <c r="T317" s="99"/>
      <c r="U317" s="99"/>
    </row>
    <row r="318" spans="7:21" x14ac:dyDescent="0.25">
      <c r="G318" s="96" t="s">
        <v>77</v>
      </c>
      <c r="H318" s="100">
        <v>44254</v>
      </c>
      <c r="I318" s="98" t="s">
        <v>8</v>
      </c>
      <c r="J318" s="98" t="str">
        <f t="shared" si="4"/>
        <v>44254X</v>
      </c>
      <c r="K318" s="99">
        <v>236</v>
      </c>
      <c r="L318" s="99">
        <v>266</v>
      </c>
      <c r="M318" s="101"/>
      <c r="N318" s="99">
        <v>276</v>
      </c>
      <c r="O318" s="99">
        <v>306</v>
      </c>
      <c r="P318" s="99"/>
      <c r="Q318" s="99"/>
      <c r="R318" s="99"/>
      <c r="S318" s="99"/>
      <c r="T318" s="99"/>
      <c r="U318" s="99"/>
    </row>
    <row r="319" spans="7:21" x14ac:dyDescent="0.25">
      <c r="G319" s="96" t="s">
        <v>77</v>
      </c>
      <c r="H319" s="100">
        <v>44254</v>
      </c>
      <c r="I319" s="98" t="s">
        <v>9</v>
      </c>
      <c r="J319" s="98" t="str">
        <f t="shared" si="4"/>
        <v>44254Q</v>
      </c>
      <c r="K319" s="99">
        <v>296</v>
      </c>
      <c r="L319" s="99">
        <v>326</v>
      </c>
      <c r="M319" s="101"/>
      <c r="N319" s="99">
        <v>336</v>
      </c>
      <c r="O319" s="99">
        <v>366</v>
      </c>
      <c r="P319" s="99"/>
      <c r="Q319" s="99"/>
      <c r="R319" s="99"/>
      <c r="S319" s="99"/>
      <c r="T319" s="99"/>
      <c r="U319" s="99"/>
    </row>
    <row r="320" spans="7:21" x14ac:dyDescent="0.25">
      <c r="G320" s="96" t="s">
        <v>77</v>
      </c>
      <c r="H320" s="100">
        <v>44254</v>
      </c>
      <c r="I320" s="98" t="s">
        <v>10</v>
      </c>
      <c r="J320" s="98" t="str">
        <f t="shared" si="4"/>
        <v>44254E</v>
      </c>
      <c r="K320" s="99">
        <v>376</v>
      </c>
      <c r="L320" s="99">
        <v>406</v>
      </c>
      <c r="M320" s="101"/>
      <c r="N320" s="99">
        <v>416</v>
      </c>
      <c r="O320" s="99">
        <v>446</v>
      </c>
      <c r="P320" s="99"/>
      <c r="Q320" s="99"/>
      <c r="R320" s="99"/>
      <c r="S320" s="99"/>
      <c r="T320" s="99"/>
      <c r="U320" s="99"/>
    </row>
    <row r="321" spans="7:21" x14ac:dyDescent="0.25">
      <c r="G321" s="96" t="s">
        <v>77</v>
      </c>
      <c r="H321" s="100">
        <v>44254</v>
      </c>
      <c r="I321" s="98" t="s">
        <v>72</v>
      </c>
      <c r="J321" s="98" t="str">
        <f t="shared" si="4"/>
        <v>44254M</v>
      </c>
      <c r="K321" s="99">
        <v>466</v>
      </c>
      <c r="L321" s="99">
        <v>495</v>
      </c>
      <c r="M321" s="101"/>
      <c r="N321" s="99">
        <v>506</v>
      </c>
      <c r="O321" s="99">
        <v>536</v>
      </c>
      <c r="P321" s="99"/>
      <c r="Q321" s="99"/>
      <c r="R321" s="99"/>
      <c r="S321" s="99"/>
      <c r="T321" s="99"/>
      <c r="U321" s="99"/>
    </row>
    <row r="322" spans="7:21" x14ac:dyDescent="0.25">
      <c r="G322" s="96" t="s">
        <v>78</v>
      </c>
      <c r="H322" s="100">
        <v>44255</v>
      </c>
      <c r="I322" s="98" t="s">
        <v>6</v>
      </c>
      <c r="J322" s="98" t="str">
        <f t="shared" si="4"/>
        <v>44255O</v>
      </c>
      <c r="K322" s="99">
        <v>146</v>
      </c>
      <c r="L322" s="99">
        <v>176</v>
      </c>
      <c r="M322" s="101"/>
      <c r="N322" s="99">
        <v>186</v>
      </c>
      <c r="O322" s="99">
        <v>216</v>
      </c>
      <c r="P322" s="99"/>
      <c r="Q322" s="99"/>
      <c r="R322" s="99"/>
      <c r="S322" s="99"/>
      <c r="T322" s="99"/>
      <c r="U322" s="99"/>
    </row>
    <row r="323" spans="7:21" x14ac:dyDescent="0.25">
      <c r="G323" s="96" t="s">
        <v>78</v>
      </c>
      <c r="H323" s="100">
        <v>44255</v>
      </c>
      <c r="I323" s="98" t="s">
        <v>7</v>
      </c>
      <c r="J323" s="98" t="str">
        <f t="shared" si="4"/>
        <v>44255N</v>
      </c>
      <c r="K323" s="99">
        <v>176</v>
      </c>
      <c r="L323" s="99">
        <v>206</v>
      </c>
      <c r="M323" s="101"/>
      <c r="N323" s="99">
        <v>216</v>
      </c>
      <c r="O323" s="99">
        <v>246</v>
      </c>
      <c r="P323" s="99"/>
      <c r="Q323" s="99"/>
      <c r="R323" s="99"/>
      <c r="S323" s="99"/>
      <c r="T323" s="99"/>
      <c r="U323" s="99"/>
    </row>
    <row r="324" spans="7:21" x14ac:dyDescent="0.25">
      <c r="G324" s="96" t="s">
        <v>78</v>
      </c>
      <c r="H324" s="100">
        <v>44255</v>
      </c>
      <c r="I324" s="98" t="s">
        <v>8</v>
      </c>
      <c r="J324" s="98" t="str">
        <f t="shared" si="4"/>
        <v>44255X</v>
      </c>
      <c r="K324" s="99">
        <v>236</v>
      </c>
      <c r="L324" s="99">
        <v>266</v>
      </c>
      <c r="M324" s="101"/>
      <c r="N324" s="99">
        <v>276</v>
      </c>
      <c r="O324" s="99">
        <v>306</v>
      </c>
      <c r="P324" s="99"/>
      <c r="Q324" s="99"/>
      <c r="R324" s="99"/>
      <c r="S324" s="99"/>
      <c r="T324" s="99"/>
      <c r="U324" s="99"/>
    </row>
    <row r="325" spans="7:21" x14ac:dyDescent="0.25">
      <c r="G325" s="96" t="s">
        <v>78</v>
      </c>
      <c r="H325" s="100">
        <v>44255</v>
      </c>
      <c r="I325" s="98" t="s">
        <v>9</v>
      </c>
      <c r="J325" s="98" t="str">
        <f t="shared" ref="J325:J388" si="5">+H325&amp;I325</f>
        <v>44255Q</v>
      </c>
      <c r="K325" s="99">
        <v>296</v>
      </c>
      <c r="L325" s="99">
        <v>326</v>
      </c>
      <c r="M325" s="101"/>
      <c r="N325" s="99">
        <v>336</v>
      </c>
      <c r="O325" s="99">
        <v>366</v>
      </c>
      <c r="P325" s="99"/>
      <c r="Q325" s="99"/>
      <c r="R325" s="99"/>
      <c r="S325" s="99"/>
      <c r="T325" s="99"/>
      <c r="U325" s="99"/>
    </row>
    <row r="326" spans="7:21" x14ac:dyDescent="0.25">
      <c r="G326" s="96" t="s">
        <v>78</v>
      </c>
      <c r="H326" s="100">
        <v>44255</v>
      </c>
      <c r="I326" s="98" t="s">
        <v>10</v>
      </c>
      <c r="J326" s="98" t="str">
        <f t="shared" si="5"/>
        <v>44255E</v>
      </c>
      <c r="K326" s="99">
        <v>376</v>
      </c>
      <c r="L326" s="99">
        <v>406</v>
      </c>
      <c r="M326" s="101"/>
      <c r="N326" s="99">
        <v>416</v>
      </c>
      <c r="O326" s="99">
        <v>446</v>
      </c>
      <c r="P326" s="99"/>
      <c r="Q326" s="99"/>
      <c r="R326" s="99"/>
      <c r="S326" s="99"/>
      <c r="T326" s="99"/>
      <c r="U326" s="99"/>
    </row>
    <row r="327" spans="7:21" x14ac:dyDescent="0.25">
      <c r="G327" s="96" t="s">
        <v>78</v>
      </c>
      <c r="H327" s="100">
        <v>44255</v>
      </c>
      <c r="I327" s="98" t="s">
        <v>72</v>
      </c>
      <c r="J327" s="98" t="str">
        <f t="shared" si="5"/>
        <v>44255M</v>
      </c>
      <c r="K327" s="99">
        <v>466</v>
      </c>
      <c r="L327" s="99">
        <v>495</v>
      </c>
      <c r="M327" s="101"/>
      <c r="N327" s="99">
        <v>506</v>
      </c>
      <c r="O327" s="99">
        <v>536</v>
      </c>
      <c r="P327" s="99"/>
      <c r="Q327" s="99"/>
      <c r="R327" s="99"/>
      <c r="S327" s="99"/>
      <c r="T327" s="99"/>
      <c r="U327" s="99"/>
    </row>
    <row r="328" spans="7:21" x14ac:dyDescent="0.25">
      <c r="G328" s="96" t="s">
        <v>79</v>
      </c>
      <c r="H328" s="100">
        <v>44256</v>
      </c>
      <c r="I328" s="98" t="s">
        <v>6</v>
      </c>
      <c r="J328" s="98" t="str">
        <f t="shared" si="5"/>
        <v>44256O</v>
      </c>
      <c r="K328" s="99">
        <v>146</v>
      </c>
      <c r="L328" s="99">
        <v>176</v>
      </c>
      <c r="M328" s="101"/>
      <c r="N328" s="99">
        <v>186</v>
      </c>
      <c r="O328" s="99">
        <v>216</v>
      </c>
      <c r="P328" s="99"/>
      <c r="Q328" s="99"/>
      <c r="R328" s="99"/>
      <c r="S328" s="99"/>
      <c r="T328" s="99"/>
      <c r="U328" s="99"/>
    </row>
    <row r="329" spans="7:21" x14ac:dyDescent="0.25">
      <c r="G329" s="96" t="s">
        <v>79</v>
      </c>
      <c r="H329" s="100">
        <v>44256</v>
      </c>
      <c r="I329" s="98" t="s">
        <v>7</v>
      </c>
      <c r="J329" s="98" t="str">
        <f t="shared" si="5"/>
        <v>44256N</v>
      </c>
      <c r="K329" s="99">
        <v>176</v>
      </c>
      <c r="L329" s="99">
        <v>206</v>
      </c>
      <c r="M329" s="101"/>
      <c r="N329" s="99">
        <v>216</v>
      </c>
      <c r="O329" s="99">
        <v>246</v>
      </c>
      <c r="P329" s="99"/>
      <c r="Q329" s="99"/>
      <c r="R329" s="99"/>
      <c r="S329" s="99"/>
      <c r="T329" s="99"/>
      <c r="U329" s="99"/>
    </row>
    <row r="330" spans="7:21" x14ac:dyDescent="0.25">
      <c r="G330" s="96" t="s">
        <v>79</v>
      </c>
      <c r="H330" s="100">
        <v>44256</v>
      </c>
      <c r="I330" s="98" t="s">
        <v>8</v>
      </c>
      <c r="J330" s="98" t="str">
        <f t="shared" si="5"/>
        <v>44256X</v>
      </c>
      <c r="K330" s="99">
        <v>236</v>
      </c>
      <c r="L330" s="99">
        <v>266</v>
      </c>
      <c r="M330" s="101"/>
      <c r="N330" s="99">
        <v>276</v>
      </c>
      <c r="O330" s="99">
        <v>306</v>
      </c>
      <c r="P330" s="99"/>
      <c r="Q330" s="99"/>
      <c r="R330" s="99"/>
      <c r="S330" s="99"/>
      <c r="T330" s="99"/>
      <c r="U330" s="99"/>
    </row>
    <row r="331" spans="7:21" x14ac:dyDescent="0.25">
      <c r="G331" s="96" t="s">
        <v>79</v>
      </c>
      <c r="H331" s="100">
        <v>44256</v>
      </c>
      <c r="I331" s="98" t="s">
        <v>9</v>
      </c>
      <c r="J331" s="98" t="str">
        <f t="shared" si="5"/>
        <v>44256Q</v>
      </c>
      <c r="K331" s="99">
        <v>296</v>
      </c>
      <c r="L331" s="99">
        <v>326</v>
      </c>
      <c r="M331" s="101"/>
      <c r="N331" s="99">
        <v>336</v>
      </c>
      <c r="O331" s="99">
        <v>366</v>
      </c>
      <c r="P331" s="99"/>
      <c r="Q331" s="99"/>
      <c r="R331" s="99"/>
      <c r="S331" s="99"/>
      <c r="T331" s="99"/>
      <c r="U331" s="99"/>
    </row>
    <row r="332" spans="7:21" x14ac:dyDescent="0.25">
      <c r="G332" s="96" t="s">
        <v>79</v>
      </c>
      <c r="H332" s="100">
        <v>44256</v>
      </c>
      <c r="I332" s="98" t="s">
        <v>10</v>
      </c>
      <c r="J332" s="98" t="str">
        <f t="shared" si="5"/>
        <v>44256E</v>
      </c>
      <c r="K332" s="99">
        <v>376</v>
      </c>
      <c r="L332" s="99">
        <v>406</v>
      </c>
      <c r="M332" s="101"/>
      <c r="N332" s="99">
        <v>416</v>
      </c>
      <c r="O332" s="99">
        <v>446</v>
      </c>
      <c r="P332" s="99"/>
      <c r="Q332" s="99"/>
      <c r="R332" s="99"/>
      <c r="S332" s="99"/>
      <c r="T332" s="99"/>
      <c r="U332" s="99"/>
    </row>
    <row r="333" spans="7:21" x14ac:dyDescent="0.25">
      <c r="G333" s="96" t="s">
        <v>79</v>
      </c>
      <c r="H333" s="100">
        <v>44256</v>
      </c>
      <c r="I333" s="98" t="s">
        <v>72</v>
      </c>
      <c r="J333" s="98" t="str">
        <f t="shared" si="5"/>
        <v>44256M</v>
      </c>
      <c r="K333" s="99">
        <v>466</v>
      </c>
      <c r="L333" s="99">
        <v>495</v>
      </c>
      <c r="M333" s="101"/>
      <c r="N333" s="99">
        <v>506</v>
      </c>
      <c r="O333" s="99">
        <v>536</v>
      </c>
      <c r="P333" s="99"/>
      <c r="Q333" s="99"/>
      <c r="R333" s="99"/>
      <c r="S333" s="99"/>
      <c r="T333" s="99"/>
      <c r="U333" s="99"/>
    </row>
    <row r="334" spans="7:21" x14ac:dyDescent="0.25">
      <c r="G334" s="96" t="s">
        <v>80</v>
      </c>
      <c r="H334" s="100">
        <v>44257</v>
      </c>
      <c r="I334" s="98" t="s">
        <v>6</v>
      </c>
      <c r="J334" s="98" t="str">
        <f t="shared" si="5"/>
        <v>44257O</v>
      </c>
      <c r="K334" s="99">
        <v>146</v>
      </c>
      <c r="L334" s="99">
        <v>176</v>
      </c>
      <c r="M334" s="101"/>
      <c r="N334" s="99">
        <v>186</v>
      </c>
      <c r="O334" s="99">
        <v>216</v>
      </c>
      <c r="P334" s="99"/>
      <c r="Q334" s="99"/>
      <c r="R334" s="99"/>
      <c r="S334" s="99"/>
      <c r="T334" s="99"/>
      <c r="U334" s="99"/>
    </row>
    <row r="335" spans="7:21" x14ac:dyDescent="0.25">
      <c r="G335" s="96" t="s">
        <v>80</v>
      </c>
      <c r="H335" s="100">
        <v>44257</v>
      </c>
      <c r="I335" s="98" t="s">
        <v>7</v>
      </c>
      <c r="J335" s="98" t="str">
        <f t="shared" si="5"/>
        <v>44257N</v>
      </c>
      <c r="K335" s="99">
        <v>176</v>
      </c>
      <c r="L335" s="99">
        <v>206</v>
      </c>
      <c r="M335" s="101"/>
      <c r="N335" s="99">
        <v>216</v>
      </c>
      <c r="O335" s="99">
        <v>246</v>
      </c>
      <c r="P335" s="99"/>
      <c r="Q335" s="99"/>
      <c r="R335" s="99"/>
      <c r="S335" s="99"/>
      <c r="T335" s="99"/>
      <c r="U335" s="99"/>
    </row>
    <row r="336" spans="7:21" x14ac:dyDescent="0.25">
      <c r="G336" s="96" t="s">
        <v>80</v>
      </c>
      <c r="H336" s="100">
        <v>44257</v>
      </c>
      <c r="I336" s="98" t="s">
        <v>8</v>
      </c>
      <c r="J336" s="98" t="str">
        <f t="shared" si="5"/>
        <v>44257X</v>
      </c>
      <c r="K336" s="99">
        <v>236</v>
      </c>
      <c r="L336" s="99">
        <v>266</v>
      </c>
      <c r="M336" s="101"/>
      <c r="N336" s="99">
        <v>276</v>
      </c>
      <c r="O336" s="99">
        <v>306</v>
      </c>
      <c r="P336" s="99"/>
      <c r="Q336" s="99"/>
      <c r="R336" s="99"/>
      <c r="S336" s="99"/>
      <c r="T336" s="99"/>
      <c r="U336" s="99"/>
    </row>
    <row r="337" spans="7:21" x14ac:dyDescent="0.25">
      <c r="G337" s="96" t="s">
        <v>80</v>
      </c>
      <c r="H337" s="100">
        <v>44257</v>
      </c>
      <c r="I337" s="98" t="s">
        <v>9</v>
      </c>
      <c r="J337" s="98" t="str">
        <f t="shared" si="5"/>
        <v>44257Q</v>
      </c>
      <c r="K337" s="99">
        <v>296</v>
      </c>
      <c r="L337" s="99">
        <v>326</v>
      </c>
      <c r="M337" s="101"/>
      <c r="N337" s="99">
        <v>336</v>
      </c>
      <c r="O337" s="99">
        <v>366</v>
      </c>
      <c r="P337" s="99"/>
      <c r="Q337" s="99"/>
      <c r="R337" s="99"/>
      <c r="S337" s="99"/>
      <c r="T337" s="99"/>
      <c r="U337" s="99"/>
    </row>
    <row r="338" spans="7:21" x14ac:dyDescent="0.25">
      <c r="G338" s="96" t="s">
        <v>80</v>
      </c>
      <c r="H338" s="100">
        <v>44257</v>
      </c>
      <c r="I338" s="98" t="s">
        <v>10</v>
      </c>
      <c r="J338" s="98" t="str">
        <f t="shared" si="5"/>
        <v>44257E</v>
      </c>
      <c r="K338" s="99">
        <v>376</v>
      </c>
      <c r="L338" s="99">
        <v>406</v>
      </c>
      <c r="M338" s="101"/>
      <c r="N338" s="99">
        <v>416</v>
      </c>
      <c r="O338" s="99">
        <v>446</v>
      </c>
      <c r="P338" s="99"/>
      <c r="Q338" s="99"/>
      <c r="R338" s="99"/>
      <c r="S338" s="99"/>
      <c r="T338" s="99"/>
      <c r="U338" s="99"/>
    </row>
    <row r="339" spans="7:21" x14ac:dyDescent="0.25">
      <c r="G339" s="96" t="s">
        <v>80</v>
      </c>
      <c r="H339" s="100">
        <v>44257</v>
      </c>
      <c r="I339" s="98" t="s">
        <v>72</v>
      </c>
      <c r="J339" s="98" t="str">
        <f t="shared" si="5"/>
        <v>44257M</v>
      </c>
      <c r="K339" s="99">
        <v>466</v>
      </c>
      <c r="L339" s="99">
        <v>495</v>
      </c>
      <c r="M339" s="101"/>
      <c r="N339" s="99">
        <v>506</v>
      </c>
      <c r="O339" s="99">
        <v>536</v>
      </c>
      <c r="P339" s="99"/>
      <c r="Q339" s="99"/>
      <c r="R339" s="99"/>
      <c r="S339" s="99"/>
      <c r="T339" s="99"/>
      <c r="U339" s="99"/>
    </row>
    <row r="340" spans="7:21" x14ac:dyDescent="0.25">
      <c r="G340" s="96" t="s">
        <v>74</v>
      </c>
      <c r="H340" s="100">
        <v>44258</v>
      </c>
      <c r="I340" s="98" t="s">
        <v>6</v>
      </c>
      <c r="J340" s="98" t="str">
        <f t="shared" si="5"/>
        <v>44258O</v>
      </c>
      <c r="K340" s="99">
        <v>146</v>
      </c>
      <c r="L340" s="99">
        <v>176</v>
      </c>
      <c r="M340" s="101"/>
      <c r="N340" s="99">
        <v>186</v>
      </c>
      <c r="O340" s="99">
        <v>216</v>
      </c>
      <c r="P340" s="99"/>
      <c r="Q340" s="99"/>
      <c r="R340" s="99"/>
      <c r="S340" s="99"/>
      <c r="T340" s="99"/>
      <c r="U340" s="99"/>
    </row>
    <row r="341" spans="7:21" x14ac:dyDescent="0.25">
      <c r="G341" s="96" t="s">
        <v>74</v>
      </c>
      <c r="H341" s="100">
        <v>44258</v>
      </c>
      <c r="I341" s="98" t="s">
        <v>7</v>
      </c>
      <c r="J341" s="98" t="str">
        <f t="shared" si="5"/>
        <v>44258N</v>
      </c>
      <c r="K341" s="99">
        <v>176</v>
      </c>
      <c r="L341" s="99">
        <v>206</v>
      </c>
      <c r="M341" s="101"/>
      <c r="N341" s="99">
        <v>216</v>
      </c>
      <c r="O341" s="99">
        <v>246</v>
      </c>
      <c r="P341" s="99"/>
      <c r="Q341" s="99"/>
      <c r="R341" s="99"/>
      <c r="S341" s="99"/>
      <c r="T341" s="99"/>
      <c r="U341" s="99"/>
    </row>
    <row r="342" spans="7:21" x14ac:dyDescent="0.25">
      <c r="G342" s="96" t="s">
        <v>74</v>
      </c>
      <c r="H342" s="100">
        <v>44258</v>
      </c>
      <c r="I342" s="98" t="s">
        <v>8</v>
      </c>
      <c r="J342" s="98" t="str">
        <f t="shared" si="5"/>
        <v>44258X</v>
      </c>
      <c r="K342" s="99">
        <v>236</v>
      </c>
      <c r="L342" s="99">
        <v>266</v>
      </c>
      <c r="M342" s="101"/>
      <c r="N342" s="99">
        <v>276</v>
      </c>
      <c r="O342" s="99">
        <v>306</v>
      </c>
      <c r="P342" s="99"/>
      <c r="Q342" s="99"/>
      <c r="R342" s="99"/>
      <c r="S342" s="99"/>
      <c r="T342" s="99"/>
      <c r="U342" s="99"/>
    </row>
    <row r="343" spans="7:21" x14ac:dyDescent="0.25">
      <c r="G343" s="96" t="s">
        <v>74</v>
      </c>
      <c r="H343" s="100">
        <v>44258</v>
      </c>
      <c r="I343" s="98" t="s">
        <v>9</v>
      </c>
      <c r="J343" s="98" t="str">
        <f t="shared" si="5"/>
        <v>44258Q</v>
      </c>
      <c r="K343" s="99">
        <v>296</v>
      </c>
      <c r="L343" s="99">
        <v>326</v>
      </c>
      <c r="M343" s="101"/>
      <c r="N343" s="99">
        <v>336</v>
      </c>
      <c r="O343" s="99">
        <v>366</v>
      </c>
      <c r="P343" s="99"/>
      <c r="Q343" s="99"/>
      <c r="R343" s="99"/>
      <c r="S343" s="99"/>
      <c r="T343" s="99"/>
      <c r="U343" s="99"/>
    </row>
    <row r="344" spans="7:21" x14ac:dyDescent="0.25">
      <c r="G344" s="96" t="s">
        <v>74</v>
      </c>
      <c r="H344" s="100">
        <v>44258</v>
      </c>
      <c r="I344" s="98" t="s">
        <v>10</v>
      </c>
      <c r="J344" s="98" t="str">
        <f t="shared" si="5"/>
        <v>44258E</v>
      </c>
      <c r="K344" s="99">
        <v>376</v>
      </c>
      <c r="L344" s="99">
        <v>406</v>
      </c>
      <c r="M344" s="101"/>
      <c r="N344" s="99">
        <v>416</v>
      </c>
      <c r="O344" s="99">
        <v>446</v>
      </c>
      <c r="P344" s="99"/>
      <c r="Q344" s="99"/>
      <c r="R344" s="99"/>
      <c r="S344" s="99"/>
      <c r="T344" s="99"/>
      <c r="U344" s="99"/>
    </row>
    <row r="345" spans="7:21" x14ac:dyDescent="0.25">
      <c r="G345" s="96" t="s">
        <v>74</v>
      </c>
      <c r="H345" s="100">
        <v>44258</v>
      </c>
      <c r="I345" s="98" t="s">
        <v>72</v>
      </c>
      <c r="J345" s="98" t="str">
        <f t="shared" si="5"/>
        <v>44258M</v>
      </c>
      <c r="K345" s="99">
        <v>466</v>
      </c>
      <c r="L345" s="99">
        <v>495</v>
      </c>
      <c r="M345" s="101"/>
      <c r="N345" s="99">
        <v>506</v>
      </c>
      <c r="O345" s="99">
        <v>536</v>
      </c>
      <c r="P345" s="99"/>
      <c r="Q345" s="99"/>
      <c r="R345" s="99"/>
      <c r="S345" s="99"/>
      <c r="T345" s="99"/>
      <c r="U345" s="99"/>
    </row>
    <row r="346" spans="7:21" x14ac:dyDescent="0.25">
      <c r="G346" s="96" t="s">
        <v>75</v>
      </c>
      <c r="H346" s="100">
        <v>44259</v>
      </c>
      <c r="I346" s="98" t="s">
        <v>6</v>
      </c>
      <c r="J346" s="98" t="str">
        <f t="shared" si="5"/>
        <v>44259O</v>
      </c>
      <c r="K346" s="99">
        <v>146</v>
      </c>
      <c r="L346" s="99">
        <v>176</v>
      </c>
      <c r="M346" s="101"/>
      <c r="N346" s="99">
        <v>186</v>
      </c>
      <c r="O346" s="99">
        <v>216</v>
      </c>
      <c r="P346" s="99"/>
      <c r="Q346" s="99"/>
      <c r="R346" s="99"/>
      <c r="S346" s="99"/>
      <c r="T346" s="99"/>
      <c r="U346" s="99"/>
    </row>
    <row r="347" spans="7:21" x14ac:dyDescent="0.25">
      <c r="G347" s="96" t="s">
        <v>75</v>
      </c>
      <c r="H347" s="100">
        <v>44259</v>
      </c>
      <c r="I347" s="98" t="s">
        <v>7</v>
      </c>
      <c r="J347" s="98" t="str">
        <f t="shared" si="5"/>
        <v>44259N</v>
      </c>
      <c r="K347" s="99">
        <v>176</v>
      </c>
      <c r="L347" s="99">
        <v>206</v>
      </c>
      <c r="M347" s="101"/>
      <c r="N347" s="99">
        <v>216</v>
      </c>
      <c r="O347" s="99">
        <v>246</v>
      </c>
      <c r="P347" s="99"/>
      <c r="Q347" s="99"/>
      <c r="R347" s="99"/>
      <c r="S347" s="99"/>
      <c r="T347" s="99"/>
      <c r="U347" s="99"/>
    </row>
    <row r="348" spans="7:21" x14ac:dyDescent="0.25">
      <c r="G348" s="96" t="s">
        <v>75</v>
      </c>
      <c r="H348" s="100">
        <v>44259</v>
      </c>
      <c r="I348" s="98" t="s">
        <v>8</v>
      </c>
      <c r="J348" s="98" t="str">
        <f t="shared" si="5"/>
        <v>44259X</v>
      </c>
      <c r="K348" s="99">
        <v>236</v>
      </c>
      <c r="L348" s="99">
        <v>266</v>
      </c>
      <c r="M348" s="101"/>
      <c r="N348" s="99">
        <v>276</v>
      </c>
      <c r="O348" s="99">
        <v>306</v>
      </c>
      <c r="P348" s="99"/>
      <c r="Q348" s="99"/>
      <c r="R348" s="99"/>
      <c r="S348" s="99"/>
      <c r="T348" s="99"/>
      <c r="U348" s="99"/>
    </row>
    <row r="349" spans="7:21" x14ac:dyDescent="0.25">
      <c r="G349" s="96" t="s">
        <v>75</v>
      </c>
      <c r="H349" s="100">
        <v>44259</v>
      </c>
      <c r="I349" s="98" t="s">
        <v>9</v>
      </c>
      <c r="J349" s="98" t="str">
        <f t="shared" si="5"/>
        <v>44259Q</v>
      </c>
      <c r="K349" s="99">
        <v>296</v>
      </c>
      <c r="L349" s="99">
        <v>326</v>
      </c>
      <c r="M349" s="101"/>
      <c r="N349" s="99">
        <v>336</v>
      </c>
      <c r="O349" s="99">
        <v>366</v>
      </c>
      <c r="P349" s="99"/>
      <c r="Q349" s="99"/>
      <c r="R349" s="99"/>
      <c r="S349" s="99"/>
      <c r="T349" s="99"/>
      <c r="U349" s="99"/>
    </row>
    <row r="350" spans="7:21" x14ac:dyDescent="0.25">
      <c r="G350" s="96" t="s">
        <v>75</v>
      </c>
      <c r="H350" s="100">
        <v>44259</v>
      </c>
      <c r="I350" s="98" t="s">
        <v>10</v>
      </c>
      <c r="J350" s="98" t="str">
        <f t="shared" si="5"/>
        <v>44259E</v>
      </c>
      <c r="K350" s="99">
        <v>376</v>
      </c>
      <c r="L350" s="99">
        <v>406</v>
      </c>
      <c r="M350" s="101"/>
      <c r="N350" s="99">
        <v>416</v>
      </c>
      <c r="O350" s="99">
        <v>446</v>
      </c>
      <c r="P350" s="99"/>
      <c r="Q350" s="99"/>
      <c r="R350" s="99"/>
      <c r="S350" s="99"/>
      <c r="T350" s="99"/>
      <c r="U350" s="99"/>
    </row>
    <row r="351" spans="7:21" x14ac:dyDescent="0.25">
      <c r="G351" s="96" t="s">
        <v>75</v>
      </c>
      <c r="H351" s="100">
        <v>44259</v>
      </c>
      <c r="I351" s="98" t="s">
        <v>72</v>
      </c>
      <c r="J351" s="98" t="str">
        <f t="shared" si="5"/>
        <v>44259M</v>
      </c>
      <c r="K351" s="99">
        <v>466</v>
      </c>
      <c r="L351" s="99">
        <v>495</v>
      </c>
      <c r="M351" s="101"/>
      <c r="N351" s="99">
        <v>506</v>
      </c>
      <c r="O351" s="99">
        <v>536</v>
      </c>
      <c r="P351" s="99"/>
      <c r="Q351" s="99"/>
      <c r="R351" s="99"/>
      <c r="S351" s="99"/>
      <c r="T351" s="99"/>
      <c r="U351" s="99"/>
    </row>
    <row r="352" spans="7:21" x14ac:dyDescent="0.25">
      <c r="G352" s="96" t="s">
        <v>76</v>
      </c>
      <c r="H352" s="100">
        <v>44260</v>
      </c>
      <c r="I352" s="98" t="s">
        <v>6</v>
      </c>
      <c r="J352" s="98" t="str">
        <f t="shared" si="5"/>
        <v>44260O</v>
      </c>
      <c r="K352" s="99">
        <v>146</v>
      </c>
      <c r="L352" s="99">
        <v>176</v>
      </c>
      <c r="M352" s="101"/>
      <c r="N352" s="99">
        <v>186</v>
      </c>
      <c r="O352" s="99">
        <v>216</v>
      </c>
      <c r="P352" s="99"/>
      <c r="Q352" s="99"/>
      <c r="R352" s="99"/>
      <c r="S352" s="99"/>
      <c r="T352" s="99"/>
      <c r="U352" s="99"/>
    </row>
    <row r="353" spans="7:21" x14ac:dyDescent="0.25">
      <c r="G353" s="96" t="s">
        <v>76</v>
      </c>
      <c r="H353" s="100">
        <v>44260</v>
      </c>
      <c r="I353" s="98" t="s">
        <v>7</v>
      </c>
      <c r="J353" s="98" t="str">
        <f t="shared" si="5"/>
        <v>44260N</v>
      </c>
      <c r="K353" s="99">
        <v>176</v>
      </c>
      <c r="L353" s="99">
        <v>206</v>
      </c>
      <c r="M353" s="101"/>
      <c r="N353" s="99">
        <v>216</v>
      </c>
      <c r="O353" s="99">
        <v>246</v>
      </c>
      <c r="P353" s="99"/>
      <c r="Q353" s="99"/>
      <c r="R353" s="99"/>
      <c r="S353" s="99"/>
      <c r="T353" s="99"/>
      <c r="U353" s="99"/>
    </row>
    <row r="354" spans="7:21" x14ac:dyDescent="0.25">
      <c r="G354" s="96" t="s">
        <v>76</v>
      </c>
      <c r="H354" s="100">
        <v>44260</v>
      </c>
      <c r="I354" s="98" t="s">
        <v>8</v>
      </c>
      <c r="J354" s="98" t="str">
        <f t="shared" si="5"/>
        <v>44260X</v>
      </c>
      <c r="K354" s="99">
        <v>236</v>
      </c>
      <c r="L354" s="99">
        <v>266</v>
      </c>
      <c r="M354" s="101"/>
      <c r="N354" s="99">
        <v>276</v>
      </c>
      <c r="O354" s="99">
        <v>306</v>
      </c>
      <c r="P354" s="99"/>
      <c r="Q354" s="99"/>
      <c r="R354" s="99"/>
      <c r="S354" s="99"/>
      <c r="T354" s="99"/>
      <c r="U354" s="99"/>
    </row>
    <row r="355" spans="7:21" x14ac:dyDescent="0.25">
      <c r="G355" s="96" t="s">
        <v>76</v>
      </c>
      <c r="H355" s="100">
        <v>44260</v>
      </c>
      <c r="I355" s="98" t="s">
        <v>9</v>
      </c>
      <c r="J355" s="98" t="str">
        <f t="shared" si="5"/>
        <v>44260Q</v>
      </c>
      <c r="K355" s="99">
        <v>296</v>
      </c>
      <c r="L355" s="99">
        <v>326</v>
      </c>
      <c r="M355" s="101"/>
      <c r="N355" s="99">
        <v>336</v>
      </c>
      <c r="O355" s="99">
        <v>366</v>
      </c>
      <c r="P355" s="99"/>
      <c r="Q355" s="99"/>
      <c r="R355" s="99"/>
      <c r="S355" s="99"/>
      <c r="T355" s="99"/>
      <c r="U355" s="99"/>
    </row>
    <row r="356" spans="7:21" x14ac:dyDescent="0.25">
      <c r="G356" s="96" t="s">
        <v>76</v>
      </c>
      <c r="H356" s="100">
        <v>44260</v>
      </c>
      <c r="I356" s="98" t="s">
        <v>10</v>
      </c>
      <c r="J356" s="98" t="str">
        <f t="shared" si="5"/>
        <v>44260E</v>
      </c>
      <c r="K356" s="99">
        <v>376</v>
      </c>
      <c r="L356" s="99">
        <v>406</v>
      </c>
      <c r="M356" s="101"/>
      <c r="N356" s="99">
        <v>416</v>
      </c>
      <c r="O356" s="99">
        <v>446</v>
      </c>
      <c r="P356" s="99"/>
      <c r="Q356" s="99"/>
      <c r="R356" s="99"/>
      <c r="S356" s="99"/>
      <c r="T356" s="99"/>
      <c r="U356" s="99"/>
    </row>
    <row r="357" spans="7:21" x14ac:dyDescent="0.25">
      <c r="G357" s="96" t="s">
        <v>76</v>
      </c>
      <c r="H357" s="100">
        <v>44260</v>
      </c>
      <c r="I357" s="98" t="s">
        <v>72</v>
      </c>
      <c r="J357" s="98" t="str">
        <f t="shared" si="5"/>
        <v>44260M</v>
      </c>
      <c r="K357" s="99">
        <v>466</v>
      </c>
      <c r="L357" s="99">
        <v>495</v>
      </c>
      <c r="M357" s="101"/>
      <c r="N357" s="99">
        <v>506</v>
      </c>
      <c r="O357" s="99">
        <v>536</v>
      </c>
      <c r="P357" s="99"/>
      <c r="Q357" s="99"/>
      <c r="R357" s="99"/>
      <c r="S357" s="99"/>
      <c r="T357" s="99"/>
      <c r="U357" s="99"/>
    </row>
    <row r="358" spans="7:21" x14ac:dyDescent="0.25">
      <c r="G358" s="96" t="s">
        <v>77</v>
      </c>
      <c r="H358" s="100">
        <v>44261</v>
      </c>
      <c r="I358" s="98" t="s">
        <v>6</v>
      </c>
      <c r="J358" s="98" t="str">
        <f t="shared" si="5"/>
        <v>44261O</v>
      </c>
      <c r="K358" s="99">
        <v>146</v>
      </c>
      <c r="L358" s="99">
        <v>176</v>
      </c>
      <c r="M358" s="101"/>
      <c r="N358" s="99">
        <v>186</v>
      </c>
      <c r="O358" s="99">
        <v>216</v>
      </c>
      <c r="P358" s="99"/>
      <c r="Q358" s="99"/>
      <c r="R358" s="99"/>
      <c r="S358" s="99"/>
      <c r="T358" s="99"/>
      <c r="U358" s="99"/>
    </row>
    <row r="359" spans="7:21" x14ac:dyDescent="0.25">
      <c r="G359" s="96" t="s">
        <v>77</v>
      </c>
      <c r="H359" s="100">
        <v>44261</v>
      </c>
      <c r="I359" s="98" t="s">
        <v>7</v>
      </c>
      <c r="J359" s="98" t="str">
        <f t="shared" si="5"/>
        <v>44261N</v>
      </c>
      <c r="K359" s="99">
        <v>176</v>
      </c>
      <c r="L359" s="99">
        <v>206</v>
      </c>
      <c r="M359" s="101"/>
      <c r="N359" s="99">
        <v>216</v>
      </c>
      <c r="O359" s="99">
        <v>246</v>
      </c>
      <c r="P359" s="99"/>
      <c r="Q359" s="99"/>
      <c r="R359" s="99"/>
      <c r="S359" s="99"/>
      <c r="T359" s="99"/>
      <c r="U359" s="99"/>
    </row>
    <row r="360" spans="7:21" x14ac:dyDescent="0.25">
      <c r="G360" s="96" t="s">
        <v>77</v>
      </c>
      <c r="H360" s="100">
        <v>44261</v>
      </c>
      <c r="I360" s="98" t="s">
        <v>8</v>
      </c>
      <c r="J360" s="98" t="str">
        <f t="shared" si="5"/>
        <v>44261X</v>
      </c>
      <c r="K360" s="99">
        <v>236</v>
      </c>
      <c r="L360" s="99">
        <v>266</v>
      </c>
      <c r="M360" s="101"/>
      <c r="N360" s="99">
        <v>276</v>
      </c>
      <c r="O360" s="99">
        <v>306</v>
      </c>
      <c r="P360" s="99"/>
      <c r="Q360" s="99"/>
      <c r="R360" s="99"/>
      <c r="S360" s="99"/>
      <c r="T360" s="99"/>
      <c r="U360" s="99"/>
    </row>
    <row r="361" spans="7:21" x14ac:dyDescent="0.25">
      <c r="G361" s="96" t="s">
        <v>77</v>
      </c>
      <c r="H361" s="100">
        <v>44261</v>
      </c>
      <c r="I361" s="98" t="s">
        <v>9</v>
      </c>
      <c r="J361" s="98" t="str">
        <f t="shared" si="5"/>
        <v>44261Q</v>
      </c>
      <c r="K361" s="99">
        <v>296</v>
      </c>
      <c r="L361" s="99">
        <v>326</v>
      </c>
      <c r="M361" s="101"/>
      <c r="N361" s="99">
        <v>336</v>
      </c>
      <c r="O361" s="99">
        <v>366</v>
      </c>
      <c r="P361" s="99"/>
      <c r="Q361" s="99"/>
      <c r="R361" s="99"/>
      <c r="S361" s="99"/>
      <c r="T361" s="99"/>
      <c r="U361" s="99"/>
    </row>
    <row r="362" spans="7:21" x14ac:dyDescent="0.25">
      <c r="G362" s="96" t="s">
        <v>77</v>
      </c>
      <c r="H362" s="100">
        <v>44261</v>
      </c>
      <c r="I362" s="98" t="s">
        <v>10</v>
      </c>
      <c r="J362" s="98" t="str">
        <f t="shared" si="5"/>
        <v>44261E</v>
      </c>
      <c r="K362" s="99">
        <v>376</v>
      </c>
      <c r="L362" s="99">
        <v>406</v>
      </c>
      <c r="M362" s="101"/>
      <c r="N362" s="99">
        <v>416</v>
      </c>
      <c r="O362" s="99">
        <v>446</v>
      </c>
      <c r="P362" s="99"/>
      <c r="Q362" s="99"/>
      <c r="R362" s="99"/>
      <c r="S362" s="99"/>
      <c r="T362" s="99"/>
      <c r="U362" s="99"/>
    </row>
    <row r="363" spans="7:21" x14ac:dyDescent="0.25">
      <c r="G363" s="96" t="s">
        <v>77</v>
      </c>
      <c r="H363" s="100">
        <v>44261</v>
      </c>
      <c r="I363" s="98" t="s">
        <v>72</v>
      </c>
      <c r="J363" s="98" t="str">
        <f t="shared" si="5"/>
        <v>44261M</v>
      </c>
      <c r="K363" s="99">
        <v>466</v>
      </c>
      <c r="L363" s="99">
        <v>495</v>
      </c>
      <c r="M363" s="101"/>
      <c r="N363" s="99">
        <v>506</v>
      </c>
      <c r="O363" s="99">
        <v>536</v>
      </c>
      <c r="P363" s="99"/>
      <c r="Q363" s="99"/>
      <c r="R363" s="99"/>
      <c r="S363" s="99"/>
      <c r="T363" s="99"/>
      <c r="U363" s="99"/>
    </row>
    <row r="364" spans="7:21" x14ac:dyDescent="0.25">
      <c r="G364" s="96" t="s">
        <v>78</v>
      </c>
      <c r="H364" s="100">
        <v>44262</v>
      </c>
      <c r="I364" s="98" t="s">
        <v>6</v>
      </c>
      <c r="J364" s="98" t="str">
        <f t="shared" si="5"/>
        <v>44262O</v>
      </c>
      <c r="K364" s="99">
        <v>146</v>
      </c>
      <c r="L364" s="99">
        <v>176</v>
      </c>
      <c r="M364" s="101"/>
      <c r="N364" s="99">
        <v>186</v>
      </c>
      <c r="O364" s="99">
        <v>216</v>
      </c>
      <c r="P364" s="99"/>
      <c r="Q364" s="99"/>
      <c r="R364" s="99"/>
      <c r="S364" s="99"/>
      <c r="T364" s="99"/>
      <c r="U364" s="99"/>
    </row>
    <row r="365" spans="7:21" x14ac:dyDescent="0.25">
      <c r="G365" s="96" t="s">
        <v>78</v>
      </c>
      <c r="H365" s="100">
        <v>44262</v>
      </c>
      <c r="I365" s="98" t="s">
        <v>7</v>
      </c>
      <c r="J365" s="98" t="str">
        <f t="shared" si="5"/>
        <v>44262N</v>
      </c>
      <c r="K365" s="99">
        <v>176</v>
      </c>
      <c r="L365" s="99">
        <v>206</v>
      </c>
      <c r="M365" s="101"/>
      <c r="N365" s="99">
        <v>216</v>
      </c>
      <c r="O365" s="99">
        <v>246</v>
      </c>
      <c r="P365" s="99"/>
      <c r="Q365" s="99"/>
      <c r="R365" s="99"/>
      <c r="S365" s="99"/>
      <c r="T365" s="99"/>
      <c r="U365" s="99"/>
    </row>
    <row r="366" spans="7:21" x14ac:dyDescent="0.25">
      <c r="G366" s="96" t="s">
        <v>78</v>
      </c>
      <c r="H366" s="100">
        <v>44262</v>
      </c>
      <c r="I366" s="98" t="s">
        <v>8</v>
      </c>
      <c r="J366" s="98" t="str">
        <f t="shared" si="5"/>
        <v>44262X</v>
      </c>
      <c r="K366" s="99">
        <v>236</v>
      </c>
      <c r="L366" s="99">
        <v>266</v>
      </c>
      <c r="M366" s="101"/>
      <c r="N366" s="99">
        <v>276</v>
      </c>
      <c r="O366" s="99">
        <v>306</v>
      </c>
      <c r="P366" s="99"/>
      <c r="Q366" s="99"/>
      <c r="R366" s="99"/>
      <c r="S366" s="99"/>
      <c r="T366" s="99"/>
      <c r="U366" s="99"/>
    </row>
    <row r="367" spans="7:21" x14ac:dyDescent="0.25">
      <c r="G367" s="96" t="s">
        <v>78</v>
      </c>
      <c r="H367" s="100">
        <v>44262</v>
      </c>
      <c r="I367" s="98" t="s">
        <v>9</v>
      </c>
      <c r="J367" s="98" t="str">
        <f t="shared" si="5"/>
        <v>44262Q</v>
      </c>
      <c r="K367" s="99">
        <v>296</v>
      </c>
      <c r="L367" s="99">
        <v>326</v>
      </c>
      <c r="M367" s="101"/>
      <c r="N367" s="99">
        <v>336</v>
      </c>
      <c r="O367" s="99">
        <v>366</v>
      </c>
      <c r="P367" s="99"/>
      <c r="Q367" s="99"/>
      <c r="R367" s="99"/>
      <c r="S367" s="99"/>
      <c r="T367" s="99"/>
      <c r="U367" s="99"/>
    </row>
    <row r="368" spans="7:21" x14ac:dyDescent="0.25">
      <c r="G368" s="96" t="s">
        <v>78</v>
      </c>
      <c r="H368" s="100">
        <v>44262</v>
      </c>
      <c r="I368" s="98" t="s">
        <v>10</v>
      </c>
      <c r="J368" s="98" t="str">
        <f t="shared" si="5"/>
        <v>44262E</v>
      </c>
      <c r="K368" s="99">
        <v>376</v>
      </c>
      <c r="L368" s="99">
        <v>406</v>
      </c>
      <c r="M368" s="101"/>
      <c r="N368" s="99">
        <v>416</v>
      </c>
      <c r="O368" s="99">
        <v>446</v>
      </c>
      <c r="P368" s="99"/>
      <c r="Q368" s="99"/>
      <c r="R368" s="99"/>
      <c r="S368" s="99"/>
      <c r="T368" s="99"/>
      <c r="U368" s="99"/>
    </row>
    <row r="369" spans="7:21" x14ac:dyDescent="0.25">
      <c r="G369" s="96" t="s">
        <v>78</v>
      </c>
      <c r="H369" s="100">
        <v>44262</v>
      </c>
      <c r="I369" s="98" t="s">
        <v>72</v>
      </c>
      <c r="J369" s="98" t="str">
        <f t="shared" si="5"/>
        <v>44262M</v>
      </c>
      <c r="K369" s="99">
        <v>466</v>
      </c>
      <c r="L369" s="99">
        <v>495</v>
      </c>
      <c r="M369" s="101"/>
      <c r="N369" s="99">
        <v>506</v>
      </c>
      <c r="O369" s="99">
        <v>536</v>
      </c>
      <c r="P369" s="99"/>
      <c r="Q369" s="99"/>
      <c r="R369" s="99"/>
      <c r="S369" s="99"/>
      <c r="T369" s="99"/>
      <c r="U369" s="99"/>
    </row>
    <row r="370" spans="7:21" x14ac:dyDescent="0.25">
      <c r="G370" s="96" t="s">
        <v>79</v>
      </c>
      <c r="H370" s="100">
        <v>44263</v>
      </c>
      <c r="I370" s="98" t="s">
        <v>6</v>
      </c>
      <c r="J370" s="98" t="str">
        <f t="shared" si="5"/>
        <v>44263O</v>
      </c>
      <c r="K370" s="99">
        <v>146</v>
      </c>
      <c r="L370" s="99">
        <v>176</v>
      </c>
      <c r="M370" s="101"/>
      <c r="N370" s="99">
        <v>186</v>
      </c>
      <c r="O370" s="99">
        <v>216</v>
      </c>
      <c r="P370" s="99"/>
      <c r="Q370" s="99"/>
      <c r="R370" s="99"/>
      <c r="S370" s="99"/>
      <c r="T370" s="99"/>
      <c r="U370" s="99"/>
    </row>
    <row r="371" spans="7:21" x14ac:dyDescent="0.25">
      <c r="G371" s="96" t="s">
        <v>79</v>
      </c>
      <c r="H371" s="100">
        <v>44263</v>
      </c>
      <c r="I371" s="98" t="s">
        <v>7</v>
      </c>
      <c r="J371" s="98" t="str">
        <f t="shared" si="5"/>
        <v>44263N</v>
      </c>
      <c r="K371" s="99">
        <v>176</v>
      </c>
      <c r="L371" s="99">
        <v>206</v>
      </c>
      <c r="M371" s="101"/>
      <c r="N371" s="99">
        <v>216</v>
      </c>
      <c r="O371" s="99">
        <v>246</v>
      </c>
      <c r="P371" s="99"/>
      <c r="Q371" s="99"/>
      <c r="R371" s="99"/>
      <c r="S371" s="99"/>
      <c r="T371" s="99"/>
      <c r="U371" s="99"/>
    </row>
    <row r="372" spans="7:21" x14ac:dyDescent="0.25">
      <c r="G372" s="96" t="s">
        <v>79</v>
      </c>
      <c r="H372" s="100">
        <v>44263</v>
      </c>
      <c r="I372" s="98" t="s">
        <v>8</v>
      </c>
      <c r="J372" s="98" t="str">
        <f t="shared" si="5"/>
        <v>44263X</v>
      </c>
      <c r="K372" s="99">
        <v>236</v>
      </c>
      <c r="L372" s="99">
        <v>266</v>
      </c>
      <c r="M372" s="101"/>
      <c r="N372" s="99">
        <v>276</v>
      </c>
      <c r="O372" s="99">
        <v>306</v>
      </c>
      <c r="P372" s="99"/>
      <c r="Q372" s="99"/>
      <c r="R372" s="99"/>
      <c r="S372" s="99"/>
      <c r="T372" s="99"/>
      <c r="U372" s="99"/>
    </row>
    <row r="373" spans="7:21" x14ac:dyDescent="0.25">
      <c r="G373" s="96" t="s">
        <v>79</v>
      </c>
      <c r="H373" s="100">
        <v>44263</v>
      </c>
      <c r="I373" s="98" t="s">
        <v>9</v>
      </c>
      <c r="J373" s="98" t="str">
        <f t="shared" si="5"/>
        <v>44263Q</v>
      </c>
      <c r="K373" s="99">
        <v>296</v>
      </c>
      <c r="L373" s="99">
        <v>326</v>
      </c>
      <c r="M373" s="101"/>
      <c r="N373" s="99">
        <v>336</v>
      </c>
      <c r="O373" s="99">
        <v>366</v>
      </c>
      <c r="P373" s="99"/>
      <c r="Q373" s="99"/>
      <c r="R373" s="99"/>
      <c r="S373" s="99"/>
      <c r="T373" s="99"/>
      <c r="U373" s="99"/>
    </row>
    <row r="374" spans="7:21" x14ac:dyDescent="0.25">
      <c r="G374" s="96" t="s">
        <v>79</v>
      </c>
      <c r="H374" s="100">
        <v>44263</v>
      </c>
      <c r="I374" s="98" t="s">
        <v>10</v>
      </c>
      <c r="J374" s="98" t="str">
        <f t="shared" si="5"/>
        <v>44263E</v>
      </c>
      <c r="K374" s="99">
        <v>376</v>
      </c>
      <c r="L374" s="99">
        <v>406</v>
      </c>
      <c r="M374" s="101"/>
      <c r="N374" s="99">
        <v>416</v>
      </c>
      <c r="O374" s="99">
        <v>446</v>
      </c>
      <c r="P374" s="99"/>
      <c r="Q374" s="99"/>
      <c r="R374" s="99"/>
      <c r="S374" s="99"/>
      <c r="T374" s="99"/>
      <c r="U374" s="99"/>
    </row>
    <row r="375" spans="7:21" x14ac:dyDescent="0.25">
      <c r="G375" s="96" t="s">
        <v>79</v>
      </c>
      <c r="H375" s="100">
        <v>44263</v>
      </c>
      <c r="I375" s="98" t="s">
        <v>72</v>
      </c>
      <c r="J375" s="98" t="str">
        <f t="shared" si="5"/>
        <v>44263M</v>
      </c>
      <c r="K375" s="99">
        <v>466</v>
      </c>
      <c r="L375" s="99">
        <v>495</v>
      </c>
      <c r="M375" s="101"/>
      <c r="N375" s="99">
        <v>506</v>
      </c>
      <c r="O375" s="99">
        <v>536</v>
      </c>
      <c r="P375" s="99"/>
      <c r="Q375" s="99"/>
      <c r="R375" s="99"/>
      <c r="S375" s="99"/>
      <c r="T375" s="99"/>
      <c r="U375" s="99"/>
    </row>
    <row r="376" spans="7:21" x14ac:dyDescent="0.25">
      <c r="G376" s="96" t="s">
        <v>80</v>
      </c>
      <c r="H376" s="100">
        <v>44264</v>
      </c>
      <c r="I376" s="98" t="s">
        <v>6</v>
      </c>
      <c r="J376" s="98" t="str">
        <f t="shared" si="5"/>
        <v>44264O</v>
      </c>
      <c r="K376" s="99">
        <v>146</v>
      </c>
      <c r="L376" s="99">
        <v>176</v>
      </c>
      <c r="M376" s="101"/>
      <c r="N376" s="99">
        <v>186</v>
      </c>
      <c r="O376" s="99">
        <v>216</v>
      </c>
      <c r="P376" s="99"/>
      <c r="Q376" s="99"/>
      <c r="R376" s="99"/>
      <c r="S376" s="99"/>
      <c r="T376" s="99"/>
      <c r="U376" s="99"/>
    </row>
    <row r="377" spans="7:21" x14ac:dyDescent="0.25">
      <c r="G377" s="96" t="s">
        <v>80</v>
      </c>
      <c r="H377" s="100">
        <v>44264</v>
      </c>
      <c r="I377" s="98" t="s">
        <v>7</v>
      </c>
      <c r="J377" s="98" t="str">
        <f t="shared" si="5"/>
        <v>44264N</v>
      </c>
      <c r="K377" s="99">
        <v>176</v>
      </c>
      <c r="L377" s="99">
        <v>206</v>
      </c>
      <c r="M377" s="101"/>
      <c r="N377" s="99">
        <v>216</v>
      </c>
      <c r="O377" s="99">
        <v>246</v>
      </c>
      <c r="P377" s="99"/>
      <c r="Q377" s="99"/>
      <c r="R377" s="99"/>
      <c r="S377" s="99"/>
      <c r="T377" s="99"/>
      <c r="U377" s="99"/>
    </row>
    <row r="378" spans="7:21" x14ac:dyDescent="0.25">
      <c r="G378" s="96" t="s">
        <v>80</v>
      </c>
      <c r="H378" s="100">
        <v>44264</v>
      </c>
      <c r="I378" s="98" t="s">
        <v>8</v>
      </c>
      <c r="J378" s="98" t="str">
        <f t="shared" si="5"/>
        <v>44264X</v>
      </c>
      <c r="K378" s="99">
        <v>236</v>
      </c>
      <c r="L378" s="99">
        <v>266</v>
      </c>
      <c r="M378" s="101"/>
      <c r="N378" s="99">
        <v>276</v>
      </c>
      <c r="O378" s="99">
        <v>306</v>
      </c>
      <c r="P378" s="99"/>
      <c r="Q378" s="99"/>
      <c r="R378" s="99"/>
      <c r="S378" s="99"/>
      <c r="T378" s="99"/>
      <c r="U378" s="99"/>
    </row>
    <row r="379" spans="7:21" x14ac:dyDescent="0.25">
      <c r="G379" s="96" t="s">
        <v>80</v>
      </c>
      <c r="H379" s="100">
        <v>44264</v>
      </c>
      <c r="I379" s="98" t="s">
        <v>9</v>
      </c>
      <c r="J379" s="98" t="str">
        <f t="shared" si="5"/>
        <v>44264Q</v>
      </c>
      <c r="K379" s="99">
        <v>296</v>
      </c>
      <c r="L379" s="99">
        <v>326</v>
      </c>
      <c r="M379" s="101"/>
      <c r="N379" s="99">
        <v>336</v>
      </c>
      <c r="O379" s="99">
        <v>366</v>
      </c>
      <c r="P379" s="99"/>
      <c r="Q379" s="99"/>
      <c r="R379" s="99"/>
      <c r="S379" s="99"/>
      <c r="T379" s="99"/>
      <c r="U379" s="99"/>
    </row>
    <row r="380" spans="7:21" x14ac:dyDescent="0.25">
      <c r="G380" s="96" t="s">
        <v>80</v>
      </c>
      <c r="H380" s="100">
        <v>44264</v>
      </c>
      <c r="I380" s="98" t="s">
        <v>10</v>
      </c>
      <c r="J380" s="98" t="str">
        <f t="shared" si="5"/>
        <v>44264E</v>
      </c>
      <c r="K380" s="99">
        <v>376</v>
      </c>
      <c r="L380" s="99">
        <v>406</v>
      </c>
      <c r="M380" s="101"/>
      <c r="N380" s="99">
        <v>416</v>
      </c>
      <c r="O380" s="99">
        <v>446</v>
      </c>
      <c r="P380" s="99"/>
      <c r="Q380" s="99"/>
      <c r="R380" s="99"/>
      <c r="S380" s="99"/>
      <c r="T380" s="99"/>
      <c r="U380" s="99"/>
    </row>
    <row r="381" spans="7:21" x14ac:dyDescent="0.25">
      <c r="G381" s="96" t="s">
        <v>80</v>
      </c>
      <c r="H381" s="100">
        <v>44264</v>
      </c>
      <c r="I381" s="98" t="s">
        <v>72</v>
      </c>
      <c r="J381" s="98" t="str">
        <f t="shared" si="5"/>
        <v>44264M</v>
      </c>
      <c r="K381" s="99">
        <v>466</v>
      </c>
      <c r="L381" s="99">
        <v>495</v>
      </c>
      <c r="M381" s="101"/>
      <c r="N381" s="99">
        <v>506</v>
      </c>
      <c r="O381" s="99">
        <v>536</v>
      </c>
      <c r="P381" s="99"/>
      <c r="Q381" s="99"/>
      <c r="R381" s="99"/>
      <c r="S381" s="99"/>
      <c r="T381" s="99"/>
      <c r="U381" s="99"/>
    </row>
    <row r="382" spans="7:21" x14ac:dyDescent="0.25">
      <c r="G382" s="96" t="s">
        <v>74</v>
      </c>
      <c r="H382" s="100">
        <v>44265</v>
      </c>
      <c r="I382" s="98" t="s">
        <v>6</v>
      </c>
      <c r="J382" s="98" t="str">
        <f t="shared" si="5"/>
        <v>44265O</v>
      </c>
      <c r="K382" s="99">
        <v>146</v>
      </c>
      <c r="L382" s="99">
        <v>176</v>
      </c>
      <c r="M382" s="101"/>
      <c r="N382" s="99">
        <v>186</v>
      </c>
      <c r="O382" s="99">
        <v>216</v>
      </c>
      <c r="P382" s="99"/>
      <c r="Q382" s="99"/>
      <c r="R382" s="99"/>
      <c r="S382" s="99"/>
      <c r="T382" s="99"/>
      <c r="U382" s="99"/>
    </row>
    <row r="383" spans="7:21" x14ac:dyDescent="0.25">
      <c r="G383" s="96" t="s">
        <v>74</v>
      </c>
      <c r="H383" s="100">
        <v>44265</v>
      </c>
      <c r="I383" s="98" t="s">
        <v>7</v>
      </c>
      <c r="J383" s="98" t="str">
        <f t="shared" si="5"/>
        <v>44265N</v>
      </c>
      <c r="K383" s="99">
        <v>176</v>
      </c>
      <c r="L383" s="99">
        <v>206</v>
      </c>
      <c r="M383" s="101"/>
      <c r="N383" s="99">
        <v>216</v>
      </c>
      <c r="O383" s="99">
        <v>246</v>
      </c>
      <c r="P383" s="99"/>
      <c r="Q383" s="99"/>
      <c r="R383" s="99"/>
      <c r="S383" s="99"/>
      <c r="T383" s="99"/>
      <c r="U383" s="99"/>
    </row>
    <row r="384" spans="7:21" x14ac:dyDescent="0.25">
      <c r="G384" s="96" t="s">
        <v>74</v>
      </c>
      <c r="H384" s="100">
        <v>44265</v>
      </c>
      <c r="I384" s="98" t="s">
        <v>8</v>
      </c>
      <c r="J384" s="98" t="str">
        <f t="shared" si="5"/>
        <v>44265X</v>
      </c>
      <c r="K384" s="99">
        <v>236</v>
      </c>
      <c r="L384" s="99">
        <v>266</v>
      </c>
      <c r="M384" s="101"/>
      <c r="N384" s="99">
        <v>276</v>
      </c>
      <c r="O384" s="99">
        <v>306</v>
      </c>
      <c r="P384" s="99"/>
      <c r="Q384" s="99"/>
      <c r="R384" s="99"/>
      <c r="S384" s="99"/>
      <c r="T384" s="99"/>
      <c r="U384" s="99"/>
    </row>
    <row r="385" spans="7:21" x14ac:dyDescent="0.25">
      <c r="G385" s="96" t="s">
        <v>74</v>
      </c>
      <c r="H385" s="100">
        <v>44265</v>
      </c>
      <c r="I385" s="98" t="s">
        <v>9</v>
      </c>
      <c r="J385" s="98" t="str">
        <f t="shared" si="5"/>
        <v>44265Q</v>
      </c>
      <c r="K385" s="99">
        <v>296</v>
      </c>
      <c r="L385" s="99">
        <v>326</v>
      </c>
      <c r="M385" s="101"/>
      <c r="N385" s="99">
        <v>336</v>
      </c>
      <c r="O385" s="99">
        <v>366</v>
      </c>
      <c r="P385" s="99"/>
      <c r="Q385" s="99"/>
      <c r="R385" s="99"/>
      <c r="S385" s="99"/>
      <c r="T385" s="99"/>
      <c r="U385" s="99"/>
    </row>
    <row r="386" spans="7:21" x14ac:dyDescent="0.25">
      <c r="G386" s="96" t="s">
        <v>74</v>
      </c>
      <c r="H386" s="100">
        <v>44265</v>
      </c>
      <c r="I386" s="98" t="s">
        <v>10</v>
      </c>
      <c r="J386" s="98" t="str">
        <f t="shared" si="5"/>
        <v>44265E</v>
      </c>
      <c r="K386" s="99">
        <v>376</v>
      </c>
      <c r="L386" s="99">
        <v>406</v>
      </c>
      <c r="M386" s="101"/>
      <c r="N386" s="99">
        <v>416</v>
      </c>
      <c r="O386" s="99">
        <v>446</v>
      </c>
      <c r="P386" s="99"/>
      <c r="Q386" s="99"/>
      <c r="R386" s="99"/>
      <c r="S386" s="99"/>
      <c r="T386" s="99"/>
      <c r="U386" s="99"/>
    </row>
    <row r="387" spans="7:21" x14ac:dyDescent="0.25">
      <c r="G387" s="96" t="s">
        <v>74</v>
      </c>
      <c r="H387" s="100">
        <v>44265</v>
      </c>
      <c r="I387" s="98" t="s">
        <v>72</v>
      </c>
      <c r="J387" s="98" t="str">
        <f t="shared" si="5"/>
        <v>44265M</v>
      </c>
      <c r="K387" s="99">
        <v>466</v>
      </c>
      <c r="L387" s="99">
        <v>495</v>
      </c>
      <c r="M387" s="101"/>
      <c r="N387" s="99">
        <v>506</v>
      </c>
      <c r="O387" s="99">
        <v>536</v>
      </c>
      <c r="P387" s="99"/>
      <c r="Q387" s="99"/>
      <c r="R387" s="99"/>
      <c r="S387" s="99"/>
      <c r="T387" s="99"/>
      <c r="U387" s="99"/>
    </row>
    <row r="388" spans="7:21" x14ac:dyDescent="0.25">
      <c r="G388" s="96" t="s">
        <v>75</v>
      </c>
      <c r="H388" s="100">
        <v>44266</v>
      </c>
      <c r="I388" s="98" t="s">
        <v>6</v>
      </c>
      <c r="J388" s="98" t="str">
        <f t="shared" si="5"/>
        <v>44266O</v>
      </c>
      <c r="K388" s="99">
        <v>146</v>
      </c>
      <c r="L388" s="99">
        <v>176</v>
      </c>
      <c r="M388" s="101"/>
      <c r="N388" s="99">
        <v>186</v>
      </c>
      <c r="O388" s="99">
        <v>216</v>
      </c>
      <c r="P388" s="99"/>
      <c r="Q388" s="99"/>
      <c r="R388" s="99"/>
      <c r="S388" s="99"/>
      <c r="T388" s="99"/>
      <c r="U388" s="99"/>
    </row>
    <row r="389" spans="7:21" x14ac:dyDescent="0.25">
      <c r="G389" s="96" t="s">
        <v>75</v>
      </c>
      <c r="H389" s="100">
        <v>44266</v>
      </c>
      <c r="I389" s="98" t="s">
        <v>7</v>
      </c>
      <c r="J389" s="98" t="str">
        <f t="shared" ref="J389:J452" si="6">+H389&amp;I389</f>
        <v>44266N</v>
      </c>
      <c r="K389" s="99">
        <v>176</v>
      </c>
      <c r="L389" s="99">
        <v>206</v>
      </c>
      <c r="M389" s="101"/>
      <c r="N389" s="99">
        <v>216</v>
      </c>
      <c r="O389" s="99">
        <v>246</v>
      </c>
      <c r="P389" s="99"/>
      <c r="Q389" s="99"/>
      <c r="R389" s="99"/>
      <c r="S389" s="99"/>
      <c r="T389" s="99"/>
      <c r="U389" s="99"/>
    </row>
    <row r="390" spans="7:21" x14ac:dyDescent="0.25">
      <c r="G390" s="96" t="s">
        <v>75</v>
      </c>
      <c r="H390" s="100">
        <v>44266</v>
      </c>
      <c r="I390" s="98" t="s">
        <v>8</v>
      </c>
      <c r="J390" s="98" t="str">
        <f t="shared" si="6"/>
        <v>44266X</v>
      </c>
      <c r="K390" s="99">
        <v>236</v>
      </c>
      <c r="L390" s="99">
        <v>266</v>
      </c>
      <c r="M390" s="101"/>
      <c r="N390" s="99">
        <v>276</v>
      </c>
      <c r="O390" s="99">
        <v>306</v>
      </c>
      <c r="P390" s="99"/>
      <c r="Q390" s="99"/>
      <c r="R390" s="99"/>
      <c r="S390" s="99"/>
      <c r="T390" s="99"/>
      <c r="U390" s="99"/>
    </row>
    <row r="391" spans="7:21" x14ac:dyDescent="0.25">
      <c r="G391" s="96" t="s">
        <v>75</v>
      </c>
      <c r="H391" s="100">
        <v>44266</v>
      </c>
      <c r="I391" s="98" t="s">
        <v>9</v>
      </c>
      <c r="J391" s="98" t="str">
        <f t="shared" si="6"/>
        <v>44266Q</v>
      </c>
      <c r="K391" s="99">
        <v>296</v>
      </c>
      <c r="L391" s="99">
        <v>326</v>
      </c>
      <c r="M391" s="101"/>
      <c r="N391" s="99">
        <v>336</v>
      </c>
      <c r="O391" s="99">
        <v>366</v>
      </c>
      <c r="P391" s="99"/>
      <c r="Q391" s="99"/>
      <c r="R391" s="99"/>
      <c r="S391" s="99"/>
      <c r="T391" s="99"/>
      <c r="U391" s="99"/>
    </row>
    <row r="392" spans="7:21" x14ac:dyDescent="0.25">
      <c r="G392" s="96" t="s">
        <v>75</v>
      </c>
      <c r="H392" s="100">
        <v>44266</v>
      </c>
      <c r="I392" s="98" t="s">
        <v>10</v>
      </c>
      <c r="J392" s="98" t="str">
        <f t="shared" si="6"/>
        <v>44266E</v>
      </c>
      <c r="K392" s="99">
        <v>376</v>
      </c>
      <c r="L392" s="99">
        <v>406</v>
      </c>
      <c r="M392" s="101"/>
      <c r="N392" s="99">
        <v>416</v>
      </c>
      <c r="O392" s="99">
        <v>446</v>
      </c>
      <c r="P392" s="99"/>
      <c r="Q392" s="99"/>
      <c r="R392" s="99"/>
      <c r="S392" s="99"/>
      <c r="T392" s="99"/>
      <c r="U392" s="99"/>
    </row>
    <row r="393" spans="7:21" x14ac:dyDescent="0.25">
      <c r="G393" s="96" t="s">
        <v>75</v>
      </c>
      <c r="H393" s="100">
        <v>44266</v>
      </c>
      <c r="I393" s="98" t="s">
        <v>72</v>
      </c>
      <c r="J393" s="98" t="str">
        <f t="shared" si="6"/>
        <v>44266M</v>
      </c>
      <c r="K393" s="99">
        <v>466</v>
      </c>
      <c r="L393" s="99">
        <v>495</v>
      </c>
      <c r="M393" s="101"/>
      <c r="N393" s="99">
        <v>506</v>
      </c>
      <c r="O393" s="99">
        <v>536</v>
      </c>
      <c r="P393" s="99"/>
      <c r="Q393" s="99"/>
      <c r="R393" s="99"/>
      <c r="S393" s="99"/>
      <c r="T393" s="99"/>
      <c r="U393" s="99"/>
    </row>
    <row r="394" spans="7:21" x14ac:dyDescent="0.25">
      <c r="G394" s="96" t="s">
        <v>76</v>
      </c>
      <c r="H394" s="100">
        <v>44267</v>
      </c>
      <c r="I394" s="98" t="s">
        <v>6</v>
      </c>
      <c r="J394" s="98" t="str">
        <f t="shared" si="6"/>
        <v>44267O</v>
      </c>
      <c r="K394" s="99">
        <v>146</v>
      </c>
      <c r="L394" s="99">
        <v>176</v>
      </c>
      <c r="M394" s="101"/>
      <c r="N394" s="99">
        <v>186</v>
      </c>
      <c r="O394" s="99">
        <v>216</v>
      </c>
      <c r="P394" s="99"/>
      <c r="Q394" s="99"/>
      <c r="R394" s="99"/>
      <c r="S394" s="99"/>
      <c r="T394" s="99"/>
      <c r="U394" s="99"/>
    </row>
    <row r="395" spans="7:21" x14ac:dyDescent="0.25">
      <c r="G395" s="96" t="s">
        <v>76</v>
      </c>
      <c r="H395" s="100">
        <v>44267</v>
      </c>
      <c r="I395" s="98" t="s">
        <v>7</v>
      </c>
      <c r="J395" s="98" t="str">
        <f t="shared" si="6"/>
        <v>44267N</v>
      </c>
      <c r="K395" s="99">
        <v>176</v>
      </c>
      <c r="L395" s="99">
        <v>206</v>
      </c>
      <c r="M395" s="101"/>
      <c r="N395" s="99">
        <v>216</v>
      </c>
      <c r="O395" s="99">
        <v>246</v>
      </c>
      <c r="P395" s="99"/>
      <c r="Q395" s="99"/>
      <c r="R395" s="99"/>
      <c r="S395" s="99"/>
      <c r="T395" s="99"/>
      <c r="U395" s="99"/>
    </row>
    <row r="396" spans="7:21" x14ac:dyDescent="0.25">
      <c r="G396" s="96" t="s">
        <v>76</v>
      </c>
      <c r="H396" s="100">
        <v>44267</v>
      </c>
      <c r="I396" s="98" t="s">
        <v>8</v>
      </c>
      <c r="J396" s="98" t="str">
        <f t="shared" si="6"/>
        <v>44267X</v>
      </c>
      <c r="K396" s="99">
        <v>236</v>
      </c>
      <c r="L396" s="99">
        <v>266</v>
      </c>
      <c r="M396" s="101"/>
      <c r="N396" s="99">
        <v>276</v>
      </c>
      <c r="O396" s="99">
        <v>306</v>
      </c>
      <c r="P396" s="99"/>
      <c r="Q396" s="99"/>
      <c r="R396" s="99"/>
      <c r="S396" s="99"/>
      <c r="T396" s="99"/>
      <c r="U396" s="99"/>
    </row>
    <row r="397" spans="7:21" x14ac:dyDescent="0.25">
      <c r="G397" s="96" t="s">
        <v>76</v>
      </c>
      <c r="H397" s="100">
        <v>44267</v>
      </c>
      <c r="I397" s="98" t="s">
        <v>9</v>
      </c>
      <c r="J397" s="98" t="str">
        <f t="shared" si="6"/>
        <v>44267Q</v>
      </c>
      <c r="K397" s="99">
        <v>296</v>
      </c>
      <c r="L397" s="99">
        <v>326</v>
      </c>
      <c r="M397" s="101"/>
      <c r="N397" s="99">
        <v>336</v>
      </c>
      <c r="O397" s="99">
        <v>366</v>
      </c>
      <c r="P397" s="99"/>
      <c r="Q397" s="99"/>
      <c r="R397" s="99"/>
      <c r="S397" s="99"/>
      <c r="T397" s="99"/>
      <c r="U397" s="99"/>
    </row>
    <row r="398" spans="7:21" x14ac:dyDescent="0.25">
      <c r="G398" s="96" t="s">
        <v>76</v>
      </c>
      <c r="H398" s="100">
        <v>44267</v>
      </c>
      <c r="I398" s="98" t="s">
        <v>10</v>
      </c>
      <c r="J398" s="98" t="str">
        <f t="shared" si="6"/>
        <v>44267E</v>
      </c>
      <c r="K398" s="99">
        <v>376</v>
      </c>
      <c r="L398" s="99">
        <v>406</v>
      </c>
      <c r="M398" s="101"/>
      <c r="N398" s="99">
        <v>416</v>
      </c>
      <c r="O398" s="99">
        <v>446</v>
      </c>
      <c r="P398" s="99"/>
      <c r="Q398" s="99"/>
      <c r="R398" s="99"/>
      <c r="S398" s="99"/>
      <c r="T398" s="99"/>
      <c r="U398" s="99"/>
    </row>
    <row r="399" spans="7:21" x14ac:dyDescent="0.25">
      <c r="G399" s="96" t="s">
        <v>76</v>
      </c>
      <c r="H399" s="100">
        <v>44267</v>
      </c>
      <c r="I399" s="98" t="s">
        <v>72</v>
      </c>
      <c r="J399" s="98" t="str">
        <f t="shared" si="6"/>
        <v>44267M</v>
      </c>
      <c r="K399" s="99">
        <v>466</v>
      </c>
      <c r="L399" s="99">
        <v>495</v>
      </c>
      <c r="M399" s="101"/>
      <c r="N399" s="99">
        <v>506</v>
      </c>
      <c r="O399" s="99">
        <v>536</v>
      </c>
      <c r="P399" s="99"/>
      <c r="Q399" s="99"/>
      <c r="R399" s="99"/>
      <c r="S399" s="99"/>
      <c r="T399" s="99"/>
      <c r="U399" s="99"/>
    </row>
    <row r="400" spans="7:21" x14ac:dyDescent="0.25">
      <c r="G400" s="96" t="s">
        <v>77</v>
      </c>
      <c r="H400" s="100">
        <v>44268</v>
      </c>
      <c r="I400" s="98" t="s">
        <v>6</v>
      </c>
      <c r="J400" s="98" t="str">
        <f t="shared" si="6"/>
        <v>44268O</v>
      </c>
      <c r="K400" s="99">
        <v>146</v>
      </c>
      <c r="L400" s="99">
        <v>176</v>
      </c>
      <c r="M400" s="101"/>
      <c r="N400" s="99">
        <v>186</v>
      </c>
      <c r="O400" s="99">
        <v>216</v>
      </c>
      <c r="P400" s="99"/>
      <c r="Q400" s="99"/>
      <c r="R400" s="99"/>
      <c r="S400" s="99"/>
      <c r="T400" s="99"/>
      <c r="U400" s="99"/>
    </row>
    <row r="401" spans="7:21" x14ac:dyDescent="0.25">
      <c r="G401" s="96" t="s">
        <v>77</v>
      </c>
      <c r="H401" s="100">
        <v>44268</v>
      </c>
      <c r="I401" s="98" t="s">
        <v>7</v>
      </c>
      <c r="J401" s="98" t="str">
        <f t="shared" si="6"/>
        <v>44268N</v>
      </c>
      <c r="K401" s="99">
        <v>176</v>
      </c>
      <c r="L401" s="99">
        <v>206</v>
      </c>
      <c r="M401" s="101"/>
      <c r="N401" s="99">
        <v>216</v>
      </c>
      <c r="O401" s="99">
        <v>246</v>
      </c>
      <c r="P401" s="99"/>
      <c r="Q401" s="99"/>
      <c r="R401" s="99"/>
      <c r="S401" s="99"/>
      <c r="T401" s="99"/>
      <c r="U401" s="99"/>
    </row>
    <row r="402" spans="7:21" x14ac:dyDescent="0.25">
      <c r="G402" s="96" t="s">
        <v>77</v>
      </c>
      <c r="H402" s="100">
        <v>44268</v>
      </c>
      <c r="I402" s="98" t="s">
        <v>8</v>
      </c>
      <c r="J402" s="98" t="str">
        <f t="shared" si="6"/>
        <v>44268X</v>
      </c>
      <c r="K402" s="99">
        <v>236</v>
      </c>
      <c r="L402" s="99">
        <v>266</v>
      </c>
      <c r="M402" s="101"/>
      <c r="N402" s="99">
        <v>276</v>
      </c>
      <c r="O402" s="99">
        <v>306</v>
      </c>
      <c r="P402" s="99"/>
      <c r="Q402" s="99"/>
      <c r="R402" s="99"/>
      <c r="S402" s="99"/>
      <c r="T402" s="99"/>
      <c r="U402" s="99"/>
    </row>
    <row r="403" spans="7:21" x14ac:dyDescent="0.25">
      <c r="G403" s="96" t="s">
        <v>77</v>
      </c>
      <c r="H403" s="100">
        <v>44268</v>
      </c>
      <c r="I403" s="98" t="s">
        <v>9</v>
      </c>
      <c r="J403" s="98" t="str">
        <f t="shared" si="6"/>
        <v>44268Q</v>
      </c>
      <c r="K403" s="99">
        <v>296</v>
      </c>
      <c r="L403" s="99">
        <v>326</v>
      </c>
      <c r="M403" s="101"/>
      <c r="N403" s="99">
        <v>336</v>
      </c>
      <c r="O403" s="99">
        <v>366</v>
      </c>
      <c r="P403" s="99"/>
      <c r="Q403" s="99"/>
      <c r="R403" s="99"/>
      <c r="S403" s="99"/>
      <c r="T403" s="99"/>
      <c r="U403" s="99"/>
    </row>
    <row r="404" spans="7:21" x14ac:dyDescent="0.25">
      <c r="G404" s="96" t="s">
        <v>77</v>
      </c>
      <c r="H404" s="100">
        <v>44268</v>
      </c>
      <c r="I404" s="98" t="s">
        <v>10</v>
      </c>
      <c r="J404" s="98" t="str">
        <f t="shared" si="6"/>
        <v>44268E</v>
      </c>
      <c r="K404" s="99">
        <v>376</v>
      </c>
      <c r="L404" s="99">
        <v>406</v>
      </c>
      <c r="M404" s="101"/>
      <c r="N404" s="99">
        <v>416</v>
      </c>
      <c r="O404" s="99">
        <v>446</v>
      </c>
      <c r="P404" s="99"/>
      <c r="Q404" s="99"/>
      <c r="R404" s="99"/>
      <c r="S404" s="99"/>
      <c r="T404" s="99"/>
      <c r="U404" s="99"/>
    </row>
    <row r="405" spans="7:21" x14ac:dyDescent="0.25">
      <c r="G405" s="96" t="s">
        <v>77</v>
      </c>
      <c r="H405" s="100">
        <v>44268</v>
      </c>
      <c r="I405" s="98" t="s">
        <v>72</v>
      </c>
      <c r="J405" s="98" t="str">
        <f t="shared" si="6"/>
        <v>44268M</v>
      </c>
      <c r="K405" s="99">
        <v>466</v>
      </c>
      <c r="L405" s="99">
        <v>495</v>
      </c>
      <c r="M405" s="101"/>
      <c r="N405" s="99">
        <v>506</v>
      </c>
      <c r="O405" s="99">
        <v>536</v>
      </c>
      <c r="P405" s="99"/>
      <c r="Q405" s="99"/>
      <c r="R405" s="99"/>
      <c r="S405" s="99"/>
      <c r="T405" s="99"/>
      <c r="U405" s="99"/>
    </row>
    <row r="406" spans="7:21" x14ac:dyDescent="0.25">
      <c r="G406" s="96" t="s">
        <v>78</v>
      </c>
      <c r="H406" s="100">
        <v>44269</v>
      </c>
      <c r="I406" s="98" t="s">
        <v>6</v>
      </c>
      <c r="J406" s="98" t="str">
        <f t="shared" si="6"/>
        <v>44269O</v>
      </c>
      <c r="K406" s="99">
        <v>146</v>
      </c>
      <c r="L406" s="99">
        <v>176</v>
      </c>
      <c r="M406" s="101"/>
      <c r="N406" s="99">
        <v>186</v>
      </c>
      <c r="O406" s="99">
        <v>216</v>
      </c>
      <c r="P406" s="99"/>
      <c r="Q406" s="99"/>
      <c r="R406" s="99"/>
      <c r="S406" s="99"/>
      <c r="T406" s="99"/>
      <c r="U406" s="99"/>
    </row>
    <row r="407" spans="7:21" x14ac:dyDescent="0.25">
      <c r="G407" s="96" t="s">
        <v>78</v>
      </c>
      <c r="H407" s="100">
        <v>44269</v>
      </c>
      <c r="I407" s="98" t="s">
        <v>7</v>
      </c>
      <c r="J407" s="98" t="str">
        <f t="shared" si="6"/>
        <v>44269N</v>
      </c>
      <c r="K407" s="99">
        <v>176</v>
      </c>
      <c r="L407" s="99">
        <v>206</v>
      </c>
      <c r="M407" s="101"/>
      <c r="N407" s="99">
        <v>216</v>
      </c>
      <c r="O407" s="99">
        <v>246</v>
      </c>
      <c r="P407" s="99"/>
      <c r="Q407" s="99"/>
      <c r="R407" s="99"/>
      <c r="S407" s="99"/>
      <c r="T407" s="99"/>
      <c r="U407" s="99"/>
    </row>
    <row r="408" spans="7:21" x14ac:dyDescent="0.25">
      <c r="G408" s="96" t="s">
        <v>78</v>
      </c>
      <c r="H408" s="100">
        <v>44269</v>
      </c>
      <c r="I408" s="98" t="s">
        <v>8</v>
      </c>
      <c r="J408" s="98" t="str">
        <f t="shared" si="6"/>
        <v>44269X</v>
      </c>
      <c r="K408" s="99">
        <v>236</v>
      </c>
      <c r="L408" s="99">
        <v>266</v>
      </c>
      <c r="M408" s="101"/>
      <c r="N408" s="99">
        <v>276</v>
      </c>
      <c r="O408" s="99">
        <v>306</v>
      </c>
      <c r="P408" s="99"/>
      <c r="Q408" s="99"/>
      <c r="R408" s="99"/>
      <c r="S408" s="99"/>
      <c r="T408" s="99"/>
      <c r="U408" s="99"/>
    </row>
    <row r="409" spans="7:21" x14ac:dyDescent="0.25">
      <c r="G409" s="96" t="s">
        <v>78</v>
      </c>
      <c r="H409" s="100">
        <v>44269</v>
      </c>
      <c r="I409" s="98" t="s">
        <v>9</v>
      </c>
      <c r="J409" s="98" t="str">
        <f t="shared" si="6"/>
        <v>44269Q</v>
      </c>
      <c r="K409" s="99">
        <v>296</v>
      </c>
      <c r="L409" s="99">
        <v>326</v>
      </c>
      <c r="M409" s="101"/>
      <c r="N409" s="99">
        <v>336</v>
      </c>
      <c r="O409" s="99">
        <v>366</v>
      </c>
      <c r="P409" s="99"/>
      <c r="Q409" s="99"/>
      <c r="R409" s="99"/>
      <c r="S409" s="99"/>
      <c r="T409" s="99"/>
      <c r="U409" s="99"/>
    </row>
    <row r="410" spans="7:21" x14ac:dyDescent="0.25">
      <c r="G410" s="96" t="s">
        <v>78</v>
      </c>
      <c r="H410" s="100">
        <v>44269</v>
      </c>
      <c r="I410" s="98" t="s">
        <v>10</v>
      </c>
      <c r="J410" s="98" t="str">
        <f t="shared" si="6"/>
        <v>44269E</v>
      </c>
      <c r="K410" s="99">
        <v>376</v>
      </c>
      <c r="L410" s="99">
        <v>406</v>
      </c>
      <c r="M410" s="101"/>
      <c r="N410" s="99">
        <v>416</v>
      </c>
      <c r="O410" s="99">
        <v>446</v>
      </c>
      <c r="P410" s="99"/>
      <c r="Q410" s="99"/>
      <c r="R410" s="99"/>
      <c r="S410" s="99"/>
      <c r="T410" s="99"/>
      <c r="U410" s="99"/>
    </row>
    <row r="411" spans="7:21" x14ac:dyDescent="0.25">
      <c r="G411" s="96" t="s">
        <v>78</v>
      </c>
      <c r="H411" s="100">
        <v>44269</v>
      </c>
      <c r="I411" s="98" t="s">
        <v>72</v>
      </c>
      <c r="J411" s="98" t="str">
        <f t="shared" si="6"/>
        <v>44269M</v>
      </c>
      <c r="K411" s="99">
        <v>466</v>
      </c>
      <c r="L411" s="99">
        <v>495</v>
      </c>
      <c r="M411" s="101"/>
      <c r="N411" s="99">
        <v>506</v>
      </c>
      <c r="O411" s="99">
        <v>536</v>
      </c>
      <c r="P411" s="99"/>
      <c r="Q411" s="99"/>
      <c r="R411" s="99"/>
      <c r="S411" s="99"/>
      <c r="T411" s="99"/>
      <c r="U411" s="99"/>
    </row>
    <row r="412" spans="7:21" x14ac:dyDescent="0.25">
      <c r="G412" s="96" t="s">
        <v>79</v>
      </c>
      <c r="H412" s="100">
        <v>44270</v>
      </c>
      <c r="I412" s="98" t="s">
        <v>6</v>
      </c>
      <c r="J412" s="98" t="str">
        <f t="shared" si="6"/>
        <v>44270O</v>
      </c>
      <c r="K412" s="99">
        <v>146</v>
      </c>
      <c r="L412" s="99">
        <v>176</v>
      </c>
      <c r="M412" s="101"/>
      <c r="N412" s="99">
        <v>186</v>
      </c>
      <c r="O412" s="99">
        <v>216</v>
      </c>
      <c r="P412" s="99"/>
      <c r="Q412" s="99"/>
      <c r="R412" s="99"/>
      <c r="S412" s="99"/>
      <c r="T412" s="99"/>
      <c r="U412" s="99"/>
    </row>
    <row r="413" spans="7:21" x14ac:dyDescent="0.25">
      <c r="G413" s="96" t="s">
        <v>79</v>
      </c>
      <c r="H413" s="100">
        <v>44270</v>
      </c>
      <c r="I413" s="98" t="s">
        <v>7</v>
      </c>
      <c r="J413" s="98" t="str">
        <f t="shared" si="6"/>
        <v>44270N</v>
      </c>
      <c r="K413" s="99">
        <v>176</v>
      </c>
      <c r="L413" s="99">
        <v>206</v>
      </c>
      <c r="M413" s="101"/>
      <c r="N413" s="99">
        <v>216</v>
      </c>
      <c r="O413" s="99">
        <v>246</v>
      </c>
      <c r="P413" s="99"/>
      <c r="Q413" s="99"/>
      <c r="R413" s="99"/>
      <c r="S413" s="99"/>
      <c r="T413" s="99"/>
      <c r="U413" s="99"/>
    </row>
    <row r="414" spans="7:21" x14ac:dyDescent="0.25">
      <c r="G414" s="96" t="s">
        <v>79</v>
      </c>
      <c r="H414" s="100">
        <v>44270</v>
      </c>
      <c r="I414" s="98" t="s">
        <v>8</v>
      </c>
      <c r="J414" s="98" t="str">
        <f t="shared" si="6"/>
        <v>44270X</v>
      </c>
      <c r="K414" s="99">
        <v>236</v>
      </c>
      <c r="L414" s="99">
        <v>266</v>
      </c>
      <c r="M414" s="101"/>
      <c r="N414" s="99">
        <v>276</v>
      </c>
      <c r="O414" s="99">
        <v>306</v>
      </c>
      <c r="P414" s="99"/>
      <c r="Q414" s="99"/>
      <c r="R414" s="99"/>
      <c r="S414" s="99"/>
      <c r="T414" s="99"/>
      <c r="U414" s="99"/>
    </row>
    <row r="415" spans="7:21" x14ac:dyDescent="0.25">
      <c r="G415" s="96" t="s">
        <v>79</v>
      </c>
      <c r="H415" s="100">
        <v>44270</v>
      </c>
      <c r="I415" s="98" t="s">
        <v>9</v>
      </c>
      <c r="J415" s="98" t="str">
        <f t="shared" si="6"/>
        <v>44270Q</v>
      </c>
      <c r="K415" s="99">
        <v>296</v>
      </c>
      <c r="L415" s="99">
        <v>326</v>
      </c>
      <c r="M415" s="101"/>
      <c r="N415" s="99">
        <v>336</v>
      </c>
      <c r="O415" s="99">
        <v>366</v>
      </c>
      <c r="P415" s="99"/>
      <c r="Q415" s="99"/>
      <c r="R415" s="99"/>
      <c r="S415" s="99"/>
      <c r="T415" s="99"/>
      <c r="U415" s="99"/>
    </row>
    <row r="416" spans="7:21" x14ac:dyDescent="0.25">
      <c r="G416" s="96" t="s">
        <v>79</v>
      </c>
      <c r="H416" s="100">
        <v>44270</v>
      </c>
      <c r="I416" s="98" t="s">
        <v>10</v>
      </c>
      <c r="J416" s="98" t="str">
        <f t="shared" si="6"/>
        <v>44270E</v>
      </c>
      <c r="K416" s="99">
        <v>376</v>
      </c>
      <c r="L416" s="99">
        <v>406</v>
      </c>
      <c r="M416" s="101"/>
      <c r="N416" s="99">
        <v>416</v>
      </c>
      <c r="O416" s="99">
        <v>446</v>
      </c>
      <c r="P416" s="99"/>
      <c r="Q416" s="99"/>
      <c r="R416" s="99"/>
      <c r="S416" s="99"/>
      <c r="T416" s="99"/>
      <c r="U416" s="99"/>
    </row>
    <row r="417" spans="7:21" x14ac:dyDescent="0.25">
      <c r="G417" s="96" t="s">
        <v>79</v>
      </c>
      <c r="H417" s="100">
        <v>44270</v>
      </c>
      <c r="I417" s="98" t="s">
        <v>72</v>
      </c>
      <c r="J417" s="98" t="str">
        <f t="shared" si="6"/>
        <v>44270M</v>
      </c>
      <c r="K417" s="99">
        <v>466</v>
      </c>
      <c r="L417" s="99">
        <v>495</v>
      </c>
      <c r="M417" s="101"/>
      <c r="N417" s="99">
        <v>506</v>
      </c>
      <c r="O417" s="99">
        <v>536</v>
      </c>
      <c r="P417" s="99"/>
      <c r="Q417" s="99"/>
      <c r="R417" s="99"/>
      <c r="S417" s="99"/>
      <c r="T417" s="99"/>
      <c r="U417" s="99"/>
    </row>
    <row r="418" spans="7:21" x14ac:dyDescent="0.25">
      <c r="G418" s="96" t="s">
        <v>80</v>
      </c>
      <c r="H418" s="100">
        <v>44271</v>
      </c>
      <c r="I418" s="98" t="s">
        <v>6</v>
      </c>
      <c r="J418" s="98" t="str">
        <f t="shared" si="6"/>
        <v>44271O</v>
      </c>
      <c r="K418" s="99">
        <v>146</v>
      </c>
      <c r="L418" s="99">
        <v>176</v>
      </c>
      <c r="M418" s="101"/>
      <c r="N418" s="99">
        <v>186</v>
      </c>
      <c r="O418" s="99">
        <v>216</v>
      </c>
      <c r="P418" s="99"/>
      <c r="Q418" s="99"/>
      <c r="R418" s="99"/>
      <c r="S418" s="99"/>
      <c r="T418" s="99"/>
      <c r="U418" s="99"/>
    </row>
    <row r="419" spans="7:21" x14ac:dyDescent="0.25">
      <c r="G419" s="96" t="s">
        <v>80</v>
      </c>
      <c r="H419" s="100">
        <v>44271</v>
      </c>
      <c r="I419" s="98" t="s">
        <v>7</v>
      </c>
      <c r="J419" s="98" t="str">
        <f t="shared" si="6"/>
        <v>44271N</v>
      </c>
      <c r="K419" s="99">
        <v>176</v>
      </c>
      <c r="L419" s="99">
        <v>206</v>
      </c>
      <c r="M419" s="101"/>
      <c r="N419" s="99">
        <v>216</v>
      </c>
      <c r="O419" s="99">
        <v>246</v>
      </c>
      <c r="P419" s="99"/>
      <c r="Q419" s="99"/>
      <c r="R419" s="99"/>
      <c r="S419" s="99"/>
      <c r="T419" s="99"/>
      <c r="U419" s="99"/>
    </row>
    <row r="420" spans="7:21" x14ac:dyDescent="0.25">
      <c r="G420" s="96" t="s">
        <v>80</v>
      </c>
      <c r="H420" s="100">
        <v>44271</v>
      </c>
      <c r="I420" s="98" t="s">
        <v>8</v>
      </c>
      <c r="J420" s="98" t="str">
        <f t="shared" si="6"/>
        <v>44271X</v>
      </c>
      <c r="K420" s="99">
        <v>236</v>
      </c>
      <c r="L420" s="99">
        <v>266</v>
      </c>
      <c r="M420" s="101"/>
      <c r="N420" s="99">
        <v>276</v>
      </c>
      <c r="O420" s="99">
        <v>306</v>
      </c>
      <c r="P420" s="99"/>
      <c r="Q420" s="99"/>
      <c r="R420" s="99"/>
      <c r="S420" s="99"/>
      <c r="T420" s="99"/>
      <c r="U420" s="99"/>
    </row>
    <row r="421" spans="7:21" x14ac:dyDescent="0.25">
      <c r="G421" s="96" t="s">
        <v>80</v>
      </c>
      <c r="H421" s="100">
        <v>44271</v>
      </c>
      <c r="I421" s="98" t="s">
        <v>9</v>
      </c>
      <c r="J421" s="98" t="str">
        <f t="shared" si="6"/>
        <v>44271Q</v>
      </c>
      <c r="K421" s="99">
        <v>296</v>
      </c>
      <c r="L421" s="99">
        <v>326</v>
      </c>
      <c r="M421" s="101"/>
      <c r="N421" s="99">
        <v>336</v>
      </c>
      <c r="O421" s="99">
        <v>366</v>
      </c>
      <c r="P421" s="99"/>
      <c r="Q421" s="99"/>
      <c r="R421" s="99"/>
      <c r="S421" s="99"/>
      <c r="T421" s="99"/>
      <c r="U421" s="99"/>
    </row>
    <row r="422" spans="7:21" x14ac:dyDescent="0.25">
      <c r="G422" s="96" t="s">
        <v>80</v>
      </c>
      <c r="H422" s="100">
        <v>44271</v>
      </c>
      <c r="I422" s="98" t="s">
        <v>10</v>
      </c>
      <c r="J422" s="98" t="str">
        <f t="shared" si="6"/>
        <v>44271E</v>
      </c>
      <c r="K422" s="99">
        <v>376</v>
      </c>
      <c r="L422" s="99">
        <v>406</v>
      </c>
      <c r="M422" s="101"/>
      <c r="N422" s="99">
        <v>416</v>
      </c>
      <c r="O422" s="99">
        <v>446</v>
      </c>
      <c r="P422" s="99"/>
      <c r="Q422" s="99"/>
      <c r="R422" s="99"/>
      <c r="S422" s="99"/>
      <c r="T422" s="99"/>
      <c r="U422" s="99"/>
    </row>
    <row r="423" spans="7:21" x14ac:dyDescent="0.25">
      <c r="G423" s="96" t="s">
        <v>80</v>
      </c>
      <c r="H423" s="100">
        <v>44271</v>
      </c>
      <c r="I423" s="98" t="s">
        <v>72</v>
      </c>
      <c r="J423" s="98" t="str">
        <f t="shared" si="6"/>
        <v>44271M</v>
      </c>
      <c r="K423" s="99">
        <v>466</v>
      </c>
      <c r="L423" s="99">
        <v>495</v>
      </c>
      <c r="M423" s="101"/>
      <c r="N423" s="99">
        <v>506</v>
      </c>
      <c r="O423" s="99">
        <v>536</v>
      </c>
      <c r="P423" s="99"/>
      <c r="Q423" s="99"/>
      <c r="R423" s="99"/>
      <c r="S423" s="99"/>
      <c r="T423" s="99"/>
      <c r="U423" s="99"/>
    </row>
    <row r="424" spans="7:21" x14ac:dyDescent="0.25">
      <c r="G424" s="96" t="s">
        <v>74</v>
      </c>
      <c r="H424" s="100">
        <v>44272</v>
      </c>
      <c r="I424" s="98" t="s">
        <v>6</v>
      </c>
      <c r="J424" s="98" t="str">
        <f t="shared" si="6"/>
        <v>44272O</v>
      </c>
      <c r="K424" s="99">
        <v>146</v>
      </c>
      <c r="L424" s="99">
        <v>176</v>
      </c>
      <c r="M424" s="101"/>
      <c r="N424" s="99">
        <v>186</v>
      </c>
      <c r="O424" s="99">
        <v>216</v>
      </c>
      <c r="P424" s="99"/>
      <c r="Q424" s="99"/>
      <c r="R424" s="99"/>
      <c r="S424" s="99"/>
      <c r="T424" s="99"/>
      <c r="U424" s="99"/>
    </row>
    <row r="425" spans="7:21" x14ac:dyDescent="0.25">
      <c r="G425" s="96" t="s">
        <v>74</v>
      </c>
      <c r="H425" s="100">
        <v>44272</v>
      </c>
      <c r="I425" s="98" t="s">
        <v>7</v>
      </c>
      <c r="J425" s="98" t="str">
        <f t="shared" si="6"/>
        <v>44272N</v>
      </c>
      <c r="K425" s="99">
        <v>176</v>
      </c>
      <c r="L425" s="99">
        <v>206</v>
      </c>
      <c r="M425" s="101"/>
      <c r="N425" s="99">
        <v>216</v>
      </c>
      <c r="O425" s="99">
        <v>246</v>
      </c>
      <c r="P425" s="99"/>
      <c r="Q425" s="99"/>
      <c r="R425" s="99"/>
      <c r="S425" s="99"/>
      <c r="T425" s="99"/>
      <c r="U425" s="99"/>
    </row>
    <row r="426" spans="7:21" x14ac:dyDescent="0.25">
      <c r="G426" s="96" t="s">
        <v>74</v>
      </c>
      <c r="H426" s="100">
        <v>44272</v>
      </c>
      <c r="I426" s="98" t="s">
        <v>8</v>
      </c>
      <c r="J426" s="98" t="str">
        <f t="shared" si="6"/>
        <v>44272X</v>
      </c>
      <c r="K426" s="99">
        <v>236</v>
      </c>
      <c r="L426" s="99">
        <v>266</v>
      </c>
      <c r="M426" s="101"/>
      <c r="N426" s="99">
        <v>276</v>
      </c>
      <c r="O426" s="99">
        <v>306</v>
      </c>
      <c r="P426" s="99"/>
      <c r="Q426" s="99"/>
      <c r="R426" s="99"/>
      <c r="S426" s="99"/>
      <c r="T426" s="99"/>
      <c r="U426" s="99"/>
    </row>
    <row r="427" spans="7:21" x14ac:dyDescent="0.25">
      <c r="G427" s="96" t="s">
        <v>74</v>
      </c>
      <c r="H427" s="100">
        <v>44272</v>
      </c>
      <c r="I427" s="98" t="s">
        <v>9</v>
      </c>
      <c r="J427" s="98" t="str">
        <f t="shared" si="6"/>
        <v>44272Q</v>
      </c>
      <c r="K427" s="99">
        <v>296</v>
      </c>
      <c r="L427" s="99">
        <v>326</v>
      </c>
      <c r="M427" s="101"/>
      <c r="N427" s="99">
        <v>336</v>
      </c>
      <c r="O427" s="99">
        <v>366</v>
      </c>
      <c r="P427" s="99"/>
      <c r="Q427" s="99"/>
      <c r="R427" s="99"/>
      <c r="S427" s="99"/>
      <c r="T427" s="99"/>
      <c r="U427" s="99"/>
    </row>
    <row r="428" spans="7:21" x14ac:dyDescent="0.25">
      <c r="G428" s="96" t="s">
        <v>74</v>
      </c>
      <c r="H428" s="100">
        <v>44272</v>
      </c>
      <c r="I428" s="98" t="s">
        <v>10</v>
      </c>
      <c r="J428" s="98" t="str">
        <f t="shared" si="6"/>
        <v>44272E</v>
      </c>
      <c r="K428" s="99">
        <v>376</v>
      </c>
      <c r="L428" s="99">
        <v>406</v>
      </c>
      <c r="M428" s="101"/>
      <c r="N428" s="99">
        <v>416</v>
      </c>
      <c r="O428" s="99">
        <v>446</v>
      </c>
      <c r="P428" s="99"/>
      <c r="Q428" s="99"/>
      <c r="R428" s="99"/>
      <c r="S428" s="99"/>
      <c r="T428" s="99"/>
      <c r="U428" s="99"/>
    </row>
    <row r="429" spans="7:21" x14ac:dyDescent="0.25">
      <c r="G429" s="96" t="s">
        <v>74</v>
      </c>
      <c r="H429" s="100">
        <v>44272</v>
      </c>
      <c r="I429" s="98" t="s">
        <v>72</v>
      </c>
      <c r="J429" s="98" t="str">
        <f t="shared" si="6"/>
        <v>44272M</v>
      </c>
      <c r="K429" s="99">
        <v>466</v>
      </c>
      <c r="L429" s="99">
        <v>495</v>
      </c>
      <c r="M429" s="101"/>
      <c r="N429" s="99">
        <v>506</v>
      </c>
      <c r="O429" s="99">
        <v>536</v>
      </c>
      <c r="P429" s="99"/>
      <c r="Q429" s="99"/>
      <c r="R429" s="99"/>
      <c r="S429" s="99"/>
      <c r="T429" s="99"/>
      <c r="U429" s="99"/>
    </row>
    <row r="430" spans="7:21" x14ac:dyDescent="0.25">
      <c r="G430" s="96" t="s">
        <v>75</v>
      </c>
      <c r="H430" s="100">
        <v>44273</v>
      </c>
      <c r="I430" s="98" t="s">
        <v>6</v>
      </c>
      <c r="J430" s="98" t="str">
        <f t="shared" si="6"/>
        <v>44273O</v>
      </c>
      <c r="K430" s="99">
        <v>146</v>
      </c>
      <c r="L430" s="99">
        <v>176</v>
      </c>
      <c r="M430" s="101"/>
      <c r="N430" s="99">
        <v>186</v>
      </c>
      <c r="O430" s="99">
        <v>216</v>
      </c>
      <c r="P430" s="99"/>
      <c r="Q430" s="99"/>
      <c r="R430" s="99"/>
      <c r="S430" s="99"/>
      <c r="T430" s="99"/>
      <c r="U430" s="99"/>
    </row>
    <row r="431" spans="7:21" x14ac:dyDescent="0.25">
      <c r="G431" s="96" t="s">
        <v>75</v>
      </c>
      <c r="H431" s="100">
        <v>44273</v>
      </c>
      <c r="I431" s="98" t="s">
        <v>7</v>
      </c>
      <c r="J431" s="98" t="str">
        <f t="shared" si="6"/>
        <v>44273N</v>
      </c>
      <c r="K431" s="99">
        <v>176</v>
      </c>
      <c r="L431" s="99">
        <v>206</v>
      </c>
      <c r="M431" s="101"/>
      <c r="N431" s="99">
        <v>216</v>
      </c>
      <c r="O431" s="99">
        <v>246</v>
      </c>
      <c r="P431" s="99"/>
      <c r="Q431" s="99"/>
      <c r="R431" s="99"/>
      <c r="S431" s="99"/>
      <c r="T431" s="99"/>
      <c r="U431" s="99"/>
    </row>
    <row r="432" spans="7:21" x14ac:dyDescent="0.25">
      <c r="G432" s="96" t="s">
        <v>75</v>
      </c>
      <c r="H432" s="100">
        <v>44273</v>
      </c>
      <c r="I432" s="98" t="s">
        <v>8</v>
      </c>
      <c r="J432" s="98" t="str">
        <f t="shared" si="6"/>
        <v>44273X</v>
      </c>
      <c r="K432" s="99">
        <v>236</v>
      </c>
      <c r="L432" s="99">
        <v>266</v>
      </c>
      <c r="M432" s="101"/>
      <c r="N432" s="99">
        <v>276</v>
      </c>
      <c r="O432" s="99">
        <v>306</v>
      </c>
      <c r="P432" s="99"/>
      <c r="Q432" s="99"/>
      <c r="R432" s="99"/>
      <c r="S432" s="99"/>
      <c r="T432" s="99"/>
      <c r="U432" s="99"/>
    </row>
    <row r="433" spans="7:21" x14ac:dyDescent="0.25">
      <c r="G433" s="96" t="s">
        <v>75</v>
      </c>
      <c r="H433" s="100">
        <v>44273</v>
      </c>
      <c r="I433" s="98" t="s">
        <v>9</v>
      </c>
      <c r="J433" s="98" t="str">
        <f t="shared" si="6"/>
        <v>44273Q</v>
      </c>
      <c r="K433" s="99">
        <v>296</v>
      </c>
      <c r="L433" s="99">
        <v>326</v>
      </c>
      <c r="M433" s="101"/>
      <c r="N433" s="99">
        <v>336</v>
      </c>
      <c r="O433" s="99">
        <v>366</v>
      </c>
      <c r="P433" s="99"/>
      <c r="Q433" s="99"/>
      <c r="R433" s="99"/>
      <c r="S433" s="99"/>
      <c r="T433" s="99"/>
      <c r="U433" s="99"/>
    </row>
    <row r="434" spans="7:21" x14ac:dyDescent="0.25">
      <c r="G434" s="96" t="s">
        <v>75</v>
      </c>
      <c r="H434" s="100">
        <v>44273</v>
      </c>
      <c r="I434" s="98" t="s">
        <v>10</v>
      </c>
      <c r="J434" s="98" t="str">
        <f t="shared" si="6"/>
        <v>44273E</v>
      </c>
      <c r="K434" s="99">
        <v>376</v>
      </c>
      <c r="L434" s="99">
        <v>406</v>
      </c>
      <c r="M434" s="101"/>
      <c r="N434" s="99">
        <v>416</v>
      </c>
      <c r="O434" s="99">
        <v>446</v>
      </c>
      <c r="P434" s="99"/>
      <c r="Q434" s="99"/>
      <c r="R434" s="99"/>
      <c r="S434" s="99"/>
      <c r="T434" s="99"/>
      <c r="U434" s="99"/>
    </row>
    <row r="435" spans="7:21" x14ac:dyDescent="0.25">
      <c r="G435" s="96" t="s">
        <v>75</v>
      </c>
      <c r="H435" s="100">
        <v>44273</v>
      </c>
      <c r="I435" s="98" t="s">
        <v>72</v>
      </c>
      <c r="J435" s="98" t="str">
        <f t="shared" si="6"/>
        <v>44273M</v>
      </c>
      <c r="K435" s="99">
        <v>466</v>
      </c>
      <c r="L435" s="99">
        <v>495</v>
      </c>
      <c r="M435" s="101"/>
      <c r="N435" s="99">
        <v>506</v>
      </c>
      <c r="O435" s="99">
        <v>536</v>
      </c>
      <c r="P435" s="99"/>
      <c r="Q435" s="99"/>
      <c r="R435" s="99"/>
      <c r="S435" s="99"/>
      <c r="T435" s="99"/>
      <c r="U435" s="99"/>
    </row>
    <row r="436" spans="7:21" x14ac:dyDescent="0.25">
      <c r="G436" s="96" t="s">
        <v>76</v>
      </c>
      <c r="H436" s="100">
        <v>44274</v>
      </c>
      <c r="I436" s="98" t="s">
        <v>6</v>
      </c>
      <c r="J436" s="98" t="str">
        <f t="shared" si="6"/>
        <v>44274O</v>
      </c>
      <c r="K436" s="99">
        <v>146</v>
      </c>
      <c r="L436" s="99">
        <v>176</v>
      </c>
      <c r="M436" s="101"/>
      <c r="N436" s="99">
        <v>186</v>
      </c>
      <c r="O436" s="99">
        <v>216</v>
      </c>
      <c r="P436" s="99"/>
      <c r="Q436" s="99"/>
      <c r="R436" s="99"/>
      <c r="S436" s="99"/>
      <c r="T436" s="99"/>
      <c r="U436" s="99"/>
    </row>
    <row r="437" spans="7:21" x14ac:dyDescent="0.25">
      <c r="G437" s="96" t="s">
        <v>76</v>
      </c>
      <c r="H437" s="100">
        <v>44274</v>
      </c>
      <c r="I437" s="98" t="s">
        <v>7</v>
      </c>
      <c r="J437" s="98" t="str">
        <f t="shared" si="6"/>
        <v>44274N</v>
      </c>
      <c r="K437" s="99">
        <v>176</v>
      </c>
      <c r="L437" s="99">
        <v>206</v>
      </c>
      <c r="M437" s="101"/>
      <c r="N437" s="99">
        <v>216</v>
      </c>
      <c r="O437" s="99">
        <v>246</v>
      </c>
      <c r="P437" s="99"/>
      <c r="Q437" s="99"/>
      <c r="R437" s="99"/>
      <c r="S437" s="99"/>
      <c r="T437" s="99"/>
      <c r="U437" s="99"/>
    </row>
    <row r="438" spans="7:21" x14ac:dyDescent="0.25">
      <c r="G438" s="96" t="s">
        <v>76</v>
      </c>
      <c r="H438" s="100">
        <v>44274</v>
      </c>
      <c r="I438" s="98" t="s">
        <v>8</v>
      </c>
      <c r="J438" s="98" t="str">
        <f t="shared" si="6"/>
        <v>44274X</v>
      </c>
      <c r="K438" s="99">
        <v>236</v>
      </c>
      <c r="L438" s="99">
        <v>266</v>
      </c>
      <c r="M438" s="101"/>
      <c r="N438" s="99">
        <v>276</v>
      </c>
      <c r="O438" s="99">
        <v>306</v>
      </c>
      <c r="P438" s="99"/>
      <c r="Q438" s="99"/>
      <c r="R438" s="99"/>
      <c r="S438" s="99"/>
      <c r="T438" s="99"/>
      <c r="U438" s="99"/>
    </row>
    <row r="439" spans="7:21" x14ac:dyDescent="0.25">
      <c r="G439" s="96" t="s">
        <v>76</v>
      </c>
      <c r="H439" s="100">
        <v>44274</v>
      </c>
      <c r="I439" s="98" t="s">
        <v>9</v>
      </c>
      <c r="J439" s="98" t="str">
        <f t="shared" si="6"/>
        <v>44274Q</v>
      </c>
      <c r="K439" s="99">
        <v>296</v>
      </c>
      <c r="L439" s="99">
        <v>326</v>
      </c>
      <c r="M439" s="101"/>
      <c r="N439" s="99">
        <v>336</v>
      </c>
      <c r="O439" s="99">
        <v>366</v>
      </c>
      <c r="P439" s="99"/>
      <c r="Q439" s="99"/>
      <c r="R439" s="99"/>
      <c r="S439" s="99"/>
      <c r="T439" s="99"/>
      <c r="U439" s="99"/>
    </row>
    <row r="440" spans="7:21" x14ac:dyDescent="0.25">
      <c r="G440" s="96" t="s">
        <v>76</v>
      </c>
      <c r="H440" s="100">
        <v>44274</v>
      </c>
      <c r="I440" s="98" t="s">
        <v>10</v>
      </c>
      <c r="J440" s="98" t="str">
        <f t="shared" si="6"/>
        <v>44274E</v>
      </c>
      <c r="K440" s="99">
        <v>376</v>
      </c>
      <c r="L440" s="99">
        <v>406</v>
      </c>
      <c r="M440" s="101"/>
      <c r="N440" s="99">
        <v>416</v>
      </c>
      <c r="O440" s="99">
        <v>446</v>
      </c>
      <c r="P440" s="99"/>
      <c r="Q440" s="99"/>
      <c r="R440" s="99"/>
      <c r="S440" s="99"/>
      <c r="T440" s="99"/>
      <c r="U440" s="99"/>
    </row>
    <row r="441" spans="7:21" x14ac:dyDescent="0.25">
      <c r="G441" s="96" t="s">
        <v>76</v>
      </c>
      <c r="H441" s="100">
        <v>44274</v>
      </c>
      <c r="I441" s="98" t="s">
        <v>72</v>
      </c>
      <c r="J441" s="98" t="str">
        <f t="shared" si="6"/>
        <v>44274M</v>
      </c>
      <c r="K441" s="99">
        <v>466</v>
      </c>
      <c r="L441" s="99">
        <v>495</v>
      </c>
      <c r="M441" s="101"/>
      <c r="N441" s="99">
        <v>506</v>
      </c>
      <c r="O441" s="99">
        <v>536</v>
      </c>
      <c r="P441" s="99"/>
      <c r="Q441" s="99"/>
      <c r="R441" s="99"/>
      <c r="S441" s="99"/>
      <c r="T441" s="99"/>
      <c r="U441" s="99"/>
    </row>
    <row r="442" spans="7:21" x14ac:dyDescent="0.25">
      <c r="G442" s="96" t="s">
        <v>77</v>
      </c>
      <c r="H442" s="100">
        <v>44275</v>
      </c>
      <c r="I442" s="98" t="s">
        <v>6</v>
      </c>
      <c r="J442" s="98" t="str">
        <f t="shared" si="6"/>
        <v>44275O</v>
      </c>
      <c r="K442" s="99">
        <v>146</v>
      </c>
      <c r="L442" s="99">
        <v>176</v>
      </c>
      <c r="M442" s="101"/>
      <c r="N442" s="99">
        <v>186</v>
      </c>
      <c r="O442" s="99">
        <v>216</v>
      </c>
      <c r="P442" s="99"/>
      <c r="Q442" s="99"/>
      <c r="R442" s="99"/>
      <c r="S442" s="99"/>
      <c r="T442" s="99"/>
      <c r="U442" s="99"/>
    </row>
    <row r="443" spans="7:21" x14ac:dyDescent="0.25">
      <c r="G443" s="96" t="s">
        <v>77</v>
      </c>
      <c r="H443" s="100">
        <v>44275</v>
      </c>
      <c r="I443" s="98" t="s">
        <v>7</v>
      </c>
      <c r="J443" s="98" t="str">
        <f t="shared" si="6"/>
        <v>44275N</v>
      </c>
      <c r="K443" s="99">
        <v>176</v>
      </c>
      <c r="L443" s="99">
        <v>206</v>
      </c>
      <c r="M443" s="101"/>
      <c r="N443" s="99">
        <v>216</v>
      </c>
      <c r="O443" s="99">
        <v>246</v>
      </c>
      <c r="P443" s="99"/>
      <c r="Q443" s="99"/>
      <c r="R443" s="99"/>
      <c r="S443" s="99"/>
      <c r="T443" s="99"/>
      <c r="U443" s="99"/>
    </row>
    <row r="444" spans="7:21" x14ac:dyDescent="0.25">
      <c r="G444" s="96" t="s">
        <v>77</v>
      </c>
      <c r="H444" s="100">
        <v>44275</v>
      </c>
      <c r="I444" s="98" t="s">
        <v>8</v>
      </c>
      <c r="J444" s="98" t="str">
        <f t="shared" si="6"/>
        <v>44275X</v>
      </c>
      <c r="K444" s="99">
        <v>236</v>
      </c>
      <c r="L444" s="99">
        <v>266</v>
      </c>
      <c r="M444" s="101"/>
      <c r="N444" s="99">
        <v>276</v>
      </c>
      <c r="O444" s="99">
        <v>306</v>
      </c>
      <c r="P444" s="99"/>
      <c r="Q444" s="99"/>
      <c r="R444" s="99"/>
      <c r="S444" s="99"/>
      <c r="T444" s="99"/>
      <c r="U444" s="99"/>
    </row>
    <row r="445" spans="7:21" x14ac:dyDescent="0.25">
      <c r="G445" s="96" t="s">
        <v>77</v>
      </c>
      <c r="H445" s="100">
        <v>44275</v>
      </c>
      <c r="I445" s="98" t="s">
        <v>9</v>
      </c>
      <c r="J445" s="98" t="str">
        <f t="shared" si="6"/>
        <v>44275Q</v>
      </c>
      <c r="K445" s="99">
        <v>296</v>
      </c>
      <c r="L445" s="99">
        <v>326</v>
      </c>
      <c r="M445" s="101"/>
      <c r="N445" s="99">
        <v>336</v>
      </c>
      <c r="O445" s="99">
        <v>366</v>
      </c>
      <c r="P445" s="99"/>
      <c r="Q445" s="99"/>
      <c r="R445" s="99"/>
      <c r="S445" s="99"/>
      <c r="T445" s="99"/>
      <c r="U445" s="99"/>
    </row>
    <row r="446" spans="7:21" x14ac:dyDescent="0.25">
      <c r="G446" s="96" t="s">
        <v>77</v>
      </c>
      <c r="H446" s="100">
        <v>44275</v>
      </c>
      <c r="I446" s="98" t="s">
        <v>10</v>
      </c>
      <c r="J446" s="98" t="str">
        <f t="shared" si="6"/>
        <v>44275E</v>
      </c>
      <c r="K446" s="99">
        <v>376</v>
      </c>
      <c r="L446" s="99">
        <v>406</v>
      </c>
      <c r="M446" s="101"/>
      <c r="N446" s="99">
        <v>416</v>
      </c>
      <c r="O446" s="99">
        <v>446</v>
      </c>
      <c r="P446" s="99"/>
      <c r="Q446" s="99"/>
      <c r="R446" s="99"/>
      <c r="S446" s="99"/>
      <c r="T446" s="99"/>
      <c r="U446" s="99"/>
    </row>
    <row r="447" spans="7:21" x14ac:dyDescent="0.25">
      <c r="G447" s="96" t="s">
        <v>77</v>
      </c>
      <c r="H447" s="100">
        <v>44275</v>
      </c>
      <c r="I447" s="98" t="s">
        <v>72</v>
      </c>
      <c r="J447" s="98" t="str">
        <f t="shared" si="6"/>
        <v>44275M</v>
      </c>
      <c r="K447" s="99">
        <v>466</v>
      </c>
      <c r="L447" s="99">
        <v>495</v>
      </c>
      <c r="M447" s="101"/>
      <c r="N447" s="99">
        <v>506</v>
      </c>
      <c r="O447" s="99">
        <v>536</v>
      </c>
      <c r="P447" s="99"/>
      <c r="Q447" s="99"/>
      <c r="R447" s="99"/>
      <c r="S447" s="99"/>
      <c r="T447" s="99"/>
      <c r="U447" s="99"/>
    </row>
    <row r="448" spans="7:21" x14ac:dyDescent="0.25">
      <c r="G448" s="96" t="s">
        <v>78</v>
      </c>
      <c r="H448" s="100">
        <v>44276</v>
      </c>
      <c r="I448" s="98" t="s">
        <v>6</v>
      </c>
      <c r="J448" s="98" t="str">
        <f t="shared" si="6"/>
        <v>44276O</v>
      </c>
      <c r="K448" s="99">
        <v>146</v>
      </c>
      <c r="L448" s="99">
        <v>176</v>
      </c>
      <c r="M448" s="101"/>
      <c r="N448" s="99">
        <v>186</v>
      </c>
      <c r="O448" s="99">
        <v>216</v>
      </c>
      <c r="P448" s="99"/>
      <c r="Q448" s="99"/>
      <c r="R448" s="99"/>
      <c r="S448" s="99"/>
      <c r="T448" s="99"/>
      <c r="U448" s="99"/>
    </row>
    <row r="449" spans="7:21" x14ac:dyDescent="0.25">
      <c r="G449" s="96" t="s">
        <v>78</v>
      </c>
      <c r="H449" s="100">
        <v>44276</v>
      </c>
      <c r="I449" s="98" t="s">
        <v>7</v>
      </c>
      <c r="J449" s="98" t="str">
        <f t="shared" si="6"/>
        <v>44276N</v>
      </c>
      <c r="K449" s="99">
        <v>176</v>
      </c>
      <c r="L449" s="99">
        <v>206</v>
      </c>
      <c r="M449" s="101"/>
      <c r="N449" s="99">
        <v>216</v>
      </c>
      <c r="O449" s="99">
        <v>246</v>
      </c>
      <c r="P449" s="99"/>
      <c r="Q449" s="99"/>
      <c r="R449" s="99"/>
      <c r="S449" s="99"/>
      <c r="T449" s="99"/>
      <c r="U449" s="99"/>
    </row>
    <row r="450" spans="7:21" x14ac:dyDescent="0.25">
      <c r="G450" s="96" t="s">
        <v>78</v>
      </c>
      <c r="H450" s="100">
        <v>44276</v>
      </c>
      <c r="I450" s="98" t="s">
        <v>8</v>
      </c>
      <c r="J450" s="98" t="str">
        <f t="shared" si="6"/>
        <v>44276X</v>
      </c>
      <c r="K450" s="99">
        <v>236</v>
      </c>
      <c r="L450" s="99">
        <v>266</v>
      </c>
      <c r="M450" s="101"/>
      <c r="N450" s="99">
        <v>276</v>
      </c>
      <c r="O450" s="99">
        <v>306</v>
      </c>
      <c r="P450" s="99"/>
      <c r="Q450" s="99"/>
      <c r="R450" s="99"/>
      <c r="S450" s="99"/>
      <c r="T450" s="99"/>
      <c r="U450" s="99"/>
    </row>
    <row r="451" spans="7:21" x14ac:dyDescent="0.25">
      <c r="G451" s="96" t="s">
        <v>78</v>
      </c>
      <c r="H451" s="100">
        <v>44276</v>
      </c>
      <c r="I451" s="98" t="s">
        <v>9</v>
      </c>
      <c r="J451" s="98" t="str">
        <f t="shared" si="6"/>
        <v>44276Q</v>
      </c>
      <c r="K451" s="99">
        <v>296</v>
      </c>
      <c r="L451" s="99">
        <v>326</v>
      </c>
      <c r="M451" s="101"/>
      <c r="N451" s="99">
        <v>336</v>
      </c>
      <c r="O451" s="99">
        <v>366</v>
      </c>
      <c r="P451" s="99"/>
      <c r="Q451" s="99"/>
      <c r="R451" s="99"/>
      <c r="S451" s="99"/>
      <c r="T451" s="99"/>
      <c r="U451" s="99"/>
    </row>
    <row r="452" spans="7:21" x14ac:dyDescent="0.25">
      <c r="G452" s="96" t="s">
        <v>78</v>
      </c>
      <c r="H452" s="100">
        <v>44276</v>
      </c>
      <c r="I452" s="98" t="s">
        <v>10</v>
      </c>
      <c r="J452" s="98" t="str">
        <f t="shared" si="6"/>
        <v>44276E</v>
      </c>
      <c r="K452" s="99">
        <v>376</v>
      </c>
      <c r="L452" s="99">
        <v>406</v>
      </c>
      <c r="M452" s="101"/>
      <c r="N452" s="99">
        <v>416</v>
      </c>
      <c r="O452" s="99">
        <v>446</v>
      </c>
      <c r="P452" s="99"/>
      <c r="Q452" s="99"/>
      <c r="R452" s="99"/>
      <c r="S452" s="99"/>
      <c r="T452" s="99"/>
      <c r="U452" s="99"/>
    </row>
    <row r="453" spans="7:21" x14ac:dyDescent="0.25">
      <c r="G453" s="96" t="s">
        <v>78</v>
      </c>
      <c r="H453" s="100">
        <v>44276</v>
      </c>
      <c r="I453" s="98" t="s">
        <v>72</v>
      </c>
      <c r="J453" s="98" t="str">
        <f t="shared" ref="J453:J516" si="7">+H453&amp;I453</f>
        <v>44276M</v>
      </c>
      <c r="K453" s="99">
        <v>466</v>
      </c>
      <c r="L453" s="99">
        <v>495</v>
      </c>
      <c r="M453" s="101"/>
      <c r="N453" s="99">
        <v>506</v>
      </c>
      <c r="O453" s="99">
        <v>536</v>
      </c>
      <c r="P453" s="99"/>
      <c r="Q453" s="99"/>
      <c r="R453" s="99"/>
      <c r="S453" s="99"/>
      <c r="T453" s="99"/>
      <c r="U453" s="99"/>
    </row>
    <row r="454" spans="7:21" x14ac:dyDescent="0.25">
      <c r="G454" s="96" t="s">
        <v>79</v>
      </c>
      <c r="H454" s="100">
        <v>44277</v>
      </c>
      <c r="I454" s="98" t="s">
        <v>6</v>
      </c>
      <c r="J454" s="98" t="str">
        <f t="shared" si="7"/>
        <v>44277O</v>
      </c>
      <c r="K454" s="99">
        <v>146</v>
      </c>
      <c r="L454" s="99">
        <v>176</v>
      </c>
      <c r="M454" s="101"/>
      <c r="N454" s="99">
        <v>186</v>
      </c>
      <c r="O454" s="99">
        <v>216</v>
      </c>
      <c r="P454" s="99"/>
      <c r="Q454" s="99"/>
      <c r="R454" s="99"/>
      <c r="S454" s="99"/>
      <c r="T454" s="99"/>
      <c r="U454" s="99"/>
    </row>
    <row r="455" spans="7:21" x14ac:dyDescent="0.25">
      <c r="G455" s="96" t="s">
        <v>79</v>
      </c>
      <c r="H455" s="100">
        <v>44277</v>
      </c>
      <c r="I455" s="98" t="s">
        <v>7</v>
      </c>
      <c r="J455" s="98" t="str">
        <f t="shared" si="7"/>
        <v>44277N</v>
      </c>
      <c r="K455" s="99">
        <v>176</v>
      </c>
      <c r="L455" s="99">
        <v>206</v>
      </c>
      <c r="M455" s="101"/>
      <c r="N455" s="99">
        <v>216</v>
      </c>
      <c r="O455" s="99">
        <v>246</v>
      </c>
      <c r="P455" s="99"/>
      <c r="Q455" s="99"/>
      <c r="R455" s="99"/>
      <c r="S455" s="99"/>
      <c r="T455" s="99"/>
      <c r="U455" s="99"/>
    </row>
    <row r="456" spans="7:21" x14ac:dyDescent="0.25">
      <c r="G456" s="96" t="s">
        <v>79</v>
      </c>
      <c r="H456" s="100">
        <v>44277</v>
      </c>
      <c r="I456" s="98" t="s">
        <v>8</v>
      </c>
      <c r="J456" s="98" t="str">
        <f t="shared" si="7"/>
        <v>44277X</v>
      </c>
      <c r="K456" s="99">
        <v>236</v>
      </c>
      <c r="L456" s="99">
        <v>266</v>
      </c>
      <c r="M456" s="101"/>
      <c r="N456" s="99">
        <v>276</v>
      </c>
      <c r="O456" s="99">
        <v>306</v>
      </c>
      <c r="P456" s="99"/>
      <c r="Q456" s="99"/>
      <c r="R456" s="99"/>
      <c r="S456" s="99"/>
      <c r="T456" s="99"/>
      <c r="U456" s="99"/>
    </row>
    <row r="457" spans="7:21" x14ac:dyDescent="0.25">
      <c r="G457" s="96" t="s">
        <v>79</v>
      </c>
      <c r="H457" s="100">
        <v>44277</v>
      </c>
      <c r="I457" s="98" t="s">
        <v>9</v>
      </c>
      <c r="J457" s="98" t="str">
        <f t="shared" si="7"/>
        <v>44277Q</v>
      </c>
      <c r="K457" s="99">
        <v>296</v>
      </c>
      <c r="L457" s="99">
        <v>326</v>
      </c>
      <c r="M457" s="101"/>
      <c r="N457" s="99">
        <v>336</v>
      </c>
      <c r="O457" s="99">
        <v>366</v>
      </c>
      <c r="P457" s="99"/>
      <c r="Q457" s="99"/>
      <c r="R457" s="99"/>
      <c r="S457" s="99"/>
      <c r="T457" s="99"/>
      <c r="U457" s="99"/>
    </row>
    <row r="458" spans="7:21" x14ac:dyDescent="0.25">
      <c r="G458" s="96" t="s">
        <v>79</v>
      </c>
      <c r="H458" s="100">
        <v>44277</v>
      </c>
      <c r="I458" s="98" t="s">
        <v>10</v>
      </c>
      <c r="J458" s="98" t="str">
        <f t="shared" si="7"/>
        <v>44277E</v>
      </c>
      <c r="K458" s="99">
        <v>376</v>
      </c>
      <c r="L458" s="99">
        <v>406</v>
      </c>
      <c r="M458" s="101"/>
      <c r="N458" s="99">
        <v>416</v>
      </c>
      <c r="O458" s="99">
        <v>446</v>
      </c>
      <c r="P458" s="99"/>
      <c r="Q458" s="99"/>
      <c r="R458" s="99"/>
      <c r="S458" s="99"/>
      <c r="T458" s="99"/>
      <c r="U458" s="99"/>
    </row>
    <row r="459" spans="7:21" x14ac:dyDescent="0.25">
      <c r="G459" s="96" t="s">
        <v>79</v>
      </c>
      <c r="H459" s="100">
        <v>44277</v>
      </c>
      <c r="I459" s="98" t="s">
        <v>72</v>
      </c>
      <c r="J459" s="98" t="str">
        <f t="shared" si="7"/>
        <v>44277M</v>
      </c>
      <c r="K459" s="99">
        <v>466</v>
      </c>
      <c r="L459" s="99">
        <v>495</v>
      </c>
      <c r="M459" s="101"/>
      <c r="N459" s="99">
        <v>506</v>
      </c>
      <c r="O459" s="99">
        <v>536</v>
      </c>
      <c r="P459" s="99"/>
      <c r="Q459" s="99"/>
      <c r="R459" s="99"/>
      <c r="S459" s="99"/>
      <c r="T459" s="99"/>
      <c r="U459" s="99"/>
    </row>
    <row r="460" spans="7:21" x14ac:dyDescent="0.25">
      <c r="G460" s="96" t="s">
        <v>80</v>
      </c>
      <c r="H460" s="100">
        <v>44278</v>
      </c>
      <c r="I460" s="98" t="s">
        <v>6</v>
      </c>
      <c r="J460" s="98" t="str">
        <f t="shared" si="7"/>
        <v>44278O</v>
      </c>
      <c r="K460" s="99">
        <v>146</v>
      </c>
      <c r="L460" s="99">
        <v>176</v>
      </c>
      <c r="M460" s="101"/>
      <c r="N460" s="99">
        <v>186</v>
      </c>
      <c r="O460" s="99">
        <v>216</v>
      </c>
      <c r="P460" s="99"/>
      <c r="Q460" s="99"/>
      <c r="R460" s="99"/>
      <c r="S460" s="99"/>
      <c r="T460" s="99"/>
      <c r="U460" s="99"/>
    </row>
    <row r="461" spans="7:21" x14ac:dyDescent="0.25">
      <c r="G461" s="96" t="s">
        <v>80</v>
      </c>
      <c r="H461" s="100">
        <v>44278</v>
      </c>
      <c r="I461" s="98" t="s">
        <v>7</v>
      </c>
      <c r="J461" s="98" t="str">
        <f t="shared" si="7"/>
        <v>44278N</v>
      </c>
      <c r="K461" s="99">
        <v>176</v>
      </c>
      <c r="L461" s="99">
        <v>206</v>
      </c>
      <c r="M461" s="101"/>
      <c r="N461" s="99">
        <v>216</v>
      </c>
      <c r="O461" s="99">
        <v>246</v>
      </c>
      <c r="P461" s="99"/>
      <c r="Q461" s="99"/>
      <c r="R461" s="99"/>
      <c r="S461" s="99"/>
      <c r="T461" s="99"/>
      <c r="U461" s="99"/>
    </row>
    <row r="462" spans="7:21" x14ac:dyDescent="0.25">
      <c r="G462" s="96" t="s">
        <v>80</v>
      </c>
      <c r="H462" s="100">
        <v>44278</v>
      </c>
      <c r="I462" s="98" t="s">
        <v>8</v>
      </c>
      <c r="J462" s="98" t="str">
        <f t="shared" si="7"/>
        <v>44278X</v>
      </c>
      <c r="K462" s="99">
        <v>236</v>
      </c>
      <c r="L462" s="99">
        <v>266</v>
      </c>
      <c r="M462" s="101"/>
      <c r="N462" s="99">
        <v>276</v>
      </c>
      <c r="O462" s="99">
        <v>306</v>
      </c>
      <c r="P462" s="99"/>
      <c r="Q462" s="99"/>
      <c r="R462" s="99"/>
      <c r="S462" s="99"/>
      <c r="T462" s="99"/>
      <c r="U462" s="99"/>
    </row>
    <row r="463" spans="7:21" x14ac:dyDescent="0.25">
      <c r="G463" s="96" t="s">
        <v>80</v>
      </c>
      <c r="H463" s="100">
        <v>44278</v>
      </c>
      <c r="I463" s="98" t="s">
        <v>9</v>
      </c>
      <c r="J463" s="98" t="str">
        <f t="shared" si="7"/>
        <v>44278Q</v>
      </c>
      <c r="K463" s="99">
        <v>296</v>
      </c>
      <c r="L463" s="99">
        <v>326</v>
      </c>
      <c r="M463" s="101"/>
      <c r="N463" s="99">
        <v>336</v>
      </c>
      <c r="O463" s="99">
        <v>366</v>
      </c>
      <c r="P463" s="99"/>
      <c r="Q463" s="99"/>
      <c r="R463" s="99"/>
      <c r="S463" s="99"/>
      <c r="T463" s="99"/>
      <c r="U463" s="99"/>
    </row>
    <row r="464" spans="7:21" x14ac:dyDescent="0.25">
      <c r="G464" s="96" t="s">
        <v>80</v>
      </c>
      <c r="H464" s="100">
        <v>44278</v>
      </c>
      <c r="I464" s="98" t="s">
        <v>10</v>
      </c>
      <c r="J464" s="98" t="str">
        <f t="shared" si="7"/>
        <v>44278E</v>
      </c>
      <c r="K464" s="99">
        <v>376</v>
      </c>
      <c r="L464" s="99">
        <v>406</v>
      </c>
      <c r="M464" s="101"/>
      <c r="N464" s="99">
        <v>416</v>
      </c>
      <c r="O464" s="99">
        <v>446</v>
      </c>
      <c r="P464" s="99"/>
      <c r="Q464" s="99"/>
      <c r="R464" s="99"/>
      <c r="S464" s="99"/>
      <c r="T464" s="99"/>
      <c r="U464" s="99"/>
    </row>
    <row r="465" spans="7:21" x14ac:dyDescent="0.25">
      <c r="G465" s="96" t="s">
        <v>80</v>
      </c>
      <c r="H465" s="100">
        <v>44278</v>
      </c>
      <c r="I465" s="98" t="s">
        <v>72</v>
      </c>
      <c r="J465" s="98" t="str">
        <f t="shared" si="7"/>
        <v>44278M</v>
      </c>
      <c r="K465" s="99">
        <v>466</v>
      </c>
      <c r="L465" s="99">
        <v>495</v>
      </c>
      <c r="M465" s="101"/>
      <c r="N465" s="99">
        <v>506</v>
      </c>
      <c r="O465" s="99">
        <v>536</v>
      </c>
      <c r="P465" s="99"/>
      <c r="Q465" s="99"/>
      <c r="R465" s="99"/>
      <c r="S465" s="99"/>
      <c r="T465" s="99"/>
      <c r="U465" s="99"/>
    </row>
    <row r="466" spans="7:21" x14ac:dyDescent="0.25">
      <c r="G466" s="96" t="s">
        <v>74</v>
      </c>
      <c r="H466" s="100">
        <v>44279</v>
      </c>
      <c r="I466" s="98" t="s">
        <v>6</v>
      </c>
      <c r="J466" s="98" t="str">
        <f t="shared" si="7"/>
        <v>44279O</v>
      </c>
      <c r="K466" s="99">
        <v>146</v>
      </c>
      <c r="L466" s="99">
        <v>176</v>
      </c>
      <c r="M466" s="101"/>
      <c r="N466" s="99">
        <v>186</v>
      </c>
      <c r="O466" s="99">
        <v>216</v>
      </c>
      <c r="P466" s="99"/>
      <c r="Q466" s="99"/>
      <c r="R466" s="99"/>
      <c r="S466" s="99"/>
      <c r="T466" s="99"/>
      <c r="U466" s="99"/>
    </row>
    <row r="467" spans="7:21" x14ac:dyDescent="0.25">
      <c r="G467" s="96" t="s">
        <v>74</v>
      </c>
      <c r="H467" s="100">
        <v>44279</v>
      </c>
      <c r="I467" s="98" t="s">
        <v>7</v>
      </c>
      <c r="J467" s="98" t="str">
        <f t="shared" si="7"/>
        <v>44279N</v>
      </c>
      <c r="K467" s="99">
        <v>176</v>
      </c>
      <c r="L467" s="99">
        <v>206</v>
      </c>
      <c r="M467" s="101"/>
      <c r="N467" s="99">
        <v>216</v>
      </c>
      <c r="O467" s="99">
        <v>246</v>
      </c>
      <c r="P467" s="99"/>
      <c r="Q467" s="99"/>
      <c r="R467" s="99"/>
      <c r="S467" s="99"/>
      <c r="T467" s="99"/>
      <c r="U467" s="99"/>
    </row>
    <row r="468" spans="7:21" x14ac:dyDescent="0.25">
      <c r="G468" s="96" t="s">
        <v>74</v>
      </c>
      <c r="H468" s="100">
        <v>44279</v>
      </c>
      <c r="I468" s="98" t="s">
        <v>8</v>
      </c>
      <c r="J468" s="98" t="str">
        <f t="shared" si="7"/>
        <v>44279X</v>
      </c>
      <c r="K468" s="99">
        <v>236</v>
      </c>
      <c r="L468" s="99">
        <v>266</v>
      </c>
      <c r="M468" s="101"/>
      <c r="N468" s="99">
        <v>276</v>
      </c>
      <c r="O468" s="99">
        <v>306</v>
      </c>
      <c r="P468" s="99"/>
      <c r="Q468" s="99"/>
      <c r="R468" s="99"/>
      <c r="S468" s="99"/>
      <c r="T468" s="99"/>
      <c r="U468" s="99"/>
    </row>
    <row r="469" spans="7:21" x14ac:dyDescent="0.25">
      <c r="G469" s="96" t="s">
        <v>74</v>
      </c>
      <c r="H469" s="100">
        <v>44279</v>
      </c>
      <c r="I469" s="98" t="s">
        <v>9</v>
      </c>
      <c r="J469" s="98" t="str">
        <f t="shared" si="7"/>
        <v>44279Q</v>
      </c>
      <c r="K469" s="99">
        <v>296</v>
      </c>
      <c r="L469" s="99">
        <v>326</v>
      </c>
      <c r="M469" s="101"/>
      <c r="N469" s="99">
        <v>336</v>
      </c>
      <c r="O469" s="99">
        <v>366</v>
      </c>
      <c r="P469" s="99"/>
      <c r="Q469" s="99"/>
      <c r="R469" s="99"/>
      <c r="S469" s="99"/>
      <c r="T469" s="99"/>
      <c r="U469" s="99"/>
    </row>
    <row r="470" spans="7:21" x14ac:dyDescent="0.25">
      <c r="G470" s="96" t="s">
        <v>74</v>
      </c>
      <c r="H470" s="100">
        <v>44279</v>
      </c>
      <c r="I470" s="98" t="s">
        <v>10</v>
      </c>
      <c r="J470" s="98" t="str">
        <f t="shared" si="7"/>
        <v>44279E</v>
      </c>
      <c r="K470" s="99">
        <v>376</v>
      </c>
      <c r="L470" s="99">
        <v>406</v>
      </c>
      <c r="M470" s="101"/>
      <c r="N470" s="99">
        <v>416</v>
      </c>
      <c r="O470" s="99">
        <v>446</v>
      </c>
      <c r="P470" s="99"/>
      <c r="Q470" s="99"/>
      <c r="R470" s="99"/>
      <c r="S470" s="99"/>
      <c r="T470" s="99"/>
      <c r="U470" s="99"/>
    </row>
    <row r="471" spans="7:21" x14ac:dyDescent="0.25">
      <c r="G471" s="96" t="s">
        <v>74</v>
      </c>
      <c r="H471" s="100">
        <v>44279</v>
      </c>
      <c r="I471" s="98" t="s">
        <v>72</v>
      </c>
      <c r="J471" s="98" t="str">
        <f t="shared" si="7"/>
        <v>44279M</v>
      </c>
      <c r="K471" s="99">
        <v>466</v>
      </c>
      <c r="L471" s="99">
        <v>495</v>
      </c>
      <c r="M471" s="101"/>
      <c r="N471" s="99">
        <v>506</v>
      </c>
      <c r="O471" s="99">
        <v>536</v>
      </c>
      <c r="P471" s="99"/>
      <c r="Q471" s="99"/>
      <c r="R471" s="99"/>
      <c r="S471" s="99"/>
      <c r="T471" s="99"/>
      <c r="U471" s="99"/>
    </row>
    <row r="472" spans="7:21" x14ac:dyDescent="0.25">
      <c r="G472" s="96" t="s">
        <v>75</v>
      </c>
      <c r="H472" s="100">
        <v>44280</v>
      </c>
      <c r="I472" s="98" t="s">
        <v>6</v>
      </c>
      <c r="J472" s="98" t="str">
        <f t="shared" si="7"/>
        <v>44280O</v>
      </c>
      <c r="K472" s="99">
        <v>146</v>
      </c>
      <c r="L472" s="99">
        <v>176</v>
      </c>
      <c r="M472" s="101"/>
      <c r="N472" s="99">
        <v>186</v>
      </c>
      <c r="O472" s="99">
        <v>216</v>
      </c>
      <c r="P472" s="99"/>
      <c r="Q472" s="99"/>
      <c r="R472" s="99"/>
      <c r="S472" s="99"/>
      <c r="T472" s="99"/>
      <c r="U472" s="99"/>
    </row>
    <row r="473" spans="7:21" x14ac:dyDescent="0.25">
      <c r="G473" s="96" t="s">
        <v>75</v>
      </c>
      <c r="H473" s="100">
        <v>44280</v>
      </c>
      <c r="I473" s="98" t="s">
        <v>7</v>
      </c>
      <c r="J473" s="98" t="str">
        <f t="shared" si="7"/>
        <v>44280N</v>
      </c>
      <c r="K473" s="99">
        <v>176</v>
      </c>
      <c r="L473" s="99">
        <v>206</v>
      </c>
      <c r="M473" s="101"/>
      <c r="N473" s="99">
        <v>216</v>
      </c>
      <c r="O473" s="99">
        <v>246</v>
      </c>
      <c r="P473" s="99"/>
      <c r="Q473" s="99"/>
      <c r="R473" s="99"/>
      <c r="S473" s="99"/>
      <c r="T473" s="99"/>
      <c r="U473" s="99"/>
    </row>
    <row r="474" spans="7:21" x14ac:dyDescent="0.25">
      <c r="G474" s="96" t="s">
        <v>75</v>
      </c>
      <c r="H474" s="100">
        <v>44280</v>
      </c>
      <c r="I474" s="98" t="s">
        <v>8</v>
      </c>
      <c r="J474" s="98" t="str">
        <f t="shared" si="7"/>
        <v>44280X</v>
      </c>
      <c r="K474" s="99">
        <v>236</v>
      </c>
      <c r="L474" s="99">
        <v>266</v>
      </c>
      <c r="M474" s="101"/>
      <c r="N474" s="99">
        <v>276</v>
      </c>
      <c r="O474" s="99">
        <v>306</v>
      </c>
      <c r="P474" s="99"/>
      <c r="Q474" s="99"/>
      <c r="R474" s="99"/>
      <c r="S474" s="99"/>
      <c r="T474" s="99"/>
      <c r="U474" s="99"/>
    </row>
    <row r="475" spans="7:21" x14ac:dyDescent="0.25">
      <c r="G475" s="96" t="s">
        <v>75</v>
      </c>
      <c r="H475" s="100">
        <v>44280</v>
      </c>
      <c r="I475" s="98" t="s">
        <v>9</v>
      </c>
      <c r="J475" s="98" t="str">
        <f t="shared" si="7"/>
        <v>44280Q</v>
      </c>
      <c r="K475" s="99">
        <v>296</v>
      </c>
      <c r="L475" s="99">
        <v>326</v>
      </c>
      <c r="M475" s="101"/>
      <c r="N475" s="99">
        <v>336</v>
      </c>
      <c r="O475" s="99">
        <v>366</v>
      </c>
      <c r="P475" s="99"/>
      <c r="Q475" s="99"/>
      <c r="R475" s="99"/>
      <c r="S475" s="99"/>
      <c r="T475" s="99"/>
      <c r="U475" s="99"/>
    </row>
    <row r="476" spans="7:21" x14ac:dyDescent="0.25">
      <c r="G476" s="96" t="s">
        <v>75</v>
      </c>
      <c r="H476" s="100">
        <v>44280</v>
      </c>
      <c r="I476" s="98" t="s">
        <v>10</v>
      </c>
      <c r="J476" s="98" t="str">
        <f t="shared" si="7"/>
        <v>44280E</v>
      </c>
      <c r="K476" s="99">
        <v>376</v>
      </c>
      <c r="L476" s="99">
        <v>406</v>
      </c>
      <c r="M476" s="101"/>
      <c r="N476" s="99">
        <v>416</v>
      </c>
      <c r="O476" s="99">
        <v>446</v>
      </c>
      <c r="P476" s="99"/>
      <c r="Q476" s="99"/>
      <c r="R476" s="99"/>
      <c r="S476" s="99"/>
      <c r="T476" s="99"/>
      <c r="U476" s="99"/>
    </row>
    <row r="477" spans="7:21" x14ac:dyDescent="0.25">
      <c r="G477" s="96" t="s">
        <v>75</v>
      </c>
      <c r="H477" s="100">
        <v>44280</v>
      </c>
      <c r="I477" s="98" t="s">
        <v>72</v>
      </c>
      <c r="J477" s="98" t="str">
        <f t="shared" si="7"/>
        <v>44280M</v>
      </c>
      <c r="K477" s="99">
        <v>466</v>
      </c>
      <c r="L477" s="99">
        <v>495</v>
      </c>
      <c r="M477" s="101"/>
      <c r="N477" s="99">
        <v>506</v>
      </c>
      <c r="O477" s="99">
        <v>536</v>
      </c>
      <c r="P477" s="99"/>
      <c r="Q477" s="99"/>
      <c r="R477" s="99"/>
      <c r="S477" s="99"/>
      <c r="T477" s="99"/>
      <c r="U477" s="99"/>
    </row>
    <row r="478" spans="7:21" x14ac:dyDescent="0.25">
      <c r="G478" s="96" t="s">
        <v>76</v>
      </c>
      <c r="H478" s="100">
        <v>44281</v>
      </c>
      <c r="I478" s="98" t="s">
        <v>6</v>
      </c>
      <c r="J478" s="98" t="str">
        <f t="shared" si="7"/>
        <v>44281O</v>
      </c>
      <c r="K478" s="99">
        <v>146</v>
      </c>
      <c r="L478" s="99">
        <v>176</v>
      </c>
      <c r="M478" s="101"/>
      <c r="N478" s="99">
        <v>186</v>
      </c>
      <c r="O478" s="99">
        <v>216</v>
      </c>
      <c r="P478" s="99"/>
      <c r="Q478" s="99"/>
      <c r="R478" s="99"/>
      <c r="S478" s="99"/>
      <c r="T478" s="99"/>
      <c r="U478" s="99"/>
    </row>
    <row r="479" spans="7:21" x14ac:dyDescent="0.25">
      <c r="G479" s="96" t="s">
        <v>76</v>
      </c>
      <c r="H479" s="100">
        <v>44281</v>
      </c>
      <c r="I479" s="98" t="s">
        <v>7</v>
      </c>
      <c r="J479" s="98" t="str">
        <f t="shared" si="7"/>
        <v>44281N</v>
      </c>
      <c r="K479" s="99">
        <v>176</v>
      </c>
      <c r="L479" s="99">
        <v>206</v>
      </c>
      <c r="M479" s="101"/>
      <c r="N479" s="99">
        <v>216</v>
      </c>
      <c r="O479" s="99">
        <v>246</v>
      </c>
      <c r="P479" s="99"/>
      <c r="Q479" s="99"/>
      <c r="R479" s="99"/>
      <c r="S479" s="99"/>
      <c r="T479" s="99"/>
      <c r="U479" s="99"/>
    </row>
    <row r="480" spans="7:21" x14ac:dyDescent="0.25">
      <c r="G480" s="96" t="s">
        <v>76</v>
      </c>
      <c r="H480" s="100">
        <v>44281</v>
      </c>
      <c r="I480" s="98" t="s">
        <v>8</v>
      </c>
      <c r="J480" s="98" t="str">
        <f t="shared" si="7"/>
        <v>44281X</v>
      </c>
      <c r="K480" s="99">
        <v>236</v>
      </c>
      <c r="L480" s="99">
        <v>266</v>
      </c>
      <c r="M480" s="101"/>
      <c r="N480" s="99">
        <v>276</v>
      </c>
      <c r="O480" s="99">
        <v>306</v>
      </c>
      <c r="P480" s="99"/>
      <c r="Q480" s="99"/>
      <c r="R480" s="99"/>
      <c r="S480" s="99"/>
      <c r="T480" s="99"/>
      <c r="U480" s="99"/>
    </row>
    <row r="481" spans="7:21" x14ac:dyDescent="0.25">
      <c r="G481" s="96" t="s">
        <v>76</v>
      </c>
      <c r="H481" s="100">
        <v>44281</v>
      </c>
      <c r="I481" s="98" t="s">
        <v>9</v>
      </c>
      <c r="J481" s="98" t="str">
        <f t="shared" si="7"/>
        <v>44281Q</v>
      </c>
      <c r="K481" s="99">
        <v>296</v>
      </c>
      <c r="L481" s="99">
        <v>326</v>
      </c>
      <c r="M481" s="101"/>
      <c r="N481" s="99">
        <v>336</v>
      </c>
      <c r="O481" s="99">
        <v>366</v>
      </c>
      <c r="P481" s="99"/>
      <c r="Q481" s="99"/>
      <c r="R481" s="99"/>
      <c r="S481" s="99"/>
      <c r="T481" s="99"/>
      <c r="U481" s="99"/>
    </row>
    <row r="482" spans="7:21" x14ac:dyDescent="0.25">
      <c r="G482" s="96" t="s">
        <v>76</v>
      </c>
      <c r="H482" s="100">
        <v>44281</v>
      </c>
      <c r="I482" s="98" t="s">
        <v>10</v>
      </c>
      <c r="J482" s="98" t="str">
        <f t="shared" si="7"/>
        <v>44281E</v>
      </c>
      <c r="K482" s="99">
        <v>376</v>
      </c>
      <c r="L482" s="99">
        <v>406</v>
      </c>
      <c r="M482" s="101"/>
      <c r="N482" s="99">
        <v>416</v>
      </c>
      <c r="O482" s="99">
        <v>446</v>
      </c>
      <c r="P482" s="99"/>
      <c r="Q482" s="99"/>
      <c r="R482" s="99"/>
      <c r="S482" s="99"/>
      <c r="T482" s="99"/>
      <c r="U482" s="99"/>
    </row>
    <row r="483" spans="7:21" x14ac:dyDescent="0.25">
      <c r="G483" s="96" t="s">
        <v>76</v>
      </c>
      <c r="H483" s="100">
        <v>44281</v>
      </c>
      <c r="I483" s="98" t="s">
        <v>72</v>
      </c>
      <c r="J483" s="98" t="str">
        <f t="shared" si="7"/>
        <v>44281M</v>
      </c>
      <c r="K483" s="99">
        <v>466</v>
      </c>
      <c r="L483" s="99">
        <v>495</v>
      </c>
      <c r="M483" s="101"/>
      <c r="N483" s="99">
        <v>506</v>
      </c>
      <c r="O483" s="99">
        <v>536</v>
      </c>
      <c r="P483" s="99"/>
      <c r="Q483" s="99"/>
      <c r="R483" s="99"/>
      <c r="S483" s="99"/>
      <c r="T483" s="99"/>
      <c r="U483" s="99"/>
    </row>
    <row r="484" spans="7:21" x14ac:dyDescent="0.25">
      <c r="G484" s="96" t="s">
        <v>77</v>
      </c>
      <c r="H484" s="100">
        <v>44282</v>
      </c>
      <c r="I484" s="98" t="s">
        <v>6</v>
      </c>
      <c r="J484" s="98" t="str">
        <f t="shared" si="7"/>
        <v>44282O</v>
      </c>
      <c r="K484" s="99">
        <v>249</v>
      </c>
      <c r="L484" s="99">
        <v>279</v>
      </c>
      <c r="M484" s="101"/>
      <c r="N484" s="99">
        <v>289</v>
      </c>
      <c r="O484" s="99">
        <v>319</v>
      </c>
      <c r="P484" s="99"/>
      <c r="Q484" s="99"/>
      <c r="R484" s="99"/>
      <c r="S484" s="99"/>
      <c r="T484" s="99"/>
      <c r="U484" s="99"/>
    </row>
    <row r="485" spans="7:21" x14ac:dyDescent="0.25">
      <c r="G485" s="96" t="s">
        <v>77</v>
      </c>
      <c r="H485" s="100">
        <v>44282</v>
      </c>
      <c r="I485" s="98" t="s">
        <v>7</v>
      </c>
      <c r="J485" s="98" t="str">
        <f t="shared" si="7"/>
        <v>44282N</v>
      </c>
      <c r="K485" s="99">
        <v>279</v>
      </c>
      <c r="L485" s="99">
        <v>309</v>
      </c>
      <c r="M485" s="101"/>
      <c r="N485" s="99">
        <v>319</v>
      </c>
      <c r="O485" s="99">
        <v>349</v>
      </c>
      <c r="P485" s="99"/>
      <c r="Q485" s="99"/>
      <c r="R485" s="99"/>
      <c r="S485" s="99"/>
      <c r="T485" s="99"/>
      <c r="U485" s="99"/>
    </row>
    <row r="486" spans="7:21" x14ac:dyDescent="0.25">
      <c r="G486" s="96" t="s">
        <v>77</v>
      </c>
      <c r="H486" s="100">
        <v>44282</v>
      </c>
      <c r="I486" s="98" t="s">
        <v>8</v>
      </c>
      <c r="J486" s="98" t="str">
        <f t="shared" si="7"/>
        <v>44282X</v>
      </c>
      <c r="K486" s="99">
        <v>339</v>
      </c>
      <c r="L486" s="99">
        <v>369</v>
      </c>
      <c r="M486" s="101"/>
      <c r="N486" s="99">
        <v>379</v>
      </c>
      <c r="O486" s="99">
        <v>409</v>
      </c>
      <c r="P486" s="99"/>
      <c r="Q486" s="99"/>
      <c r="R486" s="99"/>
      <c r="S486" s="99"/>
      <c r="T486" s="99"/>
      <c r="U486" s="99"/>
    </row>
    <row r="487" spans="7:21" x14ac:dyDescent="0.25">
      <c r="G487" s="96" t="s">
        <v>77</v>
      </c>
      <c r="H487" s="100">
        <v>44282</v>
      </c>
      <c r="I487" s="98" t="s">
        <v>9</v>
      </c>
      <c r="J487" s="98" t="str">
        <f t="shared" si="7"/>
        <v>44282Q</v>
      </c>
      <c r="K487" s="99">
        <v>414</v>
      </c>
      <c r="L487" s="99">
        <v>444</v>
      </c>
      <c r="M487" s="101"/>
      <c r="N487" s="99">
        <v>454</v>
      </c>
      <c r="O487" s="99">
        <v>484</v>
      </c>
      <c r="P487" s="99"/>
      <c r="Q487" s="99"/>
      <c r="R487" s="99"/>
      <c r="S487" s="99"/>
      <c r="T487" s="99"/>
      <c r="U487" s="99"/>
    </row>
    <row r="488" spans="7:21" x14ac:dyDescent="0.25">
      <c r="G488" s="96" t="s">
        <v>77</v>
      </c>
      <c r="H488" s="100">
        <v>44282</v>
      </c>
      <c r="I488" s="98" t="s">
        <v>10</v>
      </c>
      <c r="J488" s="98" t="str">
        <f t="shared" si="7"/>
        <v>44282E</v>
      </c>
      <c r="K488" s="99">
        <v>494</v>
      </c>
      <c r="L488" s="99">
        <v>524</v>
      </c>
      <c r="M488" s="101"/>
      <c r="N488" s="99">
        <v>534</v>
      </c>
      <c r="O488" s="99">
        <v>564</v>
      </c>
      <c r="P488" s="99"/>
      <c r="Q488" s="99"/>
      <c r="R488" s="99"/>
      <c r="S488" s="99"/>
      <c r="T488" s="99"/>
      <c r="U488" s="99"/>
    </row>
    <row r="489" spans="7:21" x14ac:dyDescent="0.25">
      <c r="G489" s="96" t="s">
        <v>77</v>
      </c>
      <c r="H489" s="100">
        <v>44282</v>
      </c>
      <c r="I489" s="98" t="s">
        <v>72</v>
      </c>
      <c r="J489" s="98" t="str">
        <f t="shared" si="7"/>
        <v>44282M</v>
      </c>
      <c r="K489" s="99">
        <v>584</v>
      </c>
      <c r="L489" s="99">
        <v>614</v>
      </c>
      <c r="M489" s="101"/>
      <c r="N489" s="99">
        <v>624</v>
      </c>
      <c r="O489" s="99">
        <v>654</v>
      </c>
      <c r="P489" s="99"/>
      <c r="Q489" s="99"/>
      <c r="R489" s="99"/>
      <c r="S489" s="99"/>
      <c r="T489" s="99"/>
      <c r="U489" s="99"/>
    </row>
    <row r="490" spans="7:21" x14ac:dyDescent="0.25">
      <c r="G490" s="96" t="s">
        <v>78</v>
      </c>
      <c r="H490" s="100">
        <v>44283</v>
      </c>
      <c r="I490" s="98" t="s">
        <v>6</v>
      </c>
      <c r="J490" s="98" t="str">
        <f t="shared" si="7"/>
        <v>44283O</v>
      </c>
      <c r="K490" s="99">
        <v>249</v>
      </c>
      <c r="L490" s="99">
        <v>279</v>
      </c>
      <c r="M490" s="101"/>
      <c r="N490" s="99">
        <v>289</v>
      </c>
      <c r="O490" s="99">
        <v>319</v>
      </c>
      <c r="P490" s="99"/>
      <c r="Q490" s="99"/>
      <c r="R490" s="99"/>
      <c r="S490" s="99"/>
      <c r="T490" s="99"/>
      <c r="U490" s="99"/>
    </row>
    <row r="491" spans="7:21" x14ac:dyDescent="0.25">
      <c r="G491" s="96" t="s">
        <v>78</v>
      </c>
      <c r="H491" s="100">
        <v>44283</v>
      </c>
      <c r="I491" s="98" t="s">
        <v>7</v>
      </c>
      <c r="J491" s="98" t="str">
        <f t="shared" si="7"/>
        <v>44283N</v>
      </c>
      <c r="K491" s="99">
        <v>279</v>
      </c>
      <c r="L491" s="99">
        <v>309</v>
      </c>
      <c r="M491" s="101"/>
      <c r="N491" s="99">
        <v>319</v>
      </c>
      <c r="O491" s="99">
        <v>349</v>
      </c>
      <c r="P491" s="99"/>
      <c r="Q491" s="99"/>
      <c r="R491" s="99"/>
      <c r="S491" s="99"/>
      <c r="T491" s="99"/>
      <c r="U491" s="99"/>
    </row>
    <row r="492" spans="7:21" x14ac:dyDescent="0.25">
      <c r="G492" s="96" t="s">
        <v>78</v>
      </c>
      <c r="H492" s="100">
        <v>44283</v>
      </c>
      <c r="I492" s="98" t="s">
        <v>8</v>
      </c>
      <c r="J492" s="98" t="str">
        <f t="shared" si="7"/>
        <v>44283X</v>
      </c>
      <c r="K492" s="99">
        <v>339</v>
      </c>
      <c r="L492" s="99">
        <v>369</v>
      </c>
      <c r="M492" s="101"/>
      <c r="N492" s="99">
        <v>379</v>
      </c>
      <c r="O492" s="99">
        <v>409</v>
      </c>
      <c r="P492" s="99"/>
      <c r="Q492" s="99"/>
      <c r="R492" s="99"/>
      <c r="S492" s="99"/>
      <c r="T492" s="99"/>
      <c r="U492" s="99"/>
    </row>
    <row r="493" spans="7:21" x14ac:dyDescent="0.25">
      <c r="G493" s="96" t="s">
        <v>78</v>
      </c>
      <c r="H493" s="100">
        <v>44283</v>
      </c>
      <c r="I493" s="98" t="s">
        <v>9</v>
      </c>
      <c r="J493" s="98" t="str">
        <f t="shared" si="7"/>
        <v>44283Q</v>
      </c>
      <c r="K493" s="99">
        <v>414</v>
      </c>
      <c r="L493" s="99">
        <v>444</v>
      </c>
      <c r="M493" s="101"/>
      <c r="N493" s="99">
        <v>454</v>
      </c>
      <c r="O493" s="99">
        <v>484</v>
      </c>
      <c r="P493" s="99"/>
      <c r="Q493" s="99"/>
      <c r="R493" s="99"/>
      <c r="S493" s="99"/>
      <c r="T493" s="99"/>
      <c r="U493" s="99"/>
    </row>
    <row r="494" spans="7:21" x14ac:dyDescent="0.25">
      <c r="G494" s="96" t="s">
        <v>78</v>
      </c>
      <c r="H494" s="100">
        <v>44283</v>
      </c>
      <c r="I494" s="98" t="s">
        <v>10</v>
      </c>
      <c r="J494" s="98" t="str">
        <f t="shared" si="7"/>
        <v>44283E</v>
      </c>
      <c r="K494" s="99">
        <v>494</v>
      </c>
      <c r="L494" s="99">
        <v>524</v>
      </c>
      <c r="M494" s="101"/>
      <c r="N494" s="99">
        <v>534</v>
      </c>
      <c r="O494" s="99">
        <v>564</v>
      </c>
      <c r="P494" s="99"/>
      <c r="Q494" s="99"/>
      <c r="R494" s="99"/>
      <c r="S494" s="99"/>
      <c r="T494" s="99"/>
      <c r="U494" s="99"/>
    </row>
    <row r="495" spans="7:21" x14ac:dyDescent="0.25">
      <c r="G495" s="96" t="s">
        <v>78</v>
      </c>
      <c r="H495" s="100">
        <v>44283</v>
      </c>
      <c r="I495" s="98" t="s">
        <v>72</v>
      </c>
      <c r="J495" s="98" t="str">
        <f t="shared" si="7"/>
        <v>44283M</v>
      </c>
      <c r="K495" s="99">
        <v>584</v>
      </c>
      <c r="L495" s="99">
        <v>614</v>
      </c>
      <c r="M495" s="101"/>
      <c r="N495" s="99">
        <v>624</v>
      </c>
      <c r="O495" s="99">
        <v>654</v>
      </c>
      <c r="P495" s="99"/>
      <c r="Q495" s="99"/>
      <c r="R495" s="99"/>
      <c r="S495" s="99"/>
      <c r="T495" s="99"/>
      <c r="U495" s="99"/>
    </row>
    <row r="496" spans="7:21" x14ac:dyDescent="0.25">
      <c r="G496" s="96" t="s">
        <v>79</v>
      </c>
      <c r="H496" s="100">
        <v>44284</v>
      </c>
      <c r="I496" s="98" t="s">
        <v>6</v>
      </c>
      <c r="J496" s="98" t="str">
        <f t="shared" si="7"/>
        <v>44284O</v>
      </c>
      <c r="K496" s="99">
        <v>249</v>
      </c>
      <c r="L496" s="99">
        <v>279</v>
      </c>
      <c r="M496" s="101"/>
      <c r="N496" s="99">
        <v>289</v>
      </c>
      <c r="O496" s="99">
        <v>319</v>
      </c>
      <c r="P496" s="99"/>
      <c r="Q496" s="99"/>
      <c r="R496" s="99"/>
      <c r="S496" s="99"/>
      <c r="T496" s="99"/>
      <c r="U496" s="99"/>
    </row>
    <row r="497" spans="7:21" x14ac:dyDescent="0.25">
      <c r="G497" s="96" t="s">
        <v>79</v>
      </c>
      <c r="H497" s="100">
        <v>44284</v>
      </c>
      <c r="I497" s="98" t="s">
        <v>7</v>
      </c>
      <c r="J497" s="98" t="str">
        <f t="shared" si="7"/>
        <v>44284N</v>
      </c>
      <c r="K497" s="99">
        <v>279</v>
      </c>
      <c r="L497" s="99">
        <v>309</v>
      </c>
      <c r="M497" s="101"/>
      <c r="N497" s="99">
        <v>319</v>
      </c>
      <c r="O497" s="99">
        <v>349</v>
      </c>
      <c r="P497" s="99"/>
      <c r="Q497" s="99"/>
      <c r="R497" s="99"/>
      <c r="S497" s="99"/>
      <c r="T497" s="99"/>
      <c r="U497" s="99"/>
    </row>
    <row r="498" spans="7:21" x14ac:dyDescent="0.25">
      <c r="G498" s="96" t="s">
        <v>79</v>
      </c>
      <c r="H498" s="100">
        <v>44284</v>
      </c>
      <c r="I498" s="98" t="s">
        <v>8</v>
      </c>
      <c r="J498" s="98" t="str">
        <f t="shared" si="7"/>
        <v>44284X</v>
      </c>
      <c r="K498" s="99">
        <v>339</v>
      </c>
      <c r="L498" s="99">
        <v>369</v>
      </c>
      <c r="M498" s="101"/>
      <c r="N498" s="99">
        <v>379</v>
      </c>
      <c r="O498" s="99">
        <v>409</v>
      </c>
      <c r="P498" s="99"/>
      <c r="Q498" s="99"/>
      <c r="R498" s="99"/>
      <c r="S498" s="99"/>
      <c r="T498" s="99"/>
      <c r="U498" s="99"/>
    </row>
    <row r="499" spans="7:21" x14ac:dyDescent="0.25">
      <c r="G499" s="96" t="s">
        <v>79</v>
      </c>
      <c r="H499" s="100">
        <v>44284</v>
      </c>
      <c r="I499" s="98" t="s">
        <v>9</v>
      </c>
      <c r="J499" s="98" t="str">
        <f t="shared" si="7"/>
        <v>44284Q</v>
      </c>
      <c r="K499" s="99">
        <v>414</v>
      </c>
      <c r="L499" s="99">
        <v>444</v>
      </c>
      <c r="M499" s="101"/>
      <c r="N499" s="99">
        <v>454</v>
      </c>
      <c r="O499" s="99">
        <v>484</v>
      </c>
      <c r="P499" s="99"/>
      <c r="Q499" s="99"/>
      <c r="R499" s="99"/>
      <c r="S499" s="99"/>
      <c r="T499" s="99"/>
      <c r="U499" s="99"/>
    </row>
    <row r="500" spans="7:21" x14ac:dyDescent="0.25">
      <c r="G500" s="96" t="s">
        <v>79</v>
      </c>
      <c r="H500" s="100">
        <v>44284</v>
      </c>
      <c r="I500" s="98" t="s">
        <v>10</v>
      </c>
      <c r="J500" s="98" t="str">
        <f t="shared" si="7"/>
        <v>44284E</v>
      </c>
      <c r="K500" s="99">
        <v>494</v>
      </c>
      <c r="L500" s="99">
        <v>524</v>
      </c>
      <c r="M500" s="101"/>
      <c r="N500" s="99">
        <v>534</v>
      </c>
      <c r="O500" s="99">
        <v>564</v>
      </c>
      <c r="P500" s="99"/>
      <c r="Q500" s="99"/>
      <c r="R500" s="99"/>
      <c r="S500" s="99"/>
      <c r="T500" s="99"/>
      <c r="U500" s="99"/>
    </row>
    <row r="501" spans="7:21" x14ac:dyDescent="0.25">
      <c r="G501" s="96" t="s">
        <v>79</v>
      </c>
      <c r="H501" s="100">
        <v>44284</v>
      </c>
      <c r="I501" s="98" t="s">
        <v>72</v>
      </c>
      <c r="J501" s="98" t="str">
        <f t="shared" si="7"/>
        <v>44284M</v>
      </c>
      <c r="K501" s="99">
        <v>584</v>
      </c>
      <c r="L501" s="99">
        <v>614</v>
      </c>
      <c r="M501" s="101"/>
      <c r="N501" s="99">
        <v>624</v>
      </c>
      <c r="O501" s="99">
        <v>654</v>
      </c>
      <c r="P501" s="99"/>
      <c r="Q501" s="99"/>
      <c r="R501" s="99"/>
      <c r="S501" s="99"/>
      <c r="T501" s="99"/>
      <c r="U501" s="99"/>
    </row>
    <row r="502" spans="7:21" x14ac:dyDescent="0.25">
      <c r="G502" s="96" t="s">
        <v>80</v>
      </c>
      <c r="H502" s="100">
        <v>44285</v>
      </c>
      <c r="I502" s="98" t="s">
        <v>6</v>
      </c>
      <c r="J502" s="98" t="str">
        <f t="shared" si="7"/>
        <v>44285O</v>
      </c>
      <c r="K502" s="99">
        <v>249</v>
      </c>
      <c r="L502" s="99">
        <v>279</v>
      </c>
      <c r="M502" s="101"/>
      <c r="N502" s="99">
        <v>289</v>
      </c>
      <c r="O502" s="99">
        <v>319</v>
      </c>
      <c r="P502" s="99"/>
      <c r="Q502" s="99"/>
      <c r="R502" s="99"/>
      <c r="S502" s="99"/>
      <c r="T502" s="99"/>
      <c r="U502" s="99"/>
    </row>
    <row r="503" spans="7:21" x14ac:dyDescent="0.25">
      <c r="G503" s="96" t="s">
        <v>80</v>
      </c>
      <c r="H503" s="100">
        <v>44285</v>
      </c>
      <c r="I503" s="98" t="s">
        <v>7</v>
      </c>
      <c r="J503" s="98" t="str">
        <f t="shared" si="7"/>
        <v>44285N</v>
      </c>
      <c r="K503" s="99">
        <v>279</v>
      </c>
      <c r="L503" s="99">
        <v>309</v>
      </c>
      <c r="M503" s="101"/>
      <c r="N503" s="99">
        <v>319</v>
      </c>
      <c r="O503" s="99">
        <v>349</v>
      </c>
      <c r="P503" s="99"/>
      <c r="Q503" s="99"/>
      <c r="R503" s="99"/>
      <c r="S503" s="99"/>
      <c r="T503" s="99"/>
      <c r="U503" s="99"/>
    </row>
    <row r="504" spans="7:21" x14ac:dyDescent="0.25">
      <c r="G504" s="96" t="s">
        <v>80</v>
      </c>
      <c r="H504" s="100">
        <v>44285</v>
      </c>
      <c r="I504" s="98" t="s">
        <v>8</v>
      </c>
      <c r="J504" s="98" t="str">
        <f t="shared" si="7"/>
        <v>44285X</v>
      </c>
      <c r="K504" s="99">
        <v>339</v>
      </c>
      <c r="L504" s="99">
        <v>369</v>
      </c>
      <c r="M504" s="101"/>
      <c r="N504" s="99">
        <v>379</v>
      </c>
      <c r="O504" s="99">
        <v>409</v>
      </c>
      <c r="P504" s="99"/>
      <c r="Q504" s="99"/>
      <c r="R504" s="99"/>
      <c r="S504" s="99"/>
      <c r="T504" s="99"/>
      <c r="U504" s="99"/>
    </row>
    <row r="505" spans="7:21" x14ac:dyDescent="0.25">
      <c r="G505" s="96" t="s">
        <v>80</v>
      </c>
      <c r="H505" s="100">
        <v>44285</v>
      </c>
      <c r="I505" s="98" t="s">
        <v>9</v>
      </c>
      <c r="J505" s="98" t="str">
        <f t="shared" si="7"/>
        <v>44285Q</v>
      </c>
      <c r="K505" s="99">
        <v>414</v>
      </c>
      <c r="L505" s="99">
        <v>444</v>
      </c>
      <c r="M505" s="101"/>
      <c r="N505" s="99">
        <v>454</v>
      </c>
      <c r="O505" s="99">
        <v>484</v>
      </c>
      <c r="P505" s="99"/>
      <c r="Q505" s="99"/>
      <c r="R505" s="99"/>
      <c r="S505" s="99"/>
      <c r="T505" s="99"/>
      <c r="U505" s="99"/>
    </row>
    <row r="506" spans="7:21" x14ac:dyDescent="0.25">
      <c r="G506" s="96" t="s">
        <v>80</v>
      </c>
      <c r="H506" s="100">
        <v>44285</v>
      </c>
      <c r="I506" s="98" t="s">
        <v>10</v>
      </c>
      <c r="J506" s="98" t="str">
        <f t="shared" si="7"/>
        <v>44285E</v>
      </c>
      <c r="K506" s="99">
        <v>494</v>
      </c>
      <c r="L506" s="99">
        <v>524</v>
      </c>
      <c r="M506" s="101"/>
      <c r="N506" s="99">
        <v>534</v>
      </c>
      <c r="O506" s="99">
        <v>564</v>
      </c>
      <c r="P506" s="99"/>
      <c r="Q506" s="99"/>
      <c r="R506" s="99"/>
      <c r="S506" s="99"/>
      <c r="T506" s="99"/>
      <c r="U506" s="99"/>
    </row>
    <row r="507" spans="7:21" x14ac:dyDescent="0.25">
      <c r="G507" s="96" t="s">
        <v>80</v>
      </c>
      <c r="H507" s="100">
        <v>44285</v>
      </c>
      <c r="I507" s="98" t="s">
        <v>72</v>
      </c>
      <c r="J507" s="98" t="str">
        <f t="shared" si="7"/>
        <v>44285M</v>
      </c>
      <c r="K507" s="99">
        <v>584</v>
      </c>
      <c r="L507" s="99">
        <v>614</v>
      </c>
      <c r="M507" s="101"/>
      <c r="N507" s="99">
        <v>624</v>
      </c>
      <c r="O507" s="99">
        <v>654</v>
      </c>
      <c r="P507" s="99"/>
      <c r="Q507" s="99"/>
      <c r="R507" s="99"/>
      <c r="S507" s="99"/>
      <c r="T507" s="99"/>
      <c r="U507" s="99"/>
    </row>
    <row r="508" spans="7:21" x14ac:dyDescent="0.25">
      <c r="G508" s="96" t="s">
        <v>74</v>
      </c>
      <c r="H508" s="100">
        <v>44286</v>
      </c>
      <c r="I508" s="98" t="s">
        <v>6</v>
      </c>
      <c r="J508" s="98" t="str">
        <f t="shared" si="7"/>
        <v>44286O</v>
      </c>
      <c r="K508" s="99">
        <v>249</v>
      </c>
      <c r="L508" s="99">
        <v>279</v>
      </c>
      <c r="M508" s="101"/>
      <c r="N508" s="99">
        <v>289</v>
      </c>
      <c r="O508" s="99">
        <v>319</v>
      </c>
      <c r="P508" s="99"/>
      <c r="Q508" s="99"/>
      <c r="R508" s="99"/>
      <c r="S508" s="99"/>
      <c r="T508" s="99"/>
      <c r="U508" s="99"/>
    </row>
    <row r="509" spans="7:21" x14ac:dyDescent="0.25">
      <c r="G509" s="96" t="s">
        <v>74</v>
      </c>
      <c r="H509" s="100">
        <v>44286</v>
      </c>
      <c r="I509" s="98" t="s">
        <v>7</v>
      </c>
      <c r="J509" s="98" t="str">
        <f t="shared" si="7"/>
        <v>44286N</v>
      </c>
      <c r="K509" s="99">
        <v>279</v>
      </c>
      <c r="L509" s="99">
        <v>309</v>
      </c>
      <c r="M509" s="101"/>
      <c r="N509" s="99">
        <v>319</v>
      </c>
      <c r="O509" s="99">
        <v>349</v>
      </c>
      <c r="P509" s="99"/>
      <c r="Q509" s="99"/>
      <c r="R509" s="99"/>
      <c r="S509" s="99"/>
      <c r="T509" s="99"/>
      <c r="U509" s="99"/>
    </row>
    <row r="510" spans="7:21" x14ac:dyDescent="0.25">
      <c r="G510" s="96" t="s">
        <v>74</v>
      </c>
      <c r="H510" s="100">
        <v>44286</v>
      </c>
      <c r="I510" s="98" t="s">
        <v>8</v>
      </c>
      <c r="J510" s="98" t="str">
        <f t="shared" si="7"/>
        <v>44286X</v>
      </c>
      <c r="K510" s="99">
        <v>339</v>
      </c>
      <c r="L510" s="99">
        <v>369</v>
      </c>
      <c r="M510" s="101"/>
      <c r="N510" s="99">
        <v>379</v>
      </c>
      <c r="O510" s="99">
        <v>409</v>
      </c>
      <c r="P510" s="99"/>
      <c r="Q510" s="99"/>
      <c r="R510" s="99"/>
      <c r="S510" s="99"/>
      <c r="T510" s="99"/>
      <c r="U510" s="99"/>
    </row>
    <row r="511" spans="7:21" x14ac:dyDescent="0.25">
      <c r="G511" s="96" t="s">
        <v>74</v>
      </c>
      <c r="H511" s="100">
        <v>44286</v>
      </c>
      <c r="I511" s="98" t="s">
        <v>9</v>
      </c>
      <c r="J511" s="98" t="str">
        <f t="shared" si="7"/>
        <v>44286Q</v>
      </c>
      <c r="K511" s="99">
        <v>414</v>
      </c>
      <c r="L511" s="99">
        <v>444</v>
      </c>
      <c r="M511" s="101"/>
      <c r="N511" s="99">
        <v>454</v>
      </c>
      <c r="O511" s="99">
        <v>484</v>
      </c>
      <c r="P511" s="99"/>
      <c r="Q511" s="99"/>
      <c r="R511" s="99"/>
      <c r="S511" s="99"/>
      <c r="T511" s="99"/>
      <c r="U511" s="99"/>
    </row>
    <row r="512" spans="7:21" x14ac:dyDescent="0.25">
      <c r="G512" s="96" t="s">
        <v>74</v>
      </c>
      <c r="H512" s="100">
        <v>44286</v>
      </c>
      <c r="I512" s="98" t="s">
        <v>10</v>
      </c>
      <c r="J512" s="98" t="str">
        <f t="shared" si="7"/>
        <v>44286E</v>
      </c>
      <c r="K512" s="99">
        <v>494</v>
      </c>
      <c r="L512" s="99">
        <v>524</v>
      </c>
      <c r="M512" s="101"/>
      <c r="N512" s="99">
        <v>534</v>
      </c>
      <c r="O512" s="99">
        <v>564</v>
      </c>
      <c r="P512" s="99"/>
      <c r="Q512" s="99"/>
      <c r="R512" s="99"/>
      <c r="S512" s="99"/>
      <c r="T512" s="99"/>
      <c r="U512" s="99"/>
    </row>
    <row r="513" spans="7:21" x14ac:dyDescent="0.25">
      <c r="G513" s="96" t="s">
        <v>74</v>
      </c>
      <c r="H513" s="100">
        <v>44286</v>
      </c>
      <c r="I513" s="98" t="s">
        <v>72</v>
      </c>
      <c r="J513" s="98" t="str">
        <f t="shared" si="7"/>
        <v>44286M</v>
      </c>
      <c r="K513" s="99">
        <v>584</v>
      </c>
      <c r="L513" s="99">
        <v>614</v>
      </c>
      <c r="M513" s="101"/>
      <c r="N513" s="99">
        <v>624</v>
      </c>
      <c r="O513" s="99">
        <v>654</v>
      </c>
      <c r="P513" s="99"/>
      <c r="Q513" s="99"/>
      <c r="R513" s="99"/>
      <c r="S513" s="99"/>
      <c r="T513" s="99"/>
      <c r="U513" s="99"/>
    </row>
    <row r="514" spans="7:21" x14ac:dyDescent="0.25">
      <c r="G514" s="96" t="s">
        <v>75</v>
      </c>
      <c r="H514" s="100">
        <v>44287</v>
      </c>
      <c r="I514" s="98" t="s">
        <v>6</v>
      </c>
      <c r="J514" s="98" t="str">
        <f t="shared" si="7"/>
        <v>44287O</v>
      </c>
      <c r="K514" s="99">
        <v>429</v>
      </c>
      <c r="L514" s="99">
        <v>459</v>
      </c>
      <c r="M514" s="101"/>
      <c r="N514" s="99">
        <v>469</v>
      </c>
      <c r="O514" s="99">
        <v>499</v>
      </c>
      <c r="P514" s="99"/>
      <c r="Q514" s="99"/>
      <c r="R514" s="99"/>
      <c r="S514" s="99"/>
      <c r="T514" s="99"/>
      <c r="U514" s="99"/>
    </row>
    <row r="515" spans="7:21" x14ac:dyDescent="0.25">
      <c r="G515" s="96" t="s">
        <v>75</v>
      </c>
      <c r="H515" s="100">
        <v>44287</v>
      </c>
      <c r="I515" s="98" t="s">
        <v>7</v>
      </c>
      <c r="J515" s="98" t="str">
        <f t="shared" si="7"/>
        <v>44287N</v>
      </c>
      <c r="K515" s="99">
        <v>509</v>
      </c>
      <c r="L515" s="99">
        <v>539</v>
      </c>
      <c r="M515" s="101"/>
      <c r="N515" s="99">
        <v>549</v>
      </c>
      <c r="O515" s="99">
        <v>579</v>
      </c>
      <c r="P515" s="99"/>
      <c r="Q515" s="99"/>
      <c r="R515" s="99"/>
      <c r="S515" s="99"/>
      <c r="T515" s="99"/>
      <c r="U515" s="99"/>
    </row>
    <row r="516" spans="7:21" x14ac:dyDescent="0.25">
      <c r="G516" s="96" t="s">
        <v>75</v>
      </c>
      <c r="H516" s="100">
        <v>44287</v>
      </c>
      <c r="I516" s="98" t="s">
        <v>8</v>
      </c>
      <c r="J516" s="98" t="str">
        <f t="shared" si="7"/>
        <v>44287X</v>
      </c>
      <c r="K516" s="99">
        <v>589</v>
      </c>
      <c r="L516" s="99">
        <v>619</v>
      </c>
      <c r="M516" s="101"/>
      <c r="N516" s="99">
        <v>629</v>
      </c>
      <c r="O516" s="99">
        <v>659</v>
      </c>
      <c r="P516" s="99"/>
      <c r="Q516" s="99"/>
      <c r="R516" s="99"/>
      <c r="S516" s="99"/>
      <c r="T516" s="99"/>
      <c r="U516" s="99"/>
    </row>
    <row r="517" spans="7:21" x14ac:dyDescent="0.25">
      <c r="G517" s="96" t="s">
        <v>75</v>
      </c>
      <c r="H517" s="100">
        <v>44287</v>
      </c>
      <c r="I517" s="98" t="s">
        <v>9</v>
      </c>
      <c r="J517" s="98" t="str">
        <f t="shared" ref="J517:J580" si="8">+H517&amp;I517</f>
        <v>44287Q</v>
      </c>
      <c r="K517" s="99">
        <v>709</v>
      </c>
      <c r="L517" s="99">
        <v>739</v>
      </c>
      <c r="M517" s="101"/>
      <c r="N517" s="99">
        <v>749</v>
      </c>
      <c r="O517" s="99">
        <v>779</v>
      </c>
      <c r="P517" s="99"/>
      <c r="Q517" s="99"/>
      <c r="R517" s="99"/>
      <c r="S517" s="99"/>
      <c r="T517" s="99"/>
      <c r="U517" s="99"/>
    </row>
    <row r="518" spans="7:21" x14ac:dyDescent="0.25">
      <c r="G518" s="96" t="s">
        <v>75</v>
      </c>
      <c r="H518" s="100">
        <v>44287</v>
      </c>
      <c r="I518" s="98" t="s">
        <v>10</v>
      </c>
      <c r="J518" s="98" t="str">
        <f t="shared" si="8"/>
        <v>44287E</v>
      </c>
      <c r="K518" s="99">
        <v>827</v>
      </c>
      <c r="L518" s="99">
        <v>859</v>
      </c>
      <c r="M518" s="101"/>
      <c r="N518" s="99">
        <v>869</v>
      </c>
      <c r="O518" s="99">
        <v>899</v>
      </c>
      <c r="P518" s="99"/>
      <c r="Q518" s="99"/>
      <c r="R518" s="99"/>
      <c r="S518" s="99"/>
      <c r="T518" s="99"/>
      <c r="U518" s="99"/>
    </row>
    <row r="519" spans="7:21" x14ac:dyDescent="0.25">
      <c r="G519" s="96" t="s">
        <v>75</v>
      </c>
      <c r="H519" s="100">
        <v>44287</v>
      </c>
      <c r="I519" s="98" t="s">
        <v>72</v>
      </c>
      <c r="J519" s="98" t="str">
        <f t="shared" si="8"/>
        <v>44287M</v>
      </c>
      <c r="K519" s="99">
        <v>949</v>
      </c>
      <c r="L519" s="99">
        <v>979</v>
      </c>
      <c r="M519" s="101"/>
      <c r="N519" s="99">
        <v>989</v>
      </c>
      <c r="O519" s="99">
        <v>1019</v>
      </c>
      <c r="P519" s="99"/>
      <c r="Q519" s="99"/>
      <c r="R519" s="99"/>
      <c r="S519" s="99"/>
      <c r="T519" s="99"/>
      <c r="U519" s="99"/>
    </row>
    <row r="520" spans="7:21" x14ac:dyDescent="0.25">
      <c r="G520" s="96" t="s">
        <v>76</v>
      </c>
      <c r="H520" s="100">
        <v>44288</v>
      </c>
      <c r="I520" s="98" t="s">
        <v>6</v>
      </c>
      <c r="J520" s="98" t="str">
        <f t="shared" si="8"/>
        <v>44288O</v>
      </c>
      <c r="K520" s="99">
        <v>429</v>
      </c>
      <c r="L520" s="99">
        <v>459</v>
      </c>
      <c r="M520" s="101"/>
      <c r="N520" s="99">
        <v>469</v>
      </c>
      <c r="O520" s="99">
        <v>499</v>
      </c>
      <c r="P520" s="99"/>
      <c r="Q520" s="99">
        <v>429</v>
      </c>
      <c r="R520" s="99">
        <v>459</v>
      </c>
      <c r="S520" s="99"/>
      <c r="T520" s="99"/>
      <c r="U520" s="99"/>
    </row>
    <row r="521" spans="7:21" x14ac:dyDescent="0.25">
      <c r="G521" s="96" t="s">
        <v>76</v>
      </c>
      <c r="H521" s="100">
        <v>44288</v>
      </c>
      <c r="I521" s="98" t="s">
        <v>7</v>
      </c>
      <c r="J521" s="98" t="str">
        <f t="shared" si="8"/>
        <v>44288N</v>
      </c>
      <c r="K521" s="99">
        <v>509</v>
      </c>
      <c r="L521" s="99">
        <v>539</v>
      </c>
      <c r="M521" s="101"/>
      <c r="N521" s="99">
        <v>549</v>
      </c>
      <c r="O521" s="99">
        <v>579</v>
      </c>
      <c r="P521" s="99"/>
      <c r="Q521" s="99">
        <v>509</v>
      </c>
      <c r="R521" s="99">
        <v>539</v>
      </c>
      <c r="S521" s="99"/>
      <c r="T521" s="99"/>
      <c r="U521" s="99"/>
    </row>
    <row r="522" spans="7:21" x14ac:dyDescent="0.25">
      <c r="G522" s="96" t="s">
        <v>76</v>
      </c>
      <c r="H522" s="100">
        <v>44288</v>
      </c>
      <c r="I522" s="98" t="s">
        <v>8</v>
      </c>
      <c r="J522" s="98" t="str">
        <f t="shared" si="8"/>
        <v>44288X</v>
      </c>
      <c r="K522" s="99">
        <v>589</v>
      </c>
      <c r="L522" s="99">
        <v>619</v>
      </c>
      <c r="M522" s="101"/>
      <c r="N522" s="99">
        <v>629</v>
      </c>
      <c r="O522" s="99">
        <v>659</v>
      </c>
      <c r="P522" s="99"/>
      <c r="Q522" s="99">
        <v>589</v>
      </c>
      <c r="R522" s="99">
        <v>619</v>
      </c>
      <c r="S522" s="99"/>
      <c r="T522" s="99"/>
      <c r="U522" s="99"/>
    </row>
    <row r="523" spans="7:21" x14ac:dyDescent="0.25">
      <c r="G523" s="96" t="s">
        <v>76</v>
      </c>
      <c r="H523" s="100">
        <v>44288</v>
      </c>
      <c r="I523" s="98" t="s">
        <v>9</v>
      </c>
      <c r="J523" s="98" t="str">
        <f t="shared" si="8"/>
        <v>44288Q</v>
      </c>
      <c r="K523" s="99">
        <v>709</v>
      </c>
      <c r="L523" s="99">
        <v>739</v>
      </c>
      <c r="M523" s="101"/>
      <c r="N523" s="99">
        <v>749</v>
      </c>
      <c r="O523" s="99">
        <v>779</v>
      </c>
      <c r="P523" s="99"/>
      <c r="Q523" s="99">
        <v>709</v>
      </c>
      <c r="R523" s="99">
        <v>739</v>
      </c>
      <c r="S523" s="99"/>
      <c r="T523" s="99"/>
      <c r="U523" s="99"/>
    </row>
    <row r="524" spans="7:21" x14ac:dyDescent="0.25">
      <c r="G524" s="96" t="s">
        <v>76</v>
      </c>
      <c r="H524" s="100">
        <v>44288</v>
      </c>
      <c r="I524" s="98" t="s">
        <v>10</v>
      </c>
      <c r="J524" s="98" t="str">
        <f t="shared" si="8"/>
        <v>44288E</v>
      </c>
      <c r="K524" s="99">
        <v>827</v>
      </c>
      <c r="L524" s="99">
        <v>859</v>
      </c>
      <c r="M524" s="101"/>
      <c r="N524" s="99">
        <v>869</v>
      </c>
      <c r="O524" s="99">
        <v>899</v>
      </c>
      <c r="P524" s="99"/>
      <c r="Q524" s="99">
        <v>829</v>
      </c>
      <c r="R524" s="99">
        <v>859</v>
      </c>
      <c r="S524" s="99"/>
      <c r="T524" s="99"/>
      <c r="U524" s="99"/>
    </row>
    <row r="525" spans="7:21" x14ac:dyDescent="0.25">
      <c r="G525" s="96" t="s">
        <v>76</v>
      </c>
      <c r="H525" s="100">
        <v>44288</v>
      </c>
      <c r="I525" s="98" t="s">
        <v>72</v>
      </c>
      <c r="J525" s="98" t="str">
        <f t="shared" si="8"/>
        <v>44288M</v>
      </c>
      <c r="K525" s="99">
        <v>949</v>
      </c>
      <c r="L525" s="99">
        <v>979</v>
      </c>
      <c r="M525" s="101"/>
      <c r="N525" s="99">
        <v>989</v>
      </c>
      <c r="O525" s="99">
        <v>1019</v>
      </c>
      <c r="P525" s="99"/>
      <c r="Q525" s="99">
        <v>949</v>
      </c>
      <c r="R525" s="99">
        <v>979</v>
      </c>
      <c r="S525" s="99"/>
      <c r="T525" s="99"/>
      <c r="U525" s="99"/>
    </row>
    <row r="526" spans="7:21" x14ac:dyDescent="0.25">
      <c r="G526" s="96" t="s">
        <v>77</v>
      </c>
      <c r="H526" s="100">
        <v>44289</v>
      </c>
      <c r="I526" s="98" t="s">
        <v>6</v>
      </c>
      <c r="J526" s="98" t="str">
        <f t="shared" si="8"/>
        <v>44289O</v>
      </c>
      <c r="K526" s="99">
        <v>429</v>
      </c>
      <c r="L526" s="99">
        <v>459</v>
      </c>
      <c r="M526" s="101"/>
      <c r="N526" s="99">
        <v>469</v>
      </c>
      <c r="O526" s="99">
        <v>499</v>
      </c>
      <c r="P526" s="99"/>
      <c r="Q526" s="99">
        <v>429</v>
      </c>
      <c r="R526" s="99">
        <v>459</v>
      </c>
      <c r="S526" s="99"/>
      <c r="T526" s="99"/>
      <c r="U526" s="99"/>
    </row>
    <row r="527" spans="7:21" x14ac:dyDescent="0.25">
      <c r="G527" s="96" t="s">
        <v>77</v>
      </c>
      <c r="H527" s="100">
        <v>44289</v>
      </c>
      <c r="I527" s="98" t="s">
        <v>7</v>
      </c>
      <c r="J527" s="98" t="str">
        <f t="shared" si="8"/>
        <v>44289N</v>
      </c>
      <c r="K527" s="99">
        <v>509</v>
      </c>
      <c r="L527" s="99">
        <v>539</v>
      </c>
      <c r="M527" s="101"/>
      <c r="N527" s="99">
        <v>549</v>
      </c>
      <c r="O527" s="99">
        <v>579</v>
      </c>
      <c r="P527" s="99"/>
      <c r="Q527" s="99">
        <v>509</v>
      </c>
      <c r="R527" s="99">
        <v>539</v>
      </c>
      <c r="S527" s="99"/>
      <c r="T527" s="99"/>
      <c r="U527" s="99"/>
    </row>
    <row r="528" spans="7:21" x14ac:dyDescent="0.25">
      <c r="G528" s="96" t="s">
        <v>77</v>
      </c>
      <c r="H528" s="100">
        <v>44289</v>
      </c>
      <c r="I528" s="98" t="s">
        <v>8</v>
      </c>
      <c r="J528" s="98" t="str">
        <f t="shared" si="8"/>
        <v>44289X</v>
      </c>
      <c r="K528" s="99">
        <v>589</v>
      </c>
      <c r="L528" s="99">
        <v>619</v>
      </c>
      <c r="M528" s="101"/>
      <c r="N528" s="99">
        <v>629</v>
      </c>
      <c r="O528" s="99">
        <v>659</v>
      </c>
      <c r="P528" s="99"/>
      <c r="Q528" s="99">
        <v>589</v>
      </c>
      <c r="R528" s="99">
        <v>619</v>
      </c>
      <c r="S528" s="99"/>
      <c r="T528" s="99"/>
      <c r="U528" s="99"/>
    </row>
    <row r="529" spans="7:21" x14ac:dyDescent="0.25">
      <c r="G529" s="96" t="s">
        <v>77</v>
      </c>
      <c r="H529" s="100">
        <v>44289</v>
      </c>
      <c r="I529" s="98" t="s">
        <v>9</v>
      </c>
      <c r="J529" s="98" t="str">
        <f t="shared" si="8"/>
        <v>44289Q</v>
      </c>
      <c r="K529" s="99">
        <v>709</v>
      </c>
      <c r="L529" s="99">
        <v>739</v>
      </c>
      <c r="M529" s="101"/>
      <c r="N529" s="99">
        <v>749</v>
      </c>
      <c r="O529" s="99">
        <v>779</v>
      </c>
      <c r="P529" s="99"/>
      <c r="Q529" s="99">
        <v>709</v>
      </c>
      <c r="R529" s="99">
        <v>739</v>
      </c>
      <c r="S529" s="99"/>
      <c r="T529" s="99"/>
      <c r="U529" s="99"/>
    </row>
    <row r="530" spans="7:21" x14ac:dyDescent="0.25">
      <c r="G530" s="96" t="s">
        <v>77</v>
      </c>
      <c r="H530" s="100">
        <v>44289</v>
      </c>
      <c r="I530" s="98" t="s">
        <v>10</v>
      </c>
      <c r="J530" s="98" t="str">
        <f t="shared" si="8"/>
        <v>44289E</v>
      </c>
      <c r="K530" s="99">
        <v>827</v>
      </c>
      <c r="L530" s="99">
        <v>859</v>
      </c>
      <c r="M530" s="101"/>
      <c r="N530" s="99">
        <v>869</v>
      </c>
      <c r="O530" s="99">
        <v>899</v>
      </c>
      <c r="P530" s="99"/>
      <c r="Q530" s="99">
        <v>829</v>
      </c>
      <c r="R530" s="99">
        <v>859</v>
      </c>
      <c r="S530" s="99"/>
      <c r="T530" s="99"/>
      <c r="U530" s="99"/>
    </row>
    <row r="531" spans="7:21" x14ac:dyDescent="0.25">
      <c r="G531" s="96" t="s">
        <v>77</v>
      </c>
      <c r="H531" s="100">
        <v>44289</v>
      </c>
      <c r="I531" s="98" t="s">
        <v>72</v>
      </c>
      <c r="J531" s="98" t="str">
        <f t="shared" si="8"/>
        <v>44289M</v>
      </c>
      <c r="K531" s="99">
        <v>949</v>
      </c>
      <c r="L531" s="99">
        <v>979</v>
      </c>
      <c r="M531" s="101"/>
      <c r="N531" s="99">
        <v>989</v>
      </c>
      <c r="O531" s="99">
        <v>1019</v>
      </c>
      <c r="P531" s="99"/>
      <c r="Q531" s="99">
        <v>949</v>
      </c>
      <c r="R531" s="99">
        <v>979</v>
      </c>
      <c r="S531" s="99"/>
      <c r="T531" s="99"/>
      <c r="U531" s="99"/>
    </row>
    <row r="532" spans="7:21" x14ac:dyDescent="0.25">
      <c r="G532" s="96" t="s">
        <v>78</v>
      </c>
      <c r="H532" s="100">
        <v>44290</v>
      </c>
      <c r="I532" s="98" t="s">
        <v>6</v>
      </c>
      <c r="J532" s="98" t="str">
        <f t="shared" si="8"/>
        <v>44290O</v>
      </c>
      <c r="K532" s="99">
        <v>429</v>
      </c>
      <c r="L532" s="99">
        <v>459</v>
      </c>
      <c r="M532" s="101"/>
      <c r="N532" s="99">
        <v>469</v>
      </c>
      <c r="O532" s="99">
        <v>499</v>
      </c>
      <c r="P532" s="99"/>
      <c r="Q532" s="101"/>
      <c r="R532" s="101"/>
      <c r="S532" s="99"/>
      <c r="T532" s="99">
        <v>409</v>
      </c>
      <c r="U532" s="99">
        <v>439</v>
      </c>
    </row>
    <row r="533" spans="7:21" x14ac:dyDescent="0.25">
      <c r="G533" s="96" t="s">
        <v>78</v>
      </c>
      <c r="H533" s="100">
        <v>44290</v>
      </c>
      <c r="I533" s="98" t="s">
        <v>7</v>
      </c>
      <c r="J533" s="98" t="str">
        <f t="shared" si="8"/>
        <v>44290N</v>
      </c>
      <c r="K533" s="99">
        <v>509</v>
      </c>
      <c r="L533" s="99">
        <v>539</v>
      </c>
      <c r="M533" s="101"/>
      <c r="N533" s="99">
        <v>549</v>
      </c>
      <c r="O533" s="99">
        <v>579</v>
      </c>
      <c r="P533" s="99"/>
      <c r="Q533" s="101"/>
      <c r="R533" s="101"/>
      <c r="S533" s="99"/>
      <c r="T533" s="99">
        <v>489</v>
      </c>
      <c r="U533" s="99">
        <v>519</v>
      </c>
    </row>
    <row r="534" spans="7:21" x14ac:dyDescent="0.25">
      <c r="G534" s="96" t="s">
        <v>78</v>
      </c>
      <c r="H534" s="100">
        <v>44290</v>
      </c>
      <c r="I534" s="98" t="s">
        <v>8</v>
      </c>
      <c r="J534" s="98" t="str">
        <f t="shared" si="8"/>
        <v>44290X</v>
      </c>
      <c r="K534" s="99">
        <v>589</v>
      </c>
      <c r="L534" s="99">
        <v>619</v>
      </c>
      <c r="M534" s="101"/>
      <c r="N534" s="99">
        <v>629</v>
      </c>
      <c r="O534" s="99">
        <v>659</v>
      </c>
      <c r="P534" s="99"/>
      <c r="Q534" s="101"/>
      <c r="R534" s="101"/>
      <c r="S534" s="99"/>
      <c r="T534" s="99">
        <v>569</v>
      </c>
      <c r="U534" s="99">
        <v>599</v>
      </c>
    </row>
    <row r="535" spans="7:21" x14ac:dyDescent="0.25">
      <c r="G535" s="96" t="s">
        <v>78</v>
      </c>
      <c r="H535" s="100">
        <v>44290</v>
      </c>
      <c r="I535" s="98" t="s">
        <v>9</v>
      </c>
      <c r="J535" s="98" t="str">
        <f t="shared" si="8"/>
        <v>44290Q</v>
      </c>
      <c r="K535" s="99">
        <v>709</v>
      </c>
      <c r="L535" s="99">
        <v>739</v>
      </c>
      <c r="M535" s="101"/>
      <c r="N535" s="99">
        <v>749</v>
      </c>
      <c r="O535" s="99">
        <v>779</v>
      </c>
      <c r="P535" s="99"/>
      <c r="Q535" s="99"/>
      <c r="R535" s="99"/>
      <c r="S535" s="99"/>
      <c r="T535" s="99">
        <v>689</v>
      </c>
      <c r="U535" s="99">
        <v>719</v>
      </c>
    </row>
    <row r="536" spans="7:21" x14ac:dyDescent="0.25">
      <c r="G536" s="96" t="s">
        <v>78</v>
      </c>
      <c r="H536" s="100">
        <v>44290</v>
      </c>
      <c r="I536" s="98" t="s">
        <v>10</v>
      </c>
      <c r="J536" s="98" t="str">
        <f t="shared" si="8"/>
        <v>44290E</v>
      </c>
      <c r="K536" s="99">
        <v>827</v>
      </c>
      <c r="L536" s="99">
        <v>859</v>
      </c>
      <c r="M536" s="101"/>
      <c r="N536" s="99">
        <v>869</v>
      </c>
      <c r="O536" s="99">
        <v>899</v>
      </c>
      <c r="P536" s="99"/>
      <c r="Q536" s="99"/>
      <c r="R536" s="99"/>
      <c r="S536" s="99"/>
      <c r="T536" s="99">
        <v>809</v>
      </c>
      <c r="U536" s="99">
        <v>839</v>
      </c>
    </row>
    <row r="537" spans="7:21" x14ac:dyDescent="0.25">
      <c r="G537" s="96" t="s">
        <v>78</v>
      </c>
      <c r="H537" s="100">
        <v>44290</v>
      </c>
      <c r="I537" s="98" t="s">
        <v>72</v>
      </c>
      <c r="J537" s="98" t="str">
        <f t="shared" si="8"/>
        <v>44290M</v>
      </c>
      <c r="K537" s="99">
        <v>949</v>
      </c>
      <c r="L537" s="99">
        <v>979</v>
      </c>
      <c r="M537" s="101"/>
      <c r="N537" s="99">
        <v>989</v>
      </c>
      <c r="O537" s="99">
        <v>1019</v>
      </c>
      <c r="P537" s="99"/>
      <c r="Q537" s="99"/>
      <c r="R537" s="99"/>
      <c r="S537" s="99"/>
      <c r="T537" s="99">
        <v>929</v>
      </c>
      <c r="U537" s="99">
        <v>959</v>
      </c>
    </row>
    <row r="538" spans="7:21" x14ac:dyDescent="0.25">
      <c r="G538" s="96" t="s">
        <v>79</v>
      </c>
      <c r="H538" s="100">
        <v>44291</v>
      </c>
      <c r="I538" s="98" t="s">
        <v>6</v>
      </c>
      <c r="J538" s="98" t="str">
        <f t="shared" si="8"/>
        <v>44291O</v>
      </c>
      <c r="K538" s="99">
        <v>429</v>
      </c>
      <c r="L538" s="99">
        <v>459</v>
      </c>
      <c r="M538" s="101"/>
      <c r="N538" s="99">
        <v>469</v>
      </c>
      <c r="O538" s="99">
        <v>499</v>
      </c>
      <c r="P538" s="99"/>
      <c r="Q538" s="99"/>
      <c r="R538" s="99"/>
      <c r="S538" s="99"/>
      <c r="T538" s="99"/>
      <c r="U538" s="99"/>
    </row>
    <row r="539" spans="7:21" x14ac:dyDescent="0.25">
      <c r="G539" s="96" t="s">
        <v>79</v>
      </c>
      <c r="H539" s="100">
        <v>44291</v>
      </c>
      <c r="I539" s="98" t="s">
        <v>7</v>
      </c>
      <c r="J539" s="98" t="str">
        <f t="shared" si="8"/>
        <v>44291N</v>
      </c>
      <c r="K539" s="99">
        <v>509</v>
      </c>
      <c r="L539" s="99">
        <v>539</v>
      </c>
      <c r="M539" s="101"/>
      <c r="N539" s="99">
        <v>549</v>
      </c>
      <c r="O539" s="99">
        <v>579</v>
      </c>
      <c r="P539" s="99"/>
      <c r="Q539" s="99"/>
      <c r="R539" s="99"/>
      <c r="S539" s="99"/>
      <c r="T539" s="99"/>
      <c r="U539" s="99"/>
    </row>
    <row r="540" spans="7:21" x14ac:dyDescent="0.25">
      <c r="G540" s="96" t="s">
        <v>79</v>
      </c>
      <c r="H540" s="100">
        <v>44291</v>
      </c>
      <c r="I540" s="98" t="s">
        <v>8</v>
      </c>
      <c r="J540" s="98" t="str">
        <f t="shared" si="8"/>
        <v>44291X</v>
      </c>
      <c r="K540" s="99">
        <v>589</v>
      </c>
      <c r="L540" s="99">
        <v>619</v>
      </c>
      <c r="M540" s="101"/>
      <c r="N540" s="99">
        <v>629</v>
      </c>
      <c r="O540" s="99">
        <v>659</v>
      </c>
      <c r="P540" s="99"/>
      <c r="Q540" s="99"/>
      <c r="R540" s="99"/>
      <c r="S540" s="99"/>
      <c r="T540" s="99"/>
      <c r="U540" s="99"/>
    </row>
    <row r="541" spans="7:21" x14ac:dyDescent="0.25">
      <c r="G541" s="96" t="s">
        <v>79</v>
      </c>
      <c r="H541" s="100">
        <v>44291</v>
      </c>
      <c r="I541" s="98" t="s">
        <v>9</v>
      </c>
      <c r="J541" s="98" t="str">
        <f t="shared" si="8"/>
        <v>44291Q</v>
      </c>
      <c r="K541" s="99">
        <v>709</v>
      </c>
      <c r="L541" s="99">
        <v>739</v>
      </c>
      <c r="M541" s="101"/>
      <c r="N541" s="99">
        <v>749</v>
      </c>
      <c r="O541" s="99">
        <v>779</v>
      </c>
      <c r="P541" s="99"/>
      <c r="Q541" s="99"/>
      <c r="R541" s="99"/>
      <c r="S541" s="99"/>
      <c r="T541" s="99"/>
      <c r="U541" s="99"/>
    </row>
    <row r="542" spans="7:21" x14ac:dyDescent="0.25">
      <c r="G542" s="96" t="s">
        <v>79</v>
      </c>
      <c r="H542" s="100">
        <v>44291</v>
      </c>
      <c r="I542" s="98" t="s">
        <v>10</v>
      </c>
      <c r="J542" s="98" t="str">
        <f t="shared" si="8"/>
        <v>44291E</v>
      </c>
      <c r="K542" s="99">
        <v>827</v>
      </c>
      <c r="L542" s="99">
        <v>859</v>
      </c>
      <c r="M542" s="101"/>
      <c r="N542" s="99">
        <v>869</v>
      </c>
      <c r="O542" s="99">
        <v>899</v>
      </c>
      <c r="P542" s="99"/>
      <c r="Q542" s="99"/>
      <c r="R542" s="99"/>
      <c r="S542" s="99"/>
      <c r="T542" s="99"/>
      <c r="U542" s="99"/>
    </row>
    <row r="543" spans="7:21" x14ac:dyDescent="0.25">
      <c r="G543" s="96" t="s">
        <v>79</v>
      </c>
      <c r="H543" s="100">
        <v>44291</v>
      </c>
      <c r="I543" s="98" t="s">
        <v>72</v>
      </c>
      <c r="J543" s="98" t="str">
        <f t="shared" si="8"/>
        <v>44291M</v>
      </c>
      <c r="K543" s="99">
        <v>949</v>
      </c>
      <c r="L543" s="99">
        <v>979</v>
      </c>
      <c r="M543" s="101"/>
      <c r="N543" s="99">
        <v>989</v>
      </c>
      <c r="O543" s="99">
        <v>1019</v>
      </c>
      <c r="P543" s="99"/>
      <c r="Q543" s="99"/>
      <c r="R543" s="99"/>
      <c r="S543" s="99"/>
      <c r="T543" s="99"/>
      <c r="U543" s="99"/>
    </row>
    <row r="544" spans="7:21" x14ac:dyDescent="0.25">
      <c r="G544" s="96" t="s">
        <v>80</v>
      </c>
      <c r="H544" s="100">
        <v>44292</v>
      </c>
      <c r="I544" s="98" t="s">
        <v>6</v>
      </c>
      <c r="J544" s="98" t="str">
        <f t="shared" si="8"/>
        <v>44292O</v>
      </c>
      <c r="K544" s="99">
        <v>429</v>
      </c>
      <c r="L544" s="99">
        <v>459</v>
      </c>
      <c r="M544" s="101"/>
      <c r="N544" s="99">
        <v>469</v>
      </c>
      <c r="O544" s="99">
        <v>499</v>
      </c>
      <c r="P544" s="99"/>
      <c r="Q544" s="99"/>
      <c r="R544" s="99"/>
      <c r="S544" s="99"/>
      <c r="T544" s="99"/>
      <c r="U544" s="99"/>
    </row>
    <row r="545" spans="7:21" x14ac:dyDescent="0.25">
      <c r="G545" s="96" t="s">
        <v>80</v>
      </c>
      <c r="H545" s="100">
        <v>44292</v>
      </c>
      <c r="I545" s="98" t="s">
        <v>7</v>
      </c>
      <c r="J545" s="98" t="str">
        <f t="shared" si="8"/>
        <v>44292N</v>
      </c>
      <c r="K545" s="99">
        <v>509</v>
      </c>
      <c r="L545" s="99">
        <v>539</v>
      </c>
      <c r="M545" s="101"/>
      <c r="N545" s="99">
        <v>549</v>
      </c>
      <c r="O545" s="99">
        <v>579</v>
      </c>
      <c r="P545" s="99"/>
      <c r="Q545" s="99"/>
      <c r="R545" s="99"/>
      <c r="S545" s="99"/>
      <c r="T545" s="99"/>
      <c r="U545" s="99"/>
    </row>
    <row r="546" spans="7:21" x14ac:dyDescent="0.25">
      <c r="G546" s="96" t="s">
        <v>80</v>
      </c>
      <c r="H546" s="100">
        <v>44292</v>
      </c>
      <c r="I546" s="98" t="s">
        <v>8</v>
      </c>
      <c r="J546" s="98" t="str">
        <f t="shared" si="8"/>
        <v>44292X</v>
      </c>
      <c r="K546" s="99">
        <v>589</v>
      </c>
      <c r="L546" s="99">
        <v>619</v>
      </c>
      <c r="M546" s="101"/>
      <c r="N546" s="99">
        <v>629</v>
      </c>
      <c r="O546" s="99">
        <v>659</v>
      </c>
      <c r="P546" s="99"/>
      <c r="Q546" s="99"/>
      <c r="R546" s="99"/>
      <c r="S546" s="99"/>
      <c r="T546" s="99"/>
      <c r="U546" s="99"/>
    </row>
    <row r="547" spans="7:21" x14ac:dyDescent="0.25">
      <c r="G547" s="96" t="s">
        <v>80</v>
      </c>
      <c r="H547" s="100">
        <v>44292</v>
      </c>
      <c r="I547" s="98" t="s">
        <v>9</v>
      </c>
      <c r="J547" s="98" t="str">
        <f t="shared" si="8"/>
        <v>44292Q</v>
      </c>
      <c r="K547" s="99">
        <v>709</v>
      </c>
      <c r="L547" s="99">
        <v>739</v>
      </c>
      <c r="M547" s="101"/>
      <c r="N547" s="99">
        <v>749</v>
      </c>
      <c r="O547" s="99">
        <v>779</v>
      </c>
      <c r="P547" s="99"/>
      <c r="Q547" s="99"/>
      <c r="R547" s="99"/>
      <c r="S547" s="99"/>
      <c r="T547" s="99"/>
      <c r="U547" s="99"/>
    </row>
    <row r="548" spans="7:21" x14ac:dyDescent="0.25">
      <c r="G548" s="96" t="s">
        <v>80</v>
      </c>
      <c r="H548" s="100">
        <v>44292</v>
      </c>
      <c r="I548" s="98" t="s">
        <v>10</v>
      </c>
      <c r="J548" s="98" t="str">
        <f t="shared" si="8"/>
        <v>44292E</v>
      </c>
      <c r="K548" s="99">
        <v>827</v>
      </c>
      <c r="L548" s="99">
        <v>859</v>
      </c>
      <c r="M548" s="101"/>
      <c r="N548" s="99">
        <v>869</v>
      </c>
      <c r="O548" s="99">
        <v>899</v>
      </c>
      <c r="P548" s="99"/>
      <c r="Q548" s="99"/>
      <c r="R548" s="99"/>
      <c r="S548" s="99"/>
      <c r="T548" s="99"/>
      <c r="U548" s="99"/>
    </row>
    <row r="549" spans="7:21" x14ac:dyDescent="0.25">
      <c r="G549" s="96" t="s">
        <v>80</v>
      </c>
      <c r="H549" s="100">
        <v>44292</v>
      </c>
      <c r="I549" s="98" t="s">
        <v>72</v>
      </c>
      <c r="J549" s="98" t="str">
        <f t="shared" si="8"/>
        <v>44292M</v>
      </c>
      <c r="K549" s="99">
        <v>949</v>
      </c>
      <c r="L549" s="99">
        <v>979</v>
      </c>
      <c r="M549" s="101"/>
      <c r="N549" s="99">
        <v>989</v>
      </c>
      <c r="O549" s="99">
        <v>1019</v>
      </c>
      <c r="P549" s="99"/>
      <c r="Q549" s="99"/>
      <c r="R549" s="99"/>
      <c r="S549" s="99"/>
      <c r="T549" s="99"/>
      <c r="U549" s="99"/>
    </row>
    <row r="550" spans="7:21" x14ac:dyDescent="0.25">
      <c r="G550" s="96" t="s">
        <v>74</v>
      </c>
      <c r="H550" s="100">
        <v>44293</v>
      </c>
      <c r="I550" s="98" t="s">
        <v>6</v>
      </c>
      <c r="J550" s="98" t="str">
        <f t="shared" si="8"/>
        <v>44293O</v>
      </c>
      <c r="K550" s="99">
        <v>429</v>
      </c>
      <c r="L550" s="99">
        <v>459</v>
      </c>
      <c r="M550" s="101"/>
      <c r="N550" s="99">
        <v>469</v>
      </c>
      <c r="O550" s="99">
        <v>499</v>
      </c>
      <c r="P550" s="99"/>
      <c r="Q550" s="99"/>
      <c r="R550" s="99"/>
      <c r="S550" s="99"/>
      <c r="T550" s="99"/>
      <c r="U550" s="99"/>
    </row>
    <row r="551" spans="7:21" x14ac:dyDescent="0.25">
      <c r="G551" s="96" t="s">
        <v>74</v>
      </c>
      <c r="H551" s="100">
        <v>44293</v>
      </c>
      <c r="I551" s="98" t="s">
        <v>7</v>
      </c>
      <c r="J551" s="98" t="str">
        <f t="shared" si="8"/>
        <v>44293N</v>
      </c>
      <c r="K551" s="99">
        <v>509</v>
      </c>
      <c r="L551" s="99">
        <v>539</v>
      </c>
      <c r="M551" s="101"/>
      <c r="N551" s="99">
        <v>549</v>
      </c>
      <c r="O551" s="99">
        <v>579</v>
      </c>
      <c r="P551" s="99"/>
      <c r="Q551" s="99"/>
      <c r="R551" s="99"/>
      <c r="S551" s="99"/>
      <c r="T551" s="99"/>
      <c r="U551" s="99"/>
    </row>
    <row r="552" spans="7:21" x14ac:dyDescent="0.25">
      <c r="G552" s="96" t="s">
        <v>74</v>
      </c>
      <c r="H552" s="100">
        <v>44293</v>
      </c>
      <c r="I552" s="98" t="s">
        <v>8</v>
      </c>
      <c r="J552" s="98" t="str">
        <f t="shared" si="8"/>
        <v>44293X</v>
      </c>
      <c r="K552" s="99">
        <v>589</v>
      </c>
      <c r="L552" s="99">
        <v>619</v>
      </c>
      <c r="M552" s="101"/>
      <c r="N552" s="99">
        <v>629</v>
      </c>
      <c r="O552" s="99">
        <v>659</v>
      </c>
      <c r="P552" s="99"/>
      <c r="Q552" s="99"/>
      <c r="R552" s="99"/>
      <c r="S552" s="99"/>
      <c r="T552" s="99"/>
      <c r="U552" s="99"/>
    </row>
    <row r="553" spans="7:21" x14ac:dyDescent="0.25">
      <c r="G553" s="96" t="s">
        <v>74</v>
      </c>
      <c r="H553" s="100">
        <v>44293</v>
      </c>
      <c r="I553" s="98" t="s">
        <v>9</v>
      </c>
      <c r="J553" s="98" t="str">
        <f t="shared" si="8"/>
        <v>44293Q</v>
      </c>
      <c r="K553" s="99">
        <v>709</v>
      </c>
      <c r="L553" s="99">
        <v>739</v>
      </c>
      <c r="M553" s="101"/>
      <c r="N553" s="99">
        <v>749</v>
      </c>
      <c r="O553" s="99">
        <v>779</v>
      </c>
      <c r="P553" s="99"/>
      <c r="Q553" s="99"/>
      <c r="R553" s="99"/>
      <c r="S553" s="99"/>
      <c r="T553" s="99"/>
      <c r="U553" s="99"/>
    </row>
    <row r="554" spans="7:21" x14ac:dyDescent="0.25">
      <c r="G554" s="96" t="s">
        <v>74</v>
      </c>
      <c r="H554" s="100">
        <v>44293</v>
      </c>
      <c r="I554" s="98" t="s">
        <v>10</v>
      </c>
      <c r="J554" s="98" t="str">
        <f t="shared" si="8"/>
        <v>44293E</v>
      </c>
      <c r="K554" s="99">
        <v>827</v>
      </c>
      <c r="L554" s="99">
        <v>859</v>
      </c>
      <c r="M554" s="101"/>
      <c r="N554" s="99">
        <v>869</v>
      </c>
      <c r="O554" s="99">
        <v>899</v>
      </c>
      <c r="P554" s="99"/>
      <c r="Q554" s="99"/>
      <c r="R554" s="99"/>
      <c r="S554" s="99"/>
      <c r="T554" s="99"/>
      <c r="U554" s="99"/>
    </row>
    <row r="555" spans="7:21" x14ac:dyDescent="0.25">
      <c r="G555" s="96" t="s">
        <v>74</v>
      </c>
      <c r="H555" s="100">
        <v>44293</v>
      </c>
      <c r="I555" s="98" t="s">
        <v>72</v>
      </c>
      <c r="J555" s="98" t="str">
        <f t="shared" si="8"/>
        <v>44293M</v>
      </c>
      <c r="K555" s="99">
        <v>949</v>
      </c>
      <c r="L555" s="99">
        <v>979</v>
      </c>
      <c r="M555" s="101"/>
      <c r="N555" s="99">
        <v>989</v>
      </c>
      <c r="O555" s="99">
        <v>1019</v>
      </c>
      <c r="P555" s="99"/>
      <c r="Q555" s="99"/>
      <c r="R555" s="99"/>
      <c r="S555" s="99"/>
      <c r="T555" s="99"/>
      <c r="U555" s="99"/>
    </row>
    <row r="556" spans="7:21" x14ac:dyDescent="0.25">
      <c r="G556" s="96" t="s">
        <v>75</v>
      </c>
      <c r="H556" s="100">
        <v>44294</v>
      </c>
      <c r="I556" s="98" t="s">
        <v>6</v>
      </c>
      <c r="J556" s="98" t="str">
        <f t="shared" si="8"/>
        <v>44294O</v>
      </c>
      <c r="K556" s="99">
        <v>429</v>
      </c>
      <c r="L556" s="99">
        <v>459</v>
      </c>
      <c r="M556" s="101"/>
      <c r="N556" s="99">
        <v>469</v>
      </c>
      <c r="O556" s="99">
        <v>499</v>
      </c>
      <c r="P556" s="99"/>
      <c r="Q556" s="99"/>
      <c r="R556" s="99"/>
      <c r="S556" s="99"/>
      <c r="T556" s="99"/>
      <c r="U556" s="99"/>
    </row>
    <row r="557" spans="7:21" x14ac:dyDescent="0.25">
      <c r="G557" s="96" t="s">
        <v>75</v>
      </c>
      <c r="H557" s="100">
        <v>44294</v>
      </c>
      <c r="I557" s="98" t="s">
        <v>7</v>
      </c>
      <c r="J557" s="98" t="str">
        <f t="shared" si="8"/>
        <v>44294N</v>
      </c>
      <c r="K557" s="99">
        <v>509</v>
      </c>
      <c r="L557" s="99">
        <v>539</v>
      </c>
      <c r="M557" s="101"/>
      <c r="N557" s="99">
        <v>549</v>
      </c>
      <c r="O557" s="99">
        <v>579</v>
      </c>
      <c r="P557" s="99"/>
      <c r="Q557" s="99"/>
      <c r="R557" s="99"/>
      <c r="S557" s="99"/>
      <c r="T557" s="99"/>
      <c r="U557" s="99"/>
    </row>
    <row r="558" spans="7:21" x14ac:dyDescent="0.25">
      <c r="G558" s="96" t="s">
        <v>75</v>
      </c>
      <c r="H558" s="100">
        <v>44294</v>
      </c>
      <c r="I558" s="98" t="s">
        <v>8</v>
      </c>
      <c r="J558" s="98" t="str">
        <f t="shared" si="8"/>
        <v>44294X</v>
      </c>
      <c r="K558" s="99">
        <v>589</v>
      </c>
      <c r="L558" s="99">
        <v>619</v>
      </c>
      <c r="M558" s="101"/>
      <c r="N558" s="99">
        <v>629</v>
      </c>
      <c r="O558" s="99">
        <v>659</v>
      </c>
      <c r="P558" s="99"/>
      <c r="Q558" s="99"/>
      <c r="R558" s="99"/>
      <c r="S558" s="99"/>
      <c r="T558" s="99"/>
      <c r="U558" s="99"/>
    </row>
    <row r="559" spans="7:21" x14ac:dyDescent="0.25">
      <c r="G559" s="96" t="s">
        <v>75</v>
      </c>
      <c r="H559" s="100">
        <v>44294</v>
      </c>
      <c r="I559" s="98" t="s">
        <v>9</v>
      </c>
      <c r="J559" s="98" t="str">
        <f t="shared" si="8"/>
        <v>44294Q</v>
      </c>
      <c r="K559" s="99">
        <v>709</v>
      </c>
      <c r="L559" s="99">
        <v>739</v>
      </c>
      <c r="M559" s="101"/>
      <c r="N559" s="99">
        <v>749</v>
      </c>
      <c r="O559" s="99">
        <v>779</v>
      </c>
      <c r="P559" s="99"/>
      <c r="Q559" s="99"/>
      <c r="R559" s="99"/>
      <c r="S559" s="99"/>
      <c r="T559" s="99"/>
      <c r="U559" s="99"/>
    </row>
    <row r="560" spans="7:21" x14ac:dyDescent="0.25">
      <c r="G560" s="96" t="s">
        <v>75</v>
      </c>
      <c r="H560" s="100">
        <v>44294</v>
      </c>
      <c r="I560" s="98" t="s">
        <v>10</v>
      </c>
      <c r="J560" s="98" t="str">
        <f t="shared" si="8"/>
        <v>44294E</v>
      </c>
      <c r="K560" s="99">
        <v>827</v>
      </c>
      <c r="L560" s="99">
        <v>859</v>
      </c>
      <c r="M560" s="101"/>
      <c r="N560" s="99">
        <v>869</v>
      </c>
      <c r="O560" s="99">
        <v>899</v>
      </c>
      <c r="P560" s="99"/>
      <c r="Q560" s="99"/>
      <c r="R560" s="99"/>
      <c r="S560" s="99"/>
      <c r="T560" s="99"/>
      <c r="U560" s="99"/>
    </row>
    <row r="561" spans="7:21" x14ac:dyDescent="0.25">
      <c r="G561" s="96" t="s">
        <v>75</v>
      </c>
      <c r="H561" s="100">
        <v>44294</v>
      </c>
      <c r="I561" s="98" t="s">
        <v>72</v>
      </c>
      <c r="J561" s="98" t="str">
        <f t="shared" si="8"/>
        <v>44294M</v>
      </c>
      <c r="K561" s="99">
        <v>949</v>
      </c>
      <c r="L561" s="99">
        <v>979</v>
      </c>
      <c r="M561" s="101"/>
      <c r="N561" s="99">
        <v>989</v>
      </c>
      <c r="O561" s="99">
        <v>1019</v>
      </c>
      <c r="P561" s="99"/>
      <c r="Q561" s="99"/>
      <c r="R561" s="99"/>
      <c r="S561" s="99"/>
      <c r="T561" s="99"/>
      <c r="U561" s="99"/>
    </row>
    <row r="562" spans="7:21" x14ac:dyDescent="0.25">
      <c r="G562" s="96" t="s">
        <v>76</v>
      </c>
      <c r="H562" s="100">
        <v>44295</v>
      </c>
      <c r="I562" s="98" t="s">
        <v>6</v>
      </c>
      <c r="J562" s="98" t="str">
        <f t="shared" si="8"/>
        <v>44295O</v>
      </c>
      <c r="K562" s="99">
        <v>429</v>
      </c>
      <c r="L562" s="99">
        <v>459</v>
      </c>
      <c r="M562" s="101"/>
      <c r="N562" s="99">
        <v>469</v>
      </c>
      <c r="O562" s="99">
        <v>499</v>
      </c>
      <c r="P562" s="99"/>
      <c r="Q562" s="99">
        <v>429</v>
      </c>
      <c r="R562" s="99">
        <v>459</v>
      </c>
      <c r="S562" s="99"/>
      <c r="T562" s="99"/>
      <c r="U562" s="99"/>
    </row>
    <row r="563" spans="7:21" x14ac:dyDescent="0.25">
      <c r="G563" s="96" t="s">
        <v>76</v>
      </c>
      <c r="H563" s="100">
        <v>44295</v>
      </c>
      <c r="I563" s="98" t="s">
        <v>7</v>
      </c>
      <c r="J563" s="98" t="str">
        <f t="shared" si="8"/>
        <v>44295N</v>
      </c>
      <c r="K563" s="99">
        <v>509</v>
      </c>
      <c r="L563" s="99">
        <v>539</v>
      </c>
      <c r="M563" s="101"/>
      <c r="N563" s="99">
        <v>549</v>
      </c>
      <c r="O563" s="99">
        <v>579</v>
      </c>
      <c r="P563" s="99"/>
      <c r="Q563" s="99">
        <v>509</v>
      </c>
      <c r="R563" s="99">
        <v>539</v>
      </c>
      <c r="S563" s="99"/>
      <c r="T563" s="99"/>
      <c r="U563" s="99"/>
    </row>
    <row r="564" spans="7:21" x14ac:dyDescent="0.25">
      <c r="G564" s="96" t="s">
        <v>76</v>
      </c>
      <c r="H564" s="100">
        <v>44295</v>
      </c>
      <c r="I564" s="98" t="s">
        <v>8</v>
      </c>
      <c r="J564" s="98" t="str">
        <f t="shared" si="8"/>
        <v>44295X</v>
      </c>
      <c r="K564" s="99">
        <v>589</v>
      </c>
      <c r="L564" s="99">
        <v>619</v>
      </c>
      <c r="M564" s="101"/>
      <c r="N564" s="99">
        <v>629</v>
      </c>
      <c r="O564" s="99">
        <v>659</v>
      </c>
      <c r="P564" s="99"/>
      <c r="Q564" s="99">
        <v>589</v>
      </c>
      <c r="R564" s="99">
        <v>619</v>
      </c>
      <c r="S564" s="99"/>
      <c r="T564" s="99"/>
      <c r="U564" s="99"/>
    </row>
    <row r="565" spans="7:21" x14ac:dyDescent="0.25">
      <c r="G565" s="96" t="s">
        <v>76</v>
      </c>
      <c r="H565" s="100">
        <v>44295</v>
      </c>
      <c r="I565" s="98" t="s">
        <v>9</v>
      </c>
      <c r="J565" s="98" t="str">
        <f t="shared" si="8"/>
        <v>44295Q</v>
      </c>
      <c r="K565" s="99">
        <v>709</v>
      </c>
      <c r="L565" s="99">
        <v>739</v>
      </c>
      <c r="M565" s="101"/>
      <c r="N565" s="99">
        <v>749</v>
      </c>
      <c r="O565" s="99">
        <v>779</v>
      </c>
      <c r="P565" s="99"/>
      <c r="Q565" s="99">
        <v>709</v>
      </c>
      <c r="R565" s="99">
        <v>739</v>
      </c>
      <c r="S565" s="99"/>
      <c r="T565" s="99"/>
      <c r="U565" s="99"/>
    </row>
    <row r="566" spans="7:21" x14ac:dyDescent="0.25">
      <c r="G566" s="96" t="s">
        <v>76</v>
      </c>
      <c r="H566" s="100">
        <v>44295</v>
      </c>
      <c r="I566" s="98" t="s">
        <v>10</v>
      </c>
      <c r="J566" s="98" t="str">
        <f t="shared" si="8"/>
        <v>44295E</v>
      </c>
      <c r="K566" s="99">
        <v>827</v>
      </c>
      <c r="L566" s="99">
        <v>859</v>
      </c>
      <c r="M566" s="101"/>
      <c r="N566" s="99">
        <v>869</v>
      </c>
      <c r="O566" s="99">
        <v>899</v>
      </c>
      <c r="P566" s="99"/>
      <c r="Q566" s="99">
        <v>829</v>
      </c>
      <c r="R566" s="99">
        <v>859</v>
      </c>
      <c r="S566" s="99"/>
      <c r="T566" s="99"/>
      <c r="U566" s="99"/>
    </row>
    <row r="567" spans="7:21" x14ac:dyDescent="0.25">
      <c r="G567" s="96" t="s">
        <v>76</v>
      </c>
      <c r="H567" s="100">
        <v>44295</v>
      </c>
      <c r="I567" s="98" t="s">
        <v>72</v>
      </c>
      <c r="J567" s="98" t="str">
        <f t="shared" si="8"/>
        <v>44295M</v>
      </c>
      <c r="K567" s="99">
        <v>949</v>
      </c>
      <c r="L567" s="99">
        <v>979</v>
      </c>
      <c r="M567" s="101"/>
      <c r="N567" s="99">
        <v>989</v>
      </c>
      <c r="O567" s="99">
        <v>1019</v>
      </c>
      <c r="P567" s="99"/>
      <c r="Q567" s="99">
        <v>949</v>
      </c>
      <c r="R567" s="99">
        <v>979</v>
      </c>
      <c r="S567" s="99"/>
      <c r="T567" s="99"/>
      <c r="U567" s="99"/>
    </row>
    <row r="568" spans="7:21" x14ac:dyDescent="0.25">
      <c r="G568" s="96" t="s">
        <v>77</v>
      </c>
      <c r="H568" s="100">
        <v>44296</v>
      </c>
      <c r="I568" s="98" t="s">
        <v>6</v>
      </c>
      <c r="J568" s="98" t="str">
        <f t="shared" si="8"/>
        <v>44296O</v>
      </c>
      <c r="K568" s="99">
        <v>429</v>
      </c>
      <c r="L568" s="99">
        <v>459</v>
      </c>
      <c r="M568" s="101"/>
      <c r="N568" s="99">
        <v>469</v>
      </c>
      <c r="O568" s="99">
        <v>499</v>
      </c>
      <c r="P568" s="99"/>
      <c r="Q568" s="99">
        <v>429</v>
      </c>
      <c r="R568" s="99">
        <v>459</v>
      </c>
      <c r="S568" s="99"/>
      <c r="T568" s="99"/>
      <c r="U568" s="99"/>
    </row>
    <row r="569" spans="7:21" x14ac:dyDescent="0.25">
      <c r="G569" s="96" t="s">
        <v>77</v>
      </c>
      <c r="H569" s="100">
        <v>44296</v>
      </c>
      <c r="I569" s="98" t="s">
        <v>7</v>
      </c>
      <c r="J569" s="98" t="str">
        <f t="shared" si="8"/>
        <v>44296N</v>
      </c>
      <c r="K569" s="99">
        <v>509</v>
      </c>
      <c r="L569" s="99">
        <v>539</v>
      </c>
      <c r="M569" s="101"/>
      <c r="N569" s="99">
        <v>549</v>
      </c>
      <c r="O569" s="99">
        <v>579</v>
      </c>
      <c r="P569" s="99"/>
      <c r="Q569" s="99">
        <v>509</v>
      </c>
      <c r="R569" s="99">
        <v>539</v>
      </c>
      <c r="S569" s="99"/>
      <c r="T569" s="99"/>
      <c r="U569" s="99"/>
    </row>
    <row r="570" spans="7:21" x14ac:dyDescent="0.25">
      <c r="G570" s="96" t="s">
        <v>77</v>
      </c>
      <c r="H570" s="100">
        <v>44296</v>
      </c>
      <c r="I570" s="98" t="s">
        <v>8</v>
      </c>
      <c r="J570" s="98" t="str">
        <f t="shared" si="8"/>
        <v>44296X</v>
      </c>
      <c r="K570" s="99">
        <v>589</v>
      </c>
      <c r="L570" s="99">
        <v>619</v>
      </c>
      <c r="M570" s="101"/>
      <c r="N570" s="99">
        <v>629</v>
      </c>
      <c r="O570" s="99">
        <v>659</v>
      </c>
      <c r="P570" s="99"/>
      <c r="Q570" s="99">
        <v>589</v>
      </c>
      <c r="R570" s="99">
        <v>619</v>
      </c>
      <c r="S570" s="99"/>
      <c r="T570" s="99"/>
      <c r="U570" s="99"/>
    </row>
    <row r="571" spans="7:21" x14ac:dyDescent="0.25">
      <c r="G571" s="96" t="s">
        <v>77</v>
      </c>
      <c r="H571" s="100">
        <v>44296</v>
      </c>
      <c r="I571" s="98" t="s">
        <v>9</v>
      </c>
      <c r="J571" s="98" t="str">
        <f t="shared" si="8"/>
        <v>44296Q</v>
      </c>
      <c r="K571" s="99">
        <v>709</v>
      </c>
      <c r="L571" s="99">
        <v>739</v>
      </c>
      <c r="M571" s="101"/>
      <c r="N571" s="99">
        <v>749</v>
      </c>
      <c r="O571" s="99">
        <v>779</v>
      </c>
      <c r="P571" s="99"/>
      <c r="Q571" s="99">
        <v>709</v>
      </c>
      <c r="R571" s="99">
        <v>739</v>
      </c>
      <c r="S571" s="99"/>
      <c r="T571" s="99"/>
      <c r="U571" s="99"/>
    </row>
    <row r="572" spans="7:21" x14ac:dyDescent="0.25">
      <c r="G572" s="96" t="s">
        <v>77</v>
      </c>
      <c r="H572" s="100">
        <v>44296</v>
      </c>
      <c r="I572" s="98" t="s">
        <v>10</v>
      </c>
      <c r="J572" s="98" t="str">
        <f t="shared" si="8"/>
        <v>44296E</v>
      </c>
      <c r="K572" s="99">
        <v>827</v>
      </c>
      <c r="L572" s="99">
        <v>859</v>
      </c>
      <c r="M572" s="101"/>
      <c r="N572" s="99">
        <v>869</v>
      </c>
      <c r="O572" s="99">
        <v>899</v>
      </c>
      <c r="P572" s="99"/>
      <c r="Q572" s="99">
        <v>829</v>
      </c>
      <c r="R572" s="99">
        <v>859</v>
      </c>
      <c r="S572" s="99"/>
      <c r="T572" s="99"/>
      <c r="U572" s="99"/>
    </row>
    <row r="573" spans="7:21" x14ac:dyDescent="0.25">
      <c r="G573" s="96" t="s">
        <v>77</v>
      </c>
      <c r="H573" s="100">
        <v>44296</v>
      </c>
      <c r="I573" s="98" t="s">
        <v>72</v>
      </c>
      <c r="J573" s="98" t="str">
        <f t="shared" si="8"/>
        <v>44296M</v>
      </c>
      <c r="K573" s="99">
        <v>949</v>
      </c>
      <c r="L573" s="99">
        <v>979</v>
      </c>
      <c r="M573" s="101"/>
      <c r="N573" s="99">
        <v>989</v>
      </c>
      <c r="O573" s="99">
        <v>1019</v>
      </c>
      <c r="P573" s="99"/>
      <c r="Q573" s="99">
        <v>949</v>
      </c>
      <c r="R573" s="99">
        <v>979</v>
      </c>
      <c r="S573" s="99"/>
      <c r="T573" s="99"/>
      <c r="U573" s="99"/>
    </row>
    <row r="574" spans="7:21" x14ac:dyDescent="0.25">
      <c r="G574" s="96" t="s">
        <v>78</v>
      </c>
      <c r="H574" s="100">
        <v>44297</v>
      </c>
      <c r="I574" s="98" t="s">
        <v>6</v>
      </c>
      <c r="J574" s="98" t="str">
        <f t="shared" si="8"/>
        <v>44297O</v>
      </c>
      <c r="K574" s="99">
        <v>429</v>
      </c>
      <c r="L574" s="99">
        <v>459</v>
      </c>
      <c r="M574" s="101"/>
      <c r="N574" s="99">
        <v>469</v>
      </c>
      <c r="O574" s="99">
        <v>499</v>
      </c>
      <c r="P574" s="99"/>
      <c r="Q574" s="101"/>
      <c r="R574" s="101"/>
      <c r="S574" s="99"/>
      <c r="T574" s="99">
        <v>409</v>
      </c>
      <c r="U574" s="99">
        <v>439</v>
      </c>
    </row>
    <row r="575" spans="7:21" x14ac:dyDescent="0.25">
      <c r="G575" s="96" t="s">
        <v>78</v>
      </c>
      <c r="H575" s="100">
        <v>44297</v>
      </c>
      <c r="I575" s="98" t="s">
        <v>7</v>
      </c>
      <c r="J575" s="98" t="str">
        <f t="shared" si="8"/>
        <v>44297N</v>
      </c>
      <c r="K575" s="99">
        <v>509</v>
      </c>
      <c r="L575" s="99">
        <v>539</v>
      </c>
      <c r="M575" s="101"/>
      <c r="N575" s="99">
        <v>549</v>
      </c>
      <c r="O575" s="99">
        <v>579</v>
      </c>
      <c r="P575" s="99"/>
      <c r="Q575" s="101"/>
      <c r="R575" s="101"/>
      <c r="S575" s="99"/>
      <c r="T575" s="99">
        <v>489</v>
      </c>
      <c r="U575" s="99">
        <v>519</v>
      </c>
    </row>
    <row r="576" spans="7:21" x14ac:dyDescent="0.25">
      <c r="G576" s="96" t="s">
        <v>78</v>
      </c>
      <c r="H576" s="100">
        <v>44297</v>
      </c>
      <c r="I576" s="98" t="s">
        <v>8</v>
      </c>
      <c r="J576" s="98" t="str">
        <f t="shared" si="8"/>
        <v>44297X</v>
      </c>
      <c r="K576" s="99">
        <v>589</v>
      </c>
      <c r="L576" s="99">
        <v>619</v>
      </c>
      <c r="M576" s="101"/>
      <c r="N576" s="99">
        <v>629</v>
      </c>
      <c r="O576" s="99">
        <v>659</v>
      </c>
      <c r="P576" s="99"/>
      <c r="Q576" s="101"/>
      <c r="R576" s="101"/>
      <c r="S576" s="99"/>
      <c r="T576" s="99">
        <v>569</v>
      </c>
      <c r="U576" s="99">
        <v>599</v>
      </c>
    </row>
    <row r="577" spans="7:21" x14ac:dyDescent="0.25">
      <c r="G577" s="96" t="s">
        <v>78</v>
      </c>
      <c r="H577" s="100">
        <v>44297</v>
      </c>
      <c r="I577" s="98" t="s">
        <v>9</v>
      </c>
      <c r="J577" s="98" t="str">
        <f t="shared" si="8"/>
        <v>44297Q</v>
      </c>
      <c r="K577" s="99">
        <v>709</v>
      </c>
      <c r="L577" s="99">
        <v>739</v>
      </c>
      <c r="M577" s="101"/>
      <c r="N577" s="99">
        <v>749</v>
      </c>
      <c r="O577" s="99">
        <v>779</v>
      </c>
      <c r="P577" s="99"/>
      <c r="Q577" s="99"/>
      <c r="R577" s="99"/>
      <c r="S577" s="99"/>
      <c r="T577" s="99">
        <v>689</v>
      </c>
      <c r="U577" s="99">
        <v>719</v>
      </c>
    </row>
    <row r="578" spans="7:21" x14ac:dyDescent="0.25">
      <c r="G578" s="96" t="s">
        <v>78</v>
      </c>
      <c r="H578" s="100">
        <v>44297</v>
      </c>
      <c r="I578" s="98" t="s">
        <v>10</v>
      </c>
      <c r="J578" s="98" t="str">
        <f t="shared" si="8"/>
        <v>44297E</v>
      </c>
      <c r="K578" s="99">
        <v>827</v>
      </c>
      <c r="L578" s="99">
        <v>859</v>
      </c>
      <c r="M578" s="101"/>
      <c r="N578" s="99">
        <v>869</v>
      </c>
      <c r="O578" s="99">
        <v>899</v>
      </c>
      <c r="P578" s="99"/>
      <c r="Q578" s="99"/>
      <c r="R578" s="99"/>
      <c r="S578" s="99"/>
      <c r="T578" s="99">
        <v>809</v>
      </c>
      <c r="U578" s="99">
        <v>839</v>
      </c>
    </row>
    <row r="579" spans="7:21" x14ac:dyDescent="0.25">
      <c r="G579" s="96" t="s">
        <v>78</v>
      </c>
      <c r="H579" s="100">
        <v>44297</v>
      </c>
      <c r="I579" s="98" t="s">
        <v>72</v>
      </c>
      <c r="J579" s="98" t="str">
        <f t="shared" si="8"/>
        <v>44297M</v>
      </c>
      <c r="K579" s="99">
        <v>949</v>
      </c>
      <c r="L579" s="99">
        <v>979</v>
      </c>
      <c r="M579" s="101"/>
      <c r="N579" s="99">
        <v>989</v>
      </c>
      <c r="O579" s="99">
        <v>1019</v>
      </c>
      <c r="P579" s="99"/>
      <c r="Q579" s="99"/>
      <c r="R579" s="99"/>
      <c r="S579" s="99"/>
      <c r="T579" s="99">
        <v>929</v>
      </c>
      <c r="U579" s="99">
        <v>959</v>
      </c>
    </row>
    <row r="580" spans="7:21" x14ac:dyDescent="0.25">
      <c r="G580" s="96" t="s">
        <v>79</v>
      </c>
      <c r="H580" s="100">
        <v>44298</v>
      </c>
      <c r="I580" s="98" t="s">
        <v>6</v>
      </c>
      <c r="J580" s="98" t="str">
        <f t="shared" si="8"/>
        <v>44298O</v>
      </c>
      <c r="K580" s="99">
        <v>429</v>
      </c>
      <c r="L580" s="99">
        <v>459</v>
      </c>
      <c r="M580" s="101"/>
      <c r="N580" s="99">
        <v>469</v>
      </c>
      <c r="O580" s="99">
        <v>499</v>
      </c>
      <c r="P580" s="99"/>
      <c r="Q580" s="99"/>
      <c r="R580" s="99"/>
      <c r="S580" s="99"/>
      <c r="T580" s="99"/>
      <c r="U580" s="99"/>
    </row>
    <row r="581" spans="7:21" x14ac:dyDescent="0.25">
      <c r="G581" s="96" t="s">
        <v>79</v>
      </c>
      <c r="H581" s="100">
        <v>44298</v>
      </c>
      <c r="I581" s="98" t="s">
        <v>7</v>
      </c>
      <c r="J581" s="98" t="str">
        <f t="shared" ref="J581:J644" si="9">+H581&amp;I581</f>
        <v>44298N</v>
      </c>
      <c r="K581" s="99">
        <v>509</v>
      </c>
      <c r="L581" s="99">
        <v>539</v>
      </c>
      <c r="M581" s="101"/>
      <c r="N581" s="99">
        <v>549</v>
      </c>
      <c r="O581" s="99">
        <v>579</v>
      </c>
      <c r="P581" s="99"/>
      <c r="Q581" s="99"/>
      <c r="R581" s="99"/>
      <c r="S581" s="99"/>
      <c r="T581" s="99"/>
      <c r="U581" s="99"/>
    </row>
    <row r="582" spans="7:21" x14ac:dyDescent="0.25">
      <c r="G582" s="96" t="s">
        <v>79</v>
      </c>
      <c r="H582" s="100">
        <v>44298</v>
      </c>
      <c r="I582" s="98" t="s">
        <v>8</v>
      </c>
      <c r="J582" s="98" t="str">
        <f t="shared" si="9"/>
        <v>44298X</v>
      </c>
      <c r="K582" s="99">
        <v>589</v>
      </c>
      <c r="L582" s="99">
        <v>619</v>
      </c>
      <c r="M582" s="101"/>
      <c r="N582" s="99">
        <v>629</v>
      </c>
      <c r="O582" s="99">
        <v>659</v>
      </c>
      <c r="P582" s="99"/>
      <c r="Q582" s="99"/>
      <c r="R582" s="99"/>
      <c r="S582" s="99"/>
      <c r="T582" s="99"/>
      <c r="U582" s="99"/>
    </row>
    <row r="583" spans="7:21" x14ac:dyDescent="0.25">
      <c r="G583" s="96" t="s">
        <v>79</v>
      </c>
      <c r="H583" s="100">
        <v>44298</v>
      </c>
      <c r="I583" s="98" t="s">
        <v>9</v>
      </c>
      <c r="J583" s="98" t="str">
        <f t="shared" si="9"/>
        <v>44298Q</v>
      </c>
      <c r="K583" s="99">
        <v>709</v>
      </c>
      <c r="L583" s="99">
        <v>739</v>
      </c>
      <c r="M583" s="101"/>
      <c r="N583" s="99">
        <v>749</v>
      </c>
      <c r="O583" s="99">
        <v>779</v>
      </c>
      <c r="P583" s="99"/>
      <c r="Q583" s="99"/>
      <c r="R583" s="99"/>
      <c r="S583" s="99"/>
      <c r="T583" s="99"/>
      <c r="U583" s="99"/>
    </row>
    <row r="584" spans="7:21" x14ac:dyDescent="0.25">
      <c r="G584" s="96" t="s">
        <v>79</v>
      </c>
      <c r="H584" s="100">
        <v>44298</v>
      </c>
      <c r="I584" s="98" t="s">
        <v>10</v>
      </c>
      <c r="J584" s="98" t="str">
        <f t="shared" si="9"/>
        <v>44298E</v>
      </c>
      <c r="K584" s="99">
        <v>827</v>
      </c>
      <c r="L584" s="99">
        <v>859</v>
      </c>
      <c r="M584" s="101"/>
      <c r="N584" s="99">
        <v>869</v>
      </c>
      <c r="O584" s="99">
        <v>899</v>
      </c>
      <c r="P584" s="99"/>
      <c r="Q584" s="99"/>
      <c r="R584" s="99"/>
      <c r="S584" s="99"/>
      <c r="T584" s="99"/>
      <c r="U584" s="99"/>
    </row>
    <row r="585" spans="7:21" x14ac:dyDescent="0.25">
      <c r="G585" s="96" t="s">
        <v>79</v>
      </c>
      <c r="H585" s="100">
        <v>44298</v>
      </c>
      <c r="I585" s="98" t="s">
        <v>72</v>
      </c>
      <c r="J585" s="98" t="str">
        <f t="shared" si="9"/>
        <v>44298M</v>
      </c>
      <c r="K585" s="99">
        <v>949</v>
      </c>
      <c r="L585" s="99">
        <v>979</v>
      </c>
      <c r="M585" s="101"/>
      <c r="N585" s="99">
        <v>989</v>
      </c>
      <c r="O585" s="99">
        <v>1019</v>
      </c>
      <c r="P585" s="99"/>
      <c r="Q585" s="99"/>
      <c r="R585" s="99"/>
      <c r="S585" s="99"/>
      <c r="T585" s="99"/>
      <c r="U585" s="99"/>
    </row>
    <row r="586" spans="7:21" x14ac:dyDescent="0.25">
      <c r="G586" s="96" t="s">
        <v>80</v>
      </c>
      <c r="H586" s="100">
        <v>44299</v>
      </c>
      <c r="I586" s="98" t="s">
        <v>6</v>
      </c>
      <c r="J586" s="98" t="str">
        <f t="shared" si="9"/>
        <v>44299O</v>
      </c>
      <c r="K586" s="99">
        <v>429</v>
      </c>
      <c r="L586" s="99">
        <v>459</v>
      </c>
      <c r="M586" s="101"/>
      <c r="N586" s="99">
        <v>469</v>
      </c>
      <c r="O586" s="99">
        <v>499</v>
      </c>
      <c r="P586" s="99"/>
      <c r="Q586" s="99"/>
      <c r="R586" s="99"/>
      <c r="S586" s="99"/>
      <c r="T586" s="99"/>
      <c r="U586" s="99"/>
    </row>
    <row r="587" spans="7:21" x14ac:dyDescent="0.25">
      <c r="G587" s="96" t="s">
        <v>80</v>
      </c>
      <c r="H587" s="100">
        <v>44299</v>
      </c>
      <c r="I587" s="98" t="s">
        <v>7</v>
      </c>
      <c r="J587" s="98" t="str">
        <f t="shared" si="9"/>
        <v>44299N</v>
      </c>
      <c r="K587" s="99">
        <v>509</v>
      </c>
      <c r="L587" s="99">
        <v>539</v>
      </c>
      <c r="M587" s="101"/>
      <c r="N587" s="99">
        <v>549</v>
      </c>
      <c r="O587" s="99">
        <v>579</v>
      </c>
      <c r="P587" s="99"/>
      <c r="Q587" s="99"/>
      <c r="R587" s="99"/>
      <c r="S587" s="99"/>
      <c r="T587" s="99"/>
      <c r="U587" s="99"/>
    </row>
    <row r="588" spans="7:21" x14ac:dyDescent="0.25">
      <c r="G588" s="96" t="s">
        <v>80</v>
      </c>
      <c r="H588" s="100">
        <v>44299</v>
      </c>
      <c r="I588" s="98" t="s">
        <v>8</v>
      </c>
      <c r="J588" s="98" t="str">
        <f t="shared" si="9"/>
        <v>44299X</v>
      </c>
      <c r="K588" s="99">
        <v>589</v>
      </c>
      <c r="L588" s="99">
        <v>619</v>
      </c>
      <c r="M588" s="101"/>
      <c r="N588" s="99">
        <v>629</v>
      </c>
      <c r="O588" s="99">
        <v>659</v>
      </c>
      <c r="P588" s="99"/>
      <c r="Q588" s="99"/>
      <c r="R588" s="99"/>
      <c r="S588" s="99"/>
      <c r="T588" s="99"/>
      <c r="U588" s="99"/>
    </row>
    <row r="589" spans="7:21" x14ac:dyDescent="0.25">
      <c r="G589" s="96" t="s">
        <v>80</v>
      </c>
      <c r="H589" s="100">
        <v>44299</v>
      </c>
      <c r="I589" s="98" t="s">
        <v>9</v>
      </c>
      <c r="J589" s="98" t="str">
        <f t="shared" si="9"/>
        <v>44299Q</v>
      </c>
      <c r="K589" s="99">
        <v>709</v>
      </c>
      <c r="L589" s="99">
        <v>739</v>
      </c>
      <c r="M589" s="101"/>
      <c r="N589" s="99">
        <v>749</v>
      </c>
      <c r="O589" s="99">
        <v>779</v>
      </c>
      <c r="P589" s="99"/>
      <c r="Q589" s="99"/>
      <c r="R589" s="99"/>
      <c r="S589" s="99"/>
      <c r="T589" s="99"/>
      <c r="U589" s="99"/>
    </row>
    <row r="590" spans="7:21" x14ac:dyDescent="0.25">
      <c r="G590" s="96" t="s">
        <v>80</v>
      </c>
      <c r="H590" s="100">
        <v>44299</v>
      </c>
      <c r="I590" s="98" t="s">
        <v>10</v>
      </c>
      <c r="J590" s="98" t="str">
        <f t="shared" si="9"/>
        <v>44299E</v>
      </c>
      <c r="K590" s="99">
        <v>827</v>
      </c>
      <c r="L590" s="99">
        <v>859</v>
      </c>
      <c r="M590" s="101"/>
      <c r="N590" s="99">
        <v>869</v>
      </c>
      <c r="O590" s="99">
        <v>899</v>
      </c>
      <c r="P590" s="99"/>
      <c r="Q590" s="99"/>
      <c r="R590" s="99"/>
      <c r="S590" s="99"/>
      <c r="T590" s="99"/>
      <c r="U590" s="99"/>
    </row>
    <row r="591" spans="7:21" x14ac:dyDescent="0.25">
      <c r="G591" s="96" t="s">
        <v>80</v>
      </c>
      <c r="H591" s="100">
        <v>44299</v>
      </c>
      <c r="I591" s="98" t="s">
        <v>72</v>
      </c>
      <c r="J591" s="98" t="str">
        <f t="shared" si="9"/>
        <v>44299M</v>
      </c>
      <c r="K591" s="99">
        <v>949</v>
      </c>
      <c r="L591" s="99">
        <v>979</v>
      </c>
      <c r="M591" s="101"/>
      <c r="N591" s="99">
        <v>989</v>
      </c>
      <c r="O591" s="99">
        <v>1019</v>
      </c>
      <c r="P591" s="99"/>
      <c r="Q591" s="99"/>
      <c r="R591" s="99"/>
      <c r="S591" s="99"/>
      <c r="T591" s="99"/>
      <c r="U591" s="99"/>
    </row>
    <row r="592" spans="7:21" x14ac:dyDescent="0.25">
      <c r="G592" s="96" t="s">
        <v>74</v>
      </c>
      <c r="H592" s="100">
        <v>44300</v>
      </c>
      <c r="I592" s="98" t="s">
        <v>6</v>
      </c>
      <c r="J592" s="98" t="str">
        <f t="shared" si="9"/>
        <v>44300O</v>
      </c>
      <c r="K592" s="99">
        <v>429</v>
      </c>
      <c r="L592" s="99">
        <v>459</v>
      </c>
      <c r="M592" s="101"/>
      <c r="N592" s="99">
        <v>469</v>
      </c>
      <c r="O592" s="99">
        <v>499</v>
      </c>
      <c r="P592" s="99"/>
      <c r="Q592" s="99"/>
      <c r="R592" s="99"/>
      <c r="S592" s="99"/>
      <c r="T592" s="99"/>
      <c r="U592" s="99"/>
    </row>
    <row r="593" spans="7:21" x14ac:dyDescent="0.25">
      <c r="G593" s="96" t="s">
        <v>74</v>
      </c>
      <c r="H593" s="100">
        <v>44300</v>
      </c>
      <c r="I593" s="98" t="s">
        <v>7</v>
      </c>
      <c r="J593" s="98" t="str">
        <f t="shared" si="9"/>
        <v>44300N</v>
      </c>
      <c r="K593" s="99">
        <v>509</v>
      </c>
      <c r="L593" s="99">
        <v>539</v>
      </c>
      <c r="M593" s="101"/>
      <c r="N593" s="99">
        <v>549</v>
      </c>
      <c r="O593" s="99">
        <v>579</v>
      </c>
      <c r="P593" s="99"/>
      <c r="Q593" s="99"/>
      <c r="R593" s="99"/>
      <c r="S593" s="99"/>
      <c r="T593" s="99"/>
      <c r="U593" s="99"/>
    </row>
    <row r="594" spans="7:21" x14ac:dyDescent="0.25">
      <c r="G594" s="96" t="s">
        <v>74</v>
      </c>
      <c r="H594" s="100">
        <v>44300</v>
      </c>
      <c r="I594" s="98" t="s">
        <v>8</v>
      </c>
      <c r="J594" s="98" t="str">
        <f t="shared" si="9"/>
        <v>44300X</v>
      </c>
      <c r="K594" s="99">
        <v>589</v>
      </c>
      <c r="L594" s="99">
        <v>619</v>
      </c>
      <c r="M594" s="101"/>
      <c r="N594" s="99">
        <v>629</v>
      </c>
      <c r="O594" s="99">
        <v>659</v>
      </c>
      <c r="P594" s="99"/>
      <c r="Q594" s="99"/>
      <c r="R594" s="99"/>
      <c r="S594" s="99"/>
      <c r="T594" s="99"/>
      <c r="U594" s="99"/>
    </row>
    <row r="595" spans="7:21" x14ac:dyDescent="0.25">
      <c r="G595" s="96" t="s">
        <v>74</v>
      </c>
      <c r="H595" s="100">
        <v>44300</v>
      </c>
      <c r="I595" s="98" t="s">
        <v>9</v>
      </c>
      <c r="J595" s="98" t="str">
        <f t="shared" si="9"/>
        <v>44300Q</v>
      </c>
      <c r="K595" s="99">
        <v>709</v>
      </c>
      <c r="L595" s="99">
        <v>739</v>
      </c>
      <c r="M595" s="101"/>
      <c r="N595" s="99">
        <v>749</v>
      </c>
      <c r="O595" s="99">
        <v>779</v>
      </c>
      <c r="P595" s="99"/>
      <c r="Q595" s="99"/>
      <c r="R595" s="99"/>
      <c r="S595" s="99"/>
      <c r="T595" s="99"/>
      <c r="U595" s="99"/>
    </row>
    <row r="596" spans="7:21" x14ac:dyDescent="0.25">
      <c r="G596" s="96" t="s">
        <v>74</v>
      </c>
      <c r="H596" s="100">
        <v>44300</v>
      </c>
      <c r="I596" s="98" t="s">
        <v>10</v>
      </c>
      <c r="J596" s="98" t="str">
        <f t="shared" si="9"/>
        <v>44300E</v>
      </c>
      <c r="K596" s="99">
        <v>827</v>
      </c>
      <c r="L596" s="99">
        <v>859</v>
      </c>
      <c r="M596" s="101"/>
      <c r="N596" s="99">
        <v>869</v>
      </c>
      <c r="O596" s="99">
        <v>899</v>
      </c>
      <c r="P596" s="99"/>
      <c r="Q596" s="99"/>
      <c r="R596" s="99"/>
      <c r="S596" s="99"/>
      <c r="T596" s="99"/>
      <c r="U596" s="99"/>
    </row>
    <row r="597" spans="7:21" x14ac:dyDescent="0.25">
      <c r="G597" s="96" t="s">
        <v>74</v>
      </c>
      <c r="H597" s="100">
        <v>44300</v>
      </c>
      <c r="I597" s="98" t="s">
        <v>72</v>
      </c>
      <c r="J597" s="98" t="str">
        <f t="shared" si="9"/>
        <v>44300M</v>
      </c>
      <c r="K597" s="99">
        <v>949</v>
      </c>
      <c r="L597" s="99">
        <v>979</v>
      </c>
      <c r="M597" s="101"/>
      <c r="N597" s="99">
        <v>989</v>
      </c>
      <c r="O597" s="99">
        <v>1019</v>
      </c>
      <c r="P597" s="99"/>
      <c r="Q597" s="99"/>
      <c r="R597" s="99"/>
      <c r="S597" s="99"/>
      <c r="T597" s="99"/>
      <c r="U597" s="99"/>
    </row>
    <row r="598" spans="7:21" x14ac:dyDescent="0.25">
      <c r="G598" s="96" t="s">
        <v>75</v>
      </c>
      <c r="H598" s="100">
        <v>44301</v>
      </c>
      <c r="I598" s="98" t="s">
        <v>6</v>
      </c>
      <c r="J598" s="98" t="str">
        <f t="shared" si="9"/>
        <v>44301O</v>
      </c>
      <c r="K598" s="99">
        <v>249</v>
      </c>
      <c r="L598" s="99">
        <v>279</v>
      </c>
      <c r="M598" s="101"/>
      <c r="N598" s="99">
        <v>289</v>
      </c>
      <c r="O598" s="99">
        <v>319</v>
      </c>
      <c r="P598" s="99"/>
      <c r="Q598" s="99"/>
      <c r="R598" s="99"/>
      <c r="S598" s="99"/>
      <c r="T598" s="99"/>
      <c r="U598" s="99"/>
    </row>
    <row r="599" spans="7:21" x14ac:dyDescent="0.25">
      <c r="G599" s="96" t="s">
        <v>75</v>
      </c>
      <c r="H599" s="100">
        <v>44301</v>
      </c>
      <c r="I599" s="98" t="s">
        <v>7</v>
      </c>
      <c r="J599" s="98" t="str">
        <f t="shared" si="9"/>
        <v>44301N</v>
      </c>
      <c r="K599" s="99">
        <v>279</v>
      </c>
      <c r="L599" s="99">
        <v>309</v>
      </c>
      <c r="M599" s="101"/>
      <c r="N599" s="99">
        <v>319</v>
      </c>
      <c r="O599" s="99">
        <v>349</v>
      </c>
      <c r="P599" s="99"/>
      <c r="Q599" s="99"/>
      <c r="R599" s="99"/>
      <c r="S599" s="99"/>
      <c r="T599" s="99"/>
      <c r="U599" s="99"/>
    </row>
    <row r="600" spans="7:21" x14ac:dyDescent="0.25">
      <c r="G600" s="96" t="s">
        <v>75</v>
      </c>
      <c r="H600" s="100">
        <v>44301</v>
      </c>
      <c r="I600" s="98" t="s">
        <v>8</v>
      </c>
      <c r="J600" s="98" t="str">
        <f t="shared" si="9"/>
        <v>44301X</v>
      </c>
      <c r="K600" s="99">
        <v>339</v>
      </c>
      <c r="L600" s="99">
        <v>369</v>
      </c>
      <c r="M600" s="101"/>
      <c r="N600" s="99">
        <v>379</v>
      </c>
      <c r="O600" s="99">
        <v>409</v>
      </c>
      <c r="P600" s="99"/>
      <c r="Q600" s="99"/>
      <c r="R600" s="99"/>
      <c r="S600" s="99"/>
      <c r="T600" s="99"/>
      <c r="U600" s="99"/>
    </row>
    <row r="601" spans="7:21" x14ac:dyDescent="0.25">
      <c r="G601" s="96" t="s">
        <v>75</v>
      </c>
      <c r="H601" s="100">
        <v>44301</v>
      </c>
      <c r="I601" s="98" t="s">
        <v>9</v>
      </c>
      <c r="J601" s="98" t="str">
        <f t="shared" si="9"/>
        <v>44301Q</v>
      </c>
      <c r="K601" s="99">
        <v>414</v>
      </c>
      <c r="L601" s="99">
        <v>444</v>
      </c>
      <c r="M601" s="101"/>
      <c r="N601" s="99">
        <v>454</v>
      </c>
      <c r="O601" s="99">
        <v>484</v>
      </c>
      <c r="P601" s="99"/>
      <c r="Q601" s="99"/>
      <c r="R601" s="99"/>
      <c r="S601" s="99"/>
      <c r="T601" s="99"/>
      <c r="U601" s="99"/>
    </row>
    <row r="602" spans="7:21" x14ac:dyDescent="0.25">
      <c r="G602" s="96" t="s">
        <v>75</v>
      </c>
      <c r="H602" s="100">
        <v>44301</v>
      </c>
      <c r="I602" s="98" t="s">
        <v>10</v>
      </c>
      <c r="J602" s="98" t="str">
        <f t="shared" si="9"/>
        <v>44301E</v>
      </c>
      <c r="K602" s="99">
        <v>494</v>
      </c>
      <c r="L602" s="99">
        <v>524</v>
      </c>
      <c r="M602" s="101"/>
      <c r="N602" s="99">
        <v>534</v>
      </c>
      <c r="O602" s="99">
        <v>564</v>
      </c>
      <c r="P602" s="99"/>
      <c r="Q602" s="99"/>
      <c r="R602" s="99"/>
      <c r="S602" s="99"/>
      <c r="T602" s="99"/>
      <c r="U602" s="99"/>
    </row>
    <row r="603" spans="7:21" x14ac:dyDescent="0.25">
      <c r="G603" s="96" t="s">
        <v>75</v>
      </c>
      <c r="H603" s="100">
        <v>44301</v>
      </c>
      <c r="I603" s="98" t="s">
        <v>72</v>
      </c>
      <c r="J603" s="98" t="str">
        <f t="shared" si="9"/>
        <v>44301M</v>
      </c>
      <c r="K603" s="99">
        <v>584</v>
      </c>
      <c r="L603" s="99">
        <v>614</v>
      </c>
      <c r="M603" s="101"/>
      <c r="N603" s="99">
        <v>624</v>
      </c>
      <c r="O603" s="99">
        <v>654</v>
      </c>
      <c r="P603" s="99"/>
      <c r="Q603" s="99"/>
      <c r="R603" s="99"/>
      <c r="S603" s="99"/>
      <c r="T603" s="99"/>
      <c r="U603" s="99"/>
    </row>
    <row r="604" spans="7:21" x14ac:dyDescent="0.25">
      <c r="G604" s="96" t="s">
        <v>76</v>
      </c>
      <c r="H604" s="100">
        <v>44302</v>
      </c>
      <c r="I604" s="98" t="s">
        <v>6</v>
      </c>
      <c r="J604" s="98" t="str">
        <f t="shared" si="9"/>
        <v>44302O</v>
      </c>
      <c r="K604" s="99">
        <v>249</v>
      </c>
      <c r="L604" s="99">
        <v>279</v>
      </c>
      <c r="M604" s="101"/>
      <c r="N604" s="99">
        <v>289</v>
      </c>
      <c r="O604" s="99">
        <v>319</v>
      </c>
      <c r="P604" s="99"/>
      <c r="Q604" s="99">
        <v>249</v>
      </c>
      <c r="R604" s="99">
        <v>279</v>
      </c>
      <c r="S604" s="99"/>
      <c r="T604" s="99"/>
      <c r="U604" s="99"/>
    </row>
    <row r="605" spans="7:21" x14ac:dyDescent="0.25">
      <c r="G605" s="96" t="s">
        <v>76</v>
      </c>
      <c r="H605" s="100">
        <v>44302</v>
      </c>
      <c r="I605" s="98" t="s">
        <v>7</v>
      </c>
      <c r="J605" s="98" t="str">
        <f t="shared" si="9"/>
        <v>44302N</v>
      </c>
      <c r="K605" s="99">
        <v>279</v>
      </c>
      <c r="L605" s="99">
        <v>309</v>
      </c>
      <c r="M605" s="101"/>
      <c r="N605" s="99">
        <v>319</v>
      </c>
      <c r="O605" s="99">
        <v>349</v>
      </c>
      <c r="P605" s="99"/>
      <c r="Q605" s="99">
        <v>279</v>
      </c>
      <c r="R605" s="99">
        <v>309</v>
      </c>
      <c r="S605" s="99"/>
      <c r="T605" s="99"/>
      <c r="U605" s="99"/>
    </row>
    <row r="606" spans="7:21" x14ac:dyDescent="0.25">
      <c r="G606" s="96" t="s">
        <v>76</v>
      </c>
      <c r="H606" s="100">
        <v>44302</v>
      </c>
      <c r="I606" s="98" t="s">
        <v>8</v>
      </c>
      <c r="J606" s="98" t="str">
        <f t="shared" si="9"/>
        <v>44302X</v>
      </c>
      <c r="K606" s="99">
        <v>339</v>
      </c>
      <c r="L606" s="99">
        <v>369</v>
      </c>
      <c r="M606" s="101"/>
      <c r="N606" s="99">
        <v>379</v>
      </c>
      <c r="O606" s="99">
        <v>409</v>
      </c>
      <c r="P606" s="99"/>
      <c r="Q606" s="99">
        <v>339</v>
      </c>
      <c r="R606" s="99">
        <v>369</v>
      </c>
      <c r="S606" s="99"/>
      <c r="T606" s="99"/>
      <c r="U606" s="99"/>
    </row>
    <row r="607" spans="7:21" x14ac:dyDescent="0.25">
      <c r="G607" s="96" t="s">
        <v>76</v>
      </c>
      <c r="H607" s="100">
        <v>44302</v>
      </c>
      <c r="I607" s="98" t="s">
        <v>9</v>
      </c>
      <c r="J607" s="98" t="str">
        <f t="shared" si="9"/>
        <v>44302Q</v>
      </c>
      <c r="K607" s="99">
        <v>414</v>
      </c>
      <c r="L607" s="99">
        <v>444</v>
      </c>
      <c r="M607" s="101"/>
      <c r="N607" s="99">
        <v>454</v>
      </c>
      <c r="O607" s="99">
        <v>484</v>
      </c>
      <c r="P607" s="99"/>
      <c r="Q607" s="99">
        <v>414</v>
      </c>
      <c r="R607" s="99">
        <v>444</v>
      </c>
      <c r="S607" s="99"/>
      <c r="T607" s="99"/>
      <c r="U607" s="99"/>
    </row>
    <row r="608" spans="7:21" x14ac:dyDescent="0.25">
      <c r="G608" s="96" t="s">
        <v>76</v>
      </c>
      <c r="H608" s="100">
        <v>44302</v>
      </c>
      <c r="I608" s="98" t="s">
        <v>10</v>
      </c>
      <c r="J608" s="98" t="str">
        <f t="shared" si="9"/>
        <v>44302E</v>
      </c>
      <c r="K608" s="99">
        <v>494</v>
      </c>
      <c r="L608" s="99">
        <v>524</v>
      </c>
      <c r="M608" s="101"/>
      <c r="N608" s="99">
        <v>534</v>
      </c>
      <c r="O608" s="99">
        <v>564</v>
      </c>
      <c r="P608" s="99"/>
      <c r="Q608" s="99">
        <v>494</v>
      </c>
      <c r="R608" s="99">
        <v>524</v>
      </c>
      <c r="S608" s="99"/>
      <c r="T608" s="99"/>
      <c r="U608" s="99"/>
    </row>
    <row r="609" spans="7:21" x14ac:dyDescent="0.25">
      <c r="G609" s="96" t="s">
        <v>76</v>
      </c>
      <c r="H609" s="100">
        <v>44302</v>
      </c>
      <c r="I609" s="98" t="s">
        <v>72</v>
      </c>
      <c r="J609" s="98" t="str">
        <f t="shared" si="9"/>
        <v>44302M</v>
      </c>
      <c r="K609" s="99">
        <v>584</v>
      </c>
      <c r="L609" s="99">
        <v>614</v>
      </c>
      <c r="M609" s="101"/>
      <c r="N609" s="99">
        <v>624</v>
      </c>
      <c r="O609" s="99">
        <v>654</v>
      </c>
      <c r="P609" s="99"/>
      <c r="Q609" s="99">
        <v>584</v>
      </c>
      <c r="R609" s="99">
        <v>614</v>
      </c>
      <c r="S609" s="99"/>
      <c r="T609" s="99"/>
      <c r="U609" s="99"/>
    </row>
    <row r="610" spans="7:21" x14ac:dyDescent="0.25">
      <c r="G610" s="96" t="s">
        <v>77</v>
      </c>
      <c r="H610" s="100">
        <v>44303</v>
      </c>
      <c r="I610" s="98" t="s">
        <v>6</v>
      </c>
      <c r="J610" s="98" t="str">
        <f t="shared" si="9"/>
        <v>44303O</v>
      </c>
      <c r="K610" s="99">
        <v>249</v>
      </c>
      <c r="L610" s="99">
        <v>279</v>
      </c>
      <c r="M610" s="101"/>
      <c r="N610" s="99">
        <v>289</v>
      </c>
      <c r="O610" s="99">
        <v>319</v>
      </c>
      <c r="P610" s="99"/>
      <c r="Q610" s="99">
        <v>249</v>
      </c>
      <c r="R610" s="99">
        <v>279</v>
      </c>
      <c r="S610" s="99"/>
      <c r="T610" s="99"/>
      <c r="U610" s="99"/>
    </row>
    <row r="611" spans="7:21" x14ac:dyDescent="0.25">
      <c r="G611" s="96" t="s">
        <v>77</v>
      </c>
      <c r="H611" s="100">
        <v>44303</v>
      </c>
      <c r="I611" s="98" t="s">
        <v>7</v>
      </c>
      <c r="J611" s="98" t="str">
        <f t="shared" si="9"/>
        <v>44303N</v>
      </c>
      <c r="K611" s="99">
        <v>279</v>
      </c>
      <c r="L611" s="99">
        <v>309</v>
      </c>
      <c r="M611" s="101"/>
      <c r="N611" s="99">
        <v>319</v>
      </c>
      <c r="O611" s="99">
        <v>349</v>
      </c>
      <c r="P611" s="99"/>
      <c r="Q611" s="99">
        <v>279</v>
      </c>
      <c r="R611" s="99">
        <v>309</v>
      </c>
      <c r="S611" s="99"/>
      <c r="T611" s="99"/>
      <c r="U611" s="99"/>
    </row>
    <row r="612" spans="7:21" x14ac:dyDescent="0.25">
      <c r="G612" s="96" t="s">
        <v>77</v>
      </c>
      <c r="H612" s="100">
        <v>44303</v>
      </c>
      <c r="I612" s="98" t="s">
        <v>8</v>
      </c>
      <c r="J612" s="98" t="str">
        <f t="shared" si="9"/>
        <v>44303X</v>
      </c>
      <c r="K612" s="99">
        <v>339</v>
      </c>
      <c r="L612" s="99">
        <v>369</v>
      </c>
      <c r="M612" s="101"/>
      <c r="N612" s="99">
        <v>379</v>
      </c>
      <c r="O612" s="99">
        <v>409</v>
      </c>
      <c r="P612" s="99"/>
      <c r="Q612" s="99">
        <v>339</v>
      </c>
      <c r="R612" s="99">
        <v>369</v>
      </c>
      <c r="S612" s="99"/>
      <c r="T612" s="99"/>
      <c r="U612" s="99"/>
    </row>
    <row r="613" spans="7:21" x14ac:dyDescent="0.25">
      <c r="G613" s="96" t="s">
        <v>77</v>
      </c>
      <c r="H613" s="100">
        <v>44303</v>
      </c>
      <c r="I613" s="98" t="s">
        <v>9</v>
      </c>
      <c r="J613" s="98" t="str">
        <f t="shared" si="9"/>
        <v>44303Q</v>
      </c>
      <c r="K613" s="99">
        <v>414</v>
      </c>
      <c r="L613" s="99">
        <v>444</v>
      </c>
      <c r="M613" s="101"/>
      <c r="N613" s="99">
        <v>454</v>
      </c>
      <c r="O613" s="99">
        <v>484</v>
      </c>
      <c r="P613" s="99"/>
      <c r="Q613" s="99">
        <v>414</v>
      </c>
      <c r="R613" s="99">
        <v>444</v>
      </c>
      <c r="S613" s="99"/>
      <c r="T613" s="99"/>
      <c r="U613" s="99"/>
    </row>
    <row r="614" spans="7:21" x14ac:dyDescent="0.25">
      <c r="G614" s="96" t="s">
        <v>77</v>
      </c>
      <c r="H614" s="100">
        <v>44303</v>
      </c>
      <c r="I614" s="98" t="s">
        <v>10</v>
      </c>
      <c r="J614" s="98" t="str">
        <f t="shared" si="9"/>
        <v>44303E</v>
      </c>
      <c r="K614" s="99">
        <v>494</v>
      </c>
      <c r="L614" s="99">
        <v>524</v>
      </c>
      <c r="M614" s="101"/>
      <c r="N614" s="99">
        <v>534</v>
      </c>
      <c r="O614" s="99">
        <v>564</v>
      </c>
      <c r="P614" s="99"/>
      <c r="Q614" s="99">
        <v>494</v>
      </c>
      <c r="R614" s="99">
        <v>524</v>
      </c>
      <c r="S614" s="99"/>
      <c r="T614" s="99"/>
      <c r="U614" s="99"/>
    </row>
    <row r="615" spans="7:21" x14ac:dyDescent="0.25">
      <c r="G615" s="96" t="s">
        <v>77</v>
      </c>
      <c r="H615" s="100">
        <v>44303</v>
      </c>
      <c r="I615" s="98" t="s">
        <v>72</v>
      </c>
      <c r="J615" s="98" t="str">
        <f t="shared" si="9"/>
        <v>44303M</v>
      </c>
      <c r="K615" s="99">
        <v>584</v>
      </c>
      <c r="L615" s="99">
        <v>614</v>
      </c>
      <c r="M615" s="101"/>
      <c r="N615" s="99">
        <v>624</v>
      </c>
      <c r="O615" s="99">
        <v>654</v>
      </c>
      <c r="P615" s="99"/>
      <c r="Q615" s="99">
        <v>584</v>
      </c>
      <c r="R615" s="99">
        <v>614</v>
      </c>
      <c r="S615" s="99"/>
      <c r="T615" s="99"/>
      <c r="U615" s="99"/>
    </row>
    <row r="616" spans="7:21" x14ac:dyDescent="0.25">
      <c r="G616" s="96" t="s">
        <v>78</v>
      </c>
      <c r="H616" s="100">
        <v>44304</v>
      </c>
      <c r="I616" s="98" t="s">
        <v>6</v>
      </c>
      <c r="J616" s="98" t="str">
        <f t="shared" si="9"/>
        <v>44304O</v>
      </c>
      <c r="K616" s="99">
        <v>249</v>
      </c>
      <c r="L616" s="99">
        <v>279</v>
      </c>
      <c r="M616" s="101"/>
      <c r="N616" s="99">
        <v>289</v>
      </c>
      <c r="O616" s="99">
        <v>319</v>
      </c>
      <c r="P616" s="99"/>
      <c r="Q616" s="101"/>
      <c r="R616" s="101"/>
      <c r="S616" s="99"/>
      <c r="T616" s="99">
        <v>229</v>
      </c>
      <c r="U616" s="99">
        <v>259</v>
      </c>
    </row>
    <row r="617" spans="7:21" x14ac:dyDescent="0.25">
      <c r="G617" s="96" t="s">
        <v>78</v>
      </c>
      <c r="H617" s="100">
        <v>44304</v>
      </c>
      <c r="I617" s="98" t="s">
        <v>7</v>
      </c>
      <c r="J617" s="98" t="str">
        <f t="shared" si="9"/>
        <v>44304N</v>
      </c>
      <c r="K617" s="99">
        <v>279</v>
      </c>
      <c r="L617" s="99">
        <v>309</v>
      </c>
      <c r="M617" s="101"/>
      <c r="N617" s="99">
        <v>319</v>
      </c>
      <c r="O617" s="99">
        <v>349</v>
      </c>
      <c r="P617" s="99"/>
      <c r="Q617" s="101"/>
      <c r="R617" s="101"/>
      <c r="S617" s="99"/>
      <c r="T617" s="99">
        <v>259</v>
      </c>
      <c r="U617" s="99">
        <v>289</v>
      </c>
    </row>
    <row r="618" spans="7:21" x14ac:dyDescent="0.25">
      <c r="G618" s="96" t="s">
        <v>78</v>
      </c>
      <c r="H618" s="100">
        <v>44304</v>
      </c>
      <c r="I618" s="98" t="s">
        <v>8</v>
      </c>
      <c r="J618" s="98" t="str">
        <f t="shared" si="9"/>
        <v>44304X</v>
      </c>
      <c r="K618" s="99">
        <v>339</v>
      </c>
      <c r="L618" s="99">
        <v>369</v>
      </c>
      <c r="M618" s="101"/>
      <c r="N618" s="99">
        <v>379</v>
      </c>
      <c r="O618" s="99">
        <v>409</v>
      </c>
      <c r="P618" s="99"/>
      <c r="Q618" s="101"/>
      <c r="R618" s="101"/>
      <c r="S618" s="99"/>
      <c r="T618" s="99">
        <v>319</v>
      </c>
      <c r="U618" s="99">
        <v>349</v>
      </c>
    </row>
    <row r="619" spans="7:21" x14ac:dyDescent="0.25">
      <c r="G619" s="96" t="s">
        <v>78</v>
      </c>
      <c r="H619" s="100">
        <v>44304</v>
      </c>
      <c r="I619" s="98" t="s">
        <v>9</v>
      </c>
      <c r="J619" s="98" t="str">
        <f t="shared" si="9"/>
        <v>44304Q</v>
      </c>
      <c r="K619" s="99">
        <v>414</v>
      </c>
      <c r="L619" s="99">
        <v>444</v>
      </c>
      <c r="M619" s="101"/>
      <c r="N619" s="99">
        <v>454</v>
      </c>
      <c r="O619" s="99">
        <v>484</v>
      </c>
      <c r="P619" s="99"/>
      <c r="Q619" s="99"/>
      <c r="R619" s="99"/>
      <c r="S619" s="99"/>
      <c r="T619" s="99">
        <v>394</v>
      </c>
      <c r="U619" s="99">
        <v>424</v>
      </c>
    </row>
    <row r="620" spans="7:21" x14ac:dyDescent="0.25">
      <c r="G620" s="96" t="s">
        <v>78</v>
      </c>
      <c r="H620" s="100">
        <v>44304</v>
      </c>
      <c r="I620" s="98" t="s">
        <v>10</v>
      </c>
      <c r="J620" s="98" t="str">
        <f t="shared" si="9"/>
        <v>44304E</v>
      </c>
      <c r="K620" s="99">
        <v>494</v>
      </c>
      <c r="L620" s="99">
        <v>524</v>
      </c>
      <c r="M620" s="101"/>
      <c r="N620" s="99">
        <v>534</v>
      </c>
      <c r="O620" s="99">
        <v>564</v>
      </c>
      <c r="P620" s="99"/>
      <c r="Q620" s="99"/>
      <c r="R620" s="99"/>
      <c r="S620" s="99"/>
      <c r="T620" s="99">
        <v>474</v>
      </c>
      <c r="U620" s="99">
        <v>504</v>
      </c>
    </row>
    <row r="621" spans="7:21" x14ac:dyDescent="0.25">
      <c r="G621" s="96" t="s">
        <v>78</v>
      </c>
      <c r="H621" s="100">
        <v>44304</v>
      </c>
      <c r="I621" s="98" t="s">
        <v>72</v>
      </c>
      <c r="J621" s="98" t="str">
        <f t="shared" si="9"/>
        <v>44304M</v>
      </c>
      <c r="K621" s="99">
        <v>584</v>
      </c>
      <c r="L621" s="99">
        <v>614</v>
      </c>
      <c r="M621" s="101"/>
      <c r="N621" s="99">
        <v>624</v>
      </c>
      <c r="O621" s="99">
        <v>654</v>
      </c>
      <c r="P621" s="99"/>
      <c r="Q621" s="99"/>
      <c r="R621" s="99"/>
      <c r="S621" s="99"/>
      <c r="T621" s="99">
        <v>564</v>
      </c>
      <c r="U621" s="99">
        <v>594</v>
      </c>
    </row>
    <row r="622" spans="7:21" x14ac:dyDescent="0.25">
      <c r="G622" s="96" t="s">
        <v>79</v>
      </c>
      <c r="H622" s="100">
        <v>44305</v>
      </c>
      <c r="I622" s="98" t="s">
        <v>6</v>
      </c>
      <c r="J622" s="98" t="str">
        <f t="shared" si="9"/>
        <v>44305O</v>
      </c>
      <c r="K622" s="99">
        <v>249</v>
      </c>
      <c r="L622" s="99">
        <v>279</v>
      </c>
      <c r="M622" s="101"/>
      <c r="N622" s="99">
        <v>289</v>
      </c>
      <c r="O622" s="99">
        <v>319</v>
      </c>
      <c r="P622" s="99"/>
      <c r="Q622" s="101"/>
      <c r="R622" s="101"/>
      <c r="S622" s="99"/>
      <c r="T622" s="99"/>
      <c r="U622" s="99"/>
    </row>
    <row r="623" spans="7:21" x14ac:dyDescent="0.25">
      <c r="G623" s="96" t="s">
        <v>79</v>
      </c>
      <c r="H623" s="100">
        <v>44305</v>
      </c>
      <c r="I623" s="98" t="s">
        <v>7</v>
      </c>
      <c r="J623" s="98" t="str">
        <f t="shared" si="9"/>
        <v>44305N</v>
      </c>
      <c r="K623" s="99">
        <v>279</v>
      </c>
      <c r="L623" s="99">
        <v>309</v>
      </c>
      <c r="M623" s="101"/>
      <c r="N623" s="99">
        <v>319</v>
      </c>
      <c r="O623" s="99">
        <v>349</v>
      </c>
      <c r="P623" s="99"/>
      <c r="Q623" s="101"/>
      <c r="R623" s="101"/>
      <c r="S623" s="99"/>
      <c r="T623" s="99"/>
      <c r="U623" s="99"/>
    </row>
    <row r="624" spans="7:21" x14ac:dyDescent="0.25">
      <c r="G624" s="96" t="s">
        <v>79</v>
      </c>
      <c r="H624" s="100">
        <v>44305</v>
      </c>
      <c r="I624" s="98" t="s">
        <v>8</v>
      </c>
      <c r="J624" s="98" t="str">
        <f t="shared" si="9"/>
        <v>44305X</v>
      </c>
      <c r="K624" s="99">
        <v>339</v>
      </c>
      <c r="L624" s="99">
        <v>369</v>
      </c>
      <c r="M624" s="101"/>
      <c r="N624" s="99">
        <v>379</v>
      </c>
      <c r="O624" s="99">
        <v>409</v>
      </c>
      <c r="P624" s="99"/>
      <c r="Q624" s="101"/>
      <c r="R624" s="101"/>
      <c r="S624" s="99"/>
      <c r="T624" s="99"/>
      <c r="U624" s="99"/>
    </row>
    <row r="625" spans="7:21" x14ac:dyDescent="0.25">
      <c r="G625" s="96" t="s">
        <v>79</v>
      </c>
      <c r="H625" s="100">
        <v>44305</v>
      </c>
      <c r="I625" s="98" t="s">
        <v>9</v>
      </c>
      <c r="J625" s="98" t="str">
        <f t="shared" si="9"/>
        <v>44305Q</v>
      </c>
      <c r="K625" s="99">
        <v>414</v>
      </c>
      <c r="L625" s="99">
        <v>444</v>
      </c>
      <c r="M625" s="101"/>
      <c r="N625" s="99">
        <v>454</v>
      </c>
      <c r="O625" s="99">
        <v>484</v>
      </c>
      <c r="P625" s="99"/>
      <c r="Q625" s="99"/>
      <c r="R625" s="99"/>
      <c r="S625" s="99"/>
      <c r="T625" s="99"/>
      <c r="U625" s="99"/>
    </row>
    <row r="626" spans="7:21" x14ac:dyDescent="0.25">
      <c r="G626" s="96" t="s">
        <v>79</v>
      </c>
      <c r="H626" s="100">
        <v>44305</v>
      </c>
      <c r="I626" s="98" t="s">
        <v>10</v>
      </c>
      <c r="J626" s="98" t="str">
        <f t="shared" si="9"/>
        <v>44305E</v>
      </c>
      <c r="K626" s="99">
        <v>494</v>
      </c>
      <c r="L626" s="99">
        <v>524</v>
      </c>
      <c r="M626" s="101"/>
      <c r="N626" s="99">
        <v>534</v>
      </c>
      <c r="O626" s="99">
        <v>564</v>
      </c>
      <c r="P626" s="99"/>
      <c r="Q626" s="99"/>
      <c r="R626" s="99"/>
      <c r="S626" s="99"/>
      <c r="T626" s="99"/>
      <c r="U626" s="99"/>
    </row>
    <row r="627" spans="7:21" x14ac:dyDescent="0.25">
      <c r="G627" s="96" t="s">
        <v>79</v>
      </c>
      <c r="H627" s="100">
        <v>44305</v>
      </c>
      <c r="I627" s="98" t="s">
        <v>72</v>
      </c>
      <c r="J627" s="98" t="str">
        <f t="shared" si="9"/>
        <v>44305M</v>
      </c>
      <c r="K627" s="99">
        <v>584</v>
      </c>
      <c r="L627" s="99">
        <v>614</v>
      </c>
      <c r="M627" s="101"/>
      <c r="N627" s="99">
        <v>624</v>
      </c>
      <c r="O627" s="99">
        <v>654</v>
      </c>
      <c r="P627" s="99"/>
      <c r="Q627" s="99"/>
      <c r="R627" s="99"/>
      <c r="S627" s="99"/>
      <c r="T627" s="99"/>
      <c r="U627" s="99"/>
    </row>
    <row r="628" spans="7:21" x14ac:dyDescent="0.25">
      <c r="G628" s="96" t="s">
        <v>80</v>
      </c>
      <c r="H628" s="100">
        <v>44306</v>
      </c>
      <c r="I628" s="98" t="s">
        <v>6</v>
      </c>
      <c r="J628" s="98" t="str">
        <f t="shared" si="9"/>
        <v>44306O</v>
      </c>
      <c r="K628" s="99">
        <v>249</v>
      </c>
      <c r="L628" s="99">
        <v>279</v>
      </c>
      <c r="M628" s="101"/>
      <c r="N628" s="99">
        <v>289</v>
      </c>
      <c r="O628" s="99">
        <v>319</v>
      </c>
      <c r="P628" s="99"/>
      <c r="Q628" s="99"/>
      <c r="R628" s="99"/>
      <c r="S628" s="99"/>
      <c r="T628" s="99"/>
      <c r="U628" s="99"/>
    </row>
    <row r="629" spans="7:21" x14ac:dyDescent="0.25">
      <c r="G629" s="96" t="s">
        <v>80</v>
      </c>
      <c r="H629" s="100">
        <v>44306</v>
      </c>
      <c r="I629" s="98" t="s">
        <v>7</v>
      </c>
      <c r="J629" s="98" t="str">
        <f t="shared" si="9"/>
        <v>44306N</v>
      </c>
      <c r="K629" s="99">
        <v>279</v>
      </c>
      <c r="L629" s="99">
        <v>309</v>
      </c>
      <c r="M629" s="101"/>
      <c r="N629" s="99">
        <v>319</v>
      </c>
      <c r="O629" s="99">
        <v>349</v>
      </c>
      <c r="P629" s="99"/>
      <c r="Q629" s="99"/>
      <c r="R629" s="99"/>
      <c r="S629" s="99"/>
      <c r="T629" s="99"/>
      <c r="U629" s="99"/>
    </row>
    <row r="630" spans="7:21" x14ac:dyDescent="0.25">
      <c r="G630" s="96" t="s">
        <v>80</v>
      </c>
      <c r="H630" s="100">
        <v>44306</v>
      </c>
      <c r="I630" s="98" t="s">
        <v>8</v>
      </c>
      <c r="J630" s="98" t="str">
        <f t="shared" si="9"/>
        <v>44306X</v>
      </c>
      <c r="K630" s="99">
        <v>339</v>
      </c>
      <c r="L630" s="99">
        <v>369</v>
      </c>
      <c r="M630" s="101"/>
      <c r="N630" s="99">
        <v>379</v>
      </c>
      <c r="O630" s="99">
        <v>409</v>
      </c>
      <c r="P630" s="99"/>
      <c r="Q630" s="99"/>
      <c r="R630" s="99"/>
      <c r="S630" s="99"/>
      <c r="T630" s="99"/>
      <c r="U630" s="99"/>
    </row>
    <row r="631" spans="7:21" x14ac:dyDescent="0.25">
      <c r="G631" s="96" t="s">
        <v>80</v>
      </c>
      <c r="H631" s="100">
        <v>44306</v>
      </c>
      <c r="I631" s="98" t="s">
        <v>9</v>
      </c>
      <c r="J631" s="98" t="str">
        <f t="shared" si="9"/>
        <v>44306Q</v>
      </c>
      <c r="K631" s="99">
        <v>414</v>
      </c>
      <c r="L631" s="99">
        <v>444</v>
      </c>
      <c r="M631" s="101"/>
      <c r="N631" s="99">
        <v>454</v>
      </c>
      <c r="O631" s="99">
        <v>484</v>
      </c>
      <c r="P631" s="99"/>
      <c r="Q631" s="99"/>
      <c r="R631" s="99"/>
      <c r="S631" s="99"/>
      <c r="T631" s="99"/>
      <c r="U631" s="99"/>
    </row>
    <row r="632" spans="7:21" x14ac:dyDescent="0.25">
      <c r="G632" s="96" t="s">
        <v>80</v>
      </c>
      <c r="H632" s="100">
        <v>44306</v>
      </c>
      <c r="I632" s="98" t="s">
        <v>10</v>
      </c>
      <c r="J632" s="98" t="str">
        <f t="shared" si="9"/>
        <v>44306E</v>
      </c>
      <c r="K632" s="99">
        <v>494</v>
      </c>
      <c r="L632" s="99">
        <v>524</v>
      </c>
      <c r="M632" s="101"/>
      <c r="N632" s="99">
        <v>534</v>
      </c>
      <c r="O632" s="99">
        <v>564</v>
      </c>
      <c r="P632" s="99"/>
      <c r="Q632" s="99"/>
      <c r="R632" s="99"/>
      <c r="S632" s="99"/>
      <c r="T632" s="99"/>
      <c r="U632" s="99"/>
    </row>
    <row r="633" spans="7:21" x14ac:dyDescent="0.25">
      <c r="G633" s="96" t="s">
        <v>80</v>
      </c>
      <c r="H633" s="100">
        <v>44306</v>
      </c>
      <c r="I633" s="98" t="s">
        <v>72</v>
      </c>
      <c r="J633" s="98" t="str">
        <f t="shared" si="9"/>
        <v>44306M</v>
      </c>
      <c r="K633" s="99">
        <v>584</v>
      </c>
      <c r="L633" s="99">
        <v>614</v>
      </c>
      <c r="M633" s="101"/>
      <c r="N633" s="99">
        <v>624</v>
      </c>
      <c r="O633" s="99">
        <v>654</v>
      </c>
      <c r="P633" s="99"/>
      <c r="Q633" s="99"/>
      <c r="R633" s="99"/>
      <c r="S633" s="99"/>
      <c r="T633" s="99"/>
      <c r="U633" s="99"/>
    </row>
    <row r="634" spans="7:21" x14ac:dyDescent="0.25">
      <c r="G634" s="96" t="s">
        <v>74</v>
      </c>
      <c r="H634" s="100">
        <v>44307</v>
      </c>
      <c r="I634" s="98" t="s">
        <v>6</v>
      </c>
      <c r="J634" s="98" t="str">
        <f t="shared" si="9"/>
        <v>44307O</v>
      </c>
      <c r="K634" s="99">
        <v>146</v>
      </c>
      <c r="L634" s="99">
        <v>176</v>
      </c>
      <c r="M634" s="101"/>
      <c r="N634" s="99">
        <v>186</v>
      </c>
      <c r="O634" s="99">
        <v>216</v>
      </c>
      <c r="P634" s="99"/>
      <c r="Q634" s="99"/>
      <c r="R634" s="99"/>
      <c r="S634" s="99"/>
      <c r="T634" s="99"/>
      <c r="U634" s="99"/>
    </row>
    <row r="635" spans="7:21" x14ac:dyDescent="0.25">
      <c r="G635" s="96" t="s">
        <v>74</v>
      </c>
      <c r="H635" s="100">
        <v>44307</v>
      </c>
      <c r="I635" s="98" t="s">
        <v>7</v>
      </c>
      <c r="J635" s="98" t="str">
        <f t="shared" si="9"/>
        <v>44307N</v>
      </c>
      <c r="K635" s="99">
        <v>176</v>
      </c>
      <c r="L635" s="99">
        <v>206</v>
      </c>
      <c r="M635" s="101"/>
      <c r="N635" s="99">
        <v>216</v>
      </c>
      <c r="O635" s="99">
        <v>246</v>
      </c>
      <c r="P635" s="99"/>
      <c r="Q635" s="99"/>
      <c r="R635" s="99"/>
      <c r="S635" s="99"/>
      <c r="T635" s="99"/>
      <c r="U635" s="99"/>
    </row>
    <row r="636" spans="7:21" x14ac:dyDescent="0.25">
      <c r="G636" s="96" t="s">
        <v>74</v>
      </c>
      <c r="H636" s="100">
        <v>44307</v>
      </c>
      <c r="I636" s="98" t="s">
        <v>8</v>
      </c>
      <c r="J636" s="98" t="str">
        <f t="shared" si="9"/>
        <v>44307X</v>
      </c>
      <c r="K636" s="99">
        <v>236</v>
      </c>
      <c r="L636" s="99">
        <v>266</v>
      </c>
      <c r="M636" s="101"/>
      <c r="N636" s="99">
        <v>276</v>
      </c>
      <c r="O636" s="99">
        <v>306</v>
      </c>
      <c r="P636" s="99"/>
      <c r="Q636" s="99"/>
      <c r="R636" s="99"/>
      <c r="S636" s="99"/>
      <c r="T636" s="99"/>
      <c r="U636" s="99"/>
    </row>
    <row r="637" spans="7:21" x14ac:dyDescent="0.25">
      <c r="G637" s="96" t="s">
        <v>74</v>
      </c>
      <c r="H637" s="100">
        <v>44307</v>
      </c>
      <c r="I637" s="98" t="s">
        <v>9</v>
      </c>
      <c r="J637" s="98" t="str">
        <f t="shared" si="9"/>
        <v>44307Q</v>
      </c>
      <c r="K637" s="99">
        <v>296</v>
      </c>
      <c r="L637" s="99">
        <v>326</v>
      </c>
      <c r="M637" s="101"/>
      <c r="N637" s="99">
        <v>336</v>
      </c>
      <c r="O637" s="99">
        <v>366</v>
      </c>
      <c r="P637" s="99"/>
      <c r="Q637" s="99"/>
      <c r="R637" s="99"/>
      <c r="S637" s="99"/>
      <c r="T637" s="99"/>
      <c r="U637" s="99"/>
    </row>
    <row r="638" spans="7:21" x14ac:dyDescent="0.25">
      <c r="G638" s="96" t="s">
        <v>74</v>
      </c>
      <c r="H638" s="100">
        <v>44307</v>
      </c>
      <c r="I638" s="98" t="s">
        <v>10</v>
      </c>
      <c r="J638" s="98" t="str">
        <f t="shared" si="9"/>
        <v>44307E</v>
      </c>
      <c r="K638" s="99">
        <v>376</v>
      </c>
      <c r="L638" s="99">
        <v>406</v>
      </c>
      <c r="M638" s="101"/>
      <c r="N638" s="99">
        <v>416</v>
      </c>
      <c r="O638" s="99">
        <v>446</v>
      </c>
      <c r="P638" s="99"/>
      <c r="Q638" s="99"/>
      <c r="R638" s="99"/>
      <c r="S638" s="99"/>
      <c r="T638" s="99"/>
      <c r="U638" s="99"/>
    </row>
    <row r="639" spans="7:21" x14ac:dyDescent="0.25">
      <c r="G639" s="96" t="s">
        <v>74</v>
      </c>
      <c r="H639" s="100">
        <v>44307</v>
      </c>
      <c r="I639" s="98" t="s">
        <v>72</v>
      </c>
      <c r="J639" s="98" t="str">
        <f t="shared" si="9"/>
        <v>44307M</v>
      </c>
      <c r="K639" s="99">
        <v>466</v>
      </c>
      <c r="L639" s="99">
        <v>496</v>
      </c>
      <c r="M639" s="101"/>
      <c r="N639" s="99">
        <v>506</v>
      </c>
      <c r="O639" s="99">
        <v>536</v>
      </c>
      <c r="P639" s="99"/>
      <c r="Q639" s="99"/>
      <c r="R639" s="99"/>
      <c r="S639" s="99"/>
      <c r="T639" s="99"/>
      <c r="U639" s="99"/>
    </row>
    <row r="640" spans="7:21" x14ac:dyDescent="0.25">
      <c r="G640" s="96" t="s">
        <v>75</v>
      </c>
      <c r="H640" s="100">
        <v>44308</v>
      </c>
      <c r="I640" s="98" t="s">
        <v>6</v>
      </c>
      <c r="J640" s="98" t="str">
        <f t="shared" si="9"/>
        <v>44308O</v>
      </c>
      <c r="K640" s="99">
        <v>146</v>
      </c>
      <c r="L640" s="99">
        <v>176</v>
      </c>
      <c r="M640" s="101"/>
      <c r="N640" s="99">
        <v>186</v>
      </c>
      <c r="O640" s="99">
        <v>216</v>
      </c>
      <c r="P640" s="99"/>
      <c r="Q640" s="99"/>
      <c r="R640" s="99"/>
      <c r="S640" s="99"/>
      <c r="T640" s="99"/>
      <c r="U640" s="99"/>
    </row>
    <row r="641" spans="7:21" x14ac:dyDescent="0.25">
      <c r="G641" s="96" t="s">
        <v>75</v>
      </c>
      <c r="H641" s="100">
        <v>44308</v>
      </c>
      <c r="I641" s="98" t="s">
        <v>7</v>
      </c>
      <c r="J641" s="98" t="str">
        <f t="shared" si="9"/>
        <v>44308N</v>
      </c>
      <c r="K641" s="99">
        <v>176</v>
      </c>
      <c r="L641" s="99">
        <v>206</v>
      </c>
      <c r="M641" s="101"/>
      <c r="N641" s="99">
        <v>216</v>
      </c>
      <c r="O641" s="99">
        <v>246</v>
      </c>
      <c r="P641" s="99"/>
      <c r="Q641" s="99"/>
      <c r="R641" s="99"/>
      <c r="S641" s="99"/>
      <c r="T641" s="99"/>
      <c r="U641" s="99"/>
    </row>
    <row r="642" spans="7:21" x14ac:dyDescent="0.25">
      <c r="G642" s="96" t="s">
        <v>75</v>
      </c>
      <c r="H642" s="100">
        <v>44308</v>
      </c>
      <c r="I642" s="98" t="s">
        <v>8</v>
      </c>
      <c r="J642" s="98" t="str">
        <f t="shared" si="9"/>
        <v>44308X</v>
      </c>
      <c r="K642" s="99">
        <v>236</v>
      </c>
      <c r="L642" s="99">
        <v>266</v>
      </c>
      <c r="M642" s="101"/>
      <c r="N642" s="99">
        <v>276</v>
      </c>
      <c r="O642" s="99">
        <v>306</v>
      </c>
      <c r="P642" s="99"/>
      <c r="Q642" s="99"/>
      <c r="R642" s="99"/>
      <c r="S642" s="99"/>
      <c r="T642" s="99"/>
      <c r="U642" s="99"/>
    </row>
    <row r="643" spans="7:21" x14ac:dyDescent="0.25">
      <c r="G643" s="96" t="s">
        <v>75</v>
      </c>
      <c r="H643" s="100">
        <v>44308</v>
      </c>
      <c r="I643" s="98" t="s">
        <v>9</v>
      </c>
      <c r="J643" s="98" t="str">
        <f t="shared" si="9"/>
        <v>44308Q</v>
      </c>
      <c r="K643" s="99">
        <v>296</v>
      </c>
      <c r="L643" s="99">
        <v>326</v>
      </c>
      <c r="M643" s="101"/>
      <c r="N643" s="99">
        <v>336</v>
      </c>
      <c r="O643" s="99">
        <v>366</v>
      </c>
      <c r="P643" s="99"/>
      <c r="Q643" s="99"/>
      <c r="R643" s="99"/>
      <c r="S643" s="99"/>
      <c r="T643" s="99"/>
      <c r="U643" s="99"/>
    </row>
    <row r="644" spans="7:21" x14ac:dyDescent="0.25">
      <c r="G644" s="96" t="s">
        <v>75</v>
      </c>
      <c r="H644" s="100">
        <v>44308</v>
      </c>
      <c r="I644" s="98" t="s">
        <v>10</v>
      </c>
      <c r="J644" s="98" t="str">
        <f t="shared" si="9"/>
        <v>44308E</v>
      </c>
      <c r="K644" s="99">
        <v>376</v>
      </c>
      <c r="L644" s="99">
        <v>406</v>
      </c>
      <c r="M644" s="101"/>
      <c r="N644" s="99">
        <v>416</v>
      </c>
      <c r="O644" s="99">
        <v>446</v>
      </c>
      <c r="P644" s="99"/>
      <c r="Q644" s="99"/>
      <c r="R644" s="99"/>
      <c r="S644" s="99"/>
      <c r="T644" s="99"/>
      <c r="U644" s="99"/>
    </row>
    <row r="645" spans="7:21" x14ac:dyDescent="0.25">
      <c r="G645" s="96" t="s">
        <v>75</v>
      </c>
      <c r="H645" s="100">
        <v>44308</v>
      </c>
      <c r="I645" s="98" t="s">
        <v>72</v>
      </c>
      <c r="J645" s="98" t="str">
        <f t="shared" ref="J645:J708" si="10">+H645&amp;I645</f>
        <v>44308M</v>
      </c>
      <c r="K645" s="99">
        <v>466</v>
      </c>
      <c r="L645" s="99">
        <v>496</v>
      </c>
      <c r="M645" s="101"/>
      <c r="N645" s="99">
        <v>506</v>
      </c>
      <c r="O645" s="99">
        <v>536</v>
      </c>
      <c r="P645" s="99"/>
      <c r="Q645" s="99"/>
      <c r="R645" s="99"/>
      <c r="S645" s="99"/>
      <c r="T645" s="99"/>
      <c r="U645" s="99"/>
    </row>
    <row r="646" spans="7:21" x14ac:dyDescent="0.25">
      <c r="G646" s="96" t="s">
        <v>76</v>
      </c>
      <c r="H646" s="100">
        <v>44309</v>
      </c>
      <c r="I646" s="98" t="s">
        <v>6</v>
      </c>
      <c r="J646" s="98" t="str">
        <f t="shared" si="10"/>
        <v>44309O</v>
      </c>
      <c r="K646" s="99">
        <v>146</v>
      </c>
      <c r="L646" s="99">
        <v>176</v>
      </c>
      <c r="M646" s="101"/>
      <c r="N646" s="99">
        <v>186</v>
      </c>
      <c r="O646" s="99">
        <v>216</v>
      </c>
      <c r="P646" s="99"/>
      <c r="Q646" s="99">
        <v>146</v>
      </c>
      <c r="R646" s="99">
        <v>176</v>
      </c>
      <c r="S646" s="99"/>
      <c r="T646" s="99"/>
      <c r="U646" s="99"/>
    </row>
    <row r="647" spans="7:21" x14ac:dyDescent="0.25">
      <c r="G647" s="96" t="s">
        <v>76</v>
      </c>
      <c r="H647" s="100">
        <v>44309</v>
      </c>
      <c r="I647" s="98" t="s">
        <v>7</v>
      </c>
      <c r="J647" s="98" t="str">
        <f t="shared" si="10"/>
        <v>44309N</v>
      </c>
      <c r="K647" s="99">
        <v>176</v>
      </c>
      <c r="L647" s="99">
        <v>206</v>
      </c>
      <c r="M647" s="101"/>
      <c r="N647" s="99">
        <v>216</v>
      </c>
      <c r="O647" s="99">
        <v>246</v>
      </c>
      <c r="P647" s="99"/>
      <c r="Q647" s="99">
        <v>176</v>
      </c>
      <c r="R647" s="99">
        <v>206</v>
      </c>
      <c r="S647" s="99"/>
      <c r="T647" s="99"/>
      <c r="U647" s="99"/>
    </row>
    <row r="648" spans="7:21" x14ac:dyDescent="0.25">
      <c r="G648" s="96" t="s">
        <v>76</v>
      </c>
      <c r="H648" s="100">
        <v>44309</v>
      </c>
      <c r="I648" s="98" t="s">
        <v>8</v>
      </c>
      <c r="J648" s="98" t="str">
        <f t="shared" si="10"/>
        <v>44309X</v>
      </c>
      <c r="K648" s="99">
        <v>236</v>
      </c>
      <c r="L648" s="99">
        <v>266</v>
      </c>
      <c r="M648" s="101"/>
      <c r="N648" s="99">
        <v>276</v>
      </c>
      <c r="O648" s="99">
        <v>306</v>
      </c>
      <c r="P648" s="99"/>
      <c r="Q648" s="99">
        <v>236</v>
      </c>
      <c r="R648" s="99">
        <v>266</v>
      </c>
      <c r="S648" s="99"/>
      <c r="T648" s="99"/>
      <c r="U648" s="99"/>
    </row>
    <row r="649" spans="7:21" x14ac:dyDescent="0.25">
      <c r="G649" s="96" t="s">
        <v>76</v>
      </c>
      <c r="H649" s="100">
        <v>44309</v>
      </c>
      <c r="I649" s="98" t="s">
        <v>9</v>
      </c>
      <c r="J649" s="98" t="str">
        <f t="shared" si="10"/>
        <v>44309Q</v>
      </c>
      <c r="K649" s="99">
        <v>296</v>
      </c>
      <c r="L649" s="99">
        <v>326</v>
      </c>
      <c r="M649" s="101"/>
      <c r="N649" s="99">
        <v>336</v>
      </c>
      <c r="O649" s="99">
        <v>366</v>
      </c>
      <c r="P649" s="99"/>
      <c r="Q649" s="99">
        <v>296</v>
      </c>
      <c r="R649" s="99">
        <v>326</v>
      </c>
      <c r="S649" s="99"/>
      <c r="T649" s="99"/>
      <c r="U649" s="99"/>
    </row>
    <row r="650" spans="7:21" x14ac:dyDescent="0.25">
      <c r="G650" s="96" t="s">
        <v>76</v>
      </c>
      <c r="H650" s="100">
        <v>44309</v>
      </c>
      <c r="I650" s="98" t="s">
        <v>10</v>
      </c>
      <c r="J650" s="98" t="str">
        <f t="shared" si="10"/>
        <v>44309E</v>
      </c>
      <c r="K650" s="99">
        <v>376</v>
      </c>
      <c r="L650" s="99">
        <v>406</v>
      </c>
      <c r="M650" s="101"/>
      <c r="N650" s="99">
        <v>416</v>
      </c>
      <c r="O650" s="99">
        <v>446</v>
      </c>
      <c r="P650" s="99"/>
      <c r="Q650" s="99">
        <v>376</v>
      </c>
      <c r="R650" s="99">
        <v>406</v>
      </c>
      <c r="S650" s="99"/>
      <c r="T650" s="99"/>
      <c r="U650" s="99"/>
    </row>
    <row r="651" spans="7:21" x14ac:dyDescent="0.25">
      <c r="G651" s="96" t="s">
        <v>76</v>
      </c>
      <c r="H651" s="100">
        <v>44309</v>
      </c>
      <c r="I651" s="98" t="s">
        <v>72</v>
      </c>
      <c r="J651" s="98" t="str">
        <f t="shared" si="10"/>
        <v>44309M</v>
      </c>
      <c r="K651" s="99">
        <v>466</v>
      </c>
      <c r="L651" s="99">
        <v>496</v>
      </c>
      <c r="M651" s="101"/>
      <c r="N651" s="99">
        <v>506</v>
      </c>
      <c r="O651" s="99">
        <v>536</v>
      </c>
      <c r="P651" s="99"/>
      <c r="Q651" s="99">
        <v>466</v>
      </c>
      <c r="R651" s="99">
        <v>496</v>
      </c>
      <c r="S651" s="99"/>
      <c r="T651" s="99"/>
      <c r="U651" s="99"/>
    </row>
    <row r="652" spans="7:21" x14ac:dyDescent="0.25">
      <c r="G652" s="96" t="s">
        <v>77</v>
      </c>
      <c r="H652" s="100">
        <v>44310</v>
      </c>
      <c r="I652" s="98" t="s">
        <v>6</v>
      </c>
      <c r="J652" s="98" t="str">
        <f t="shared" si="10"/>
        <v>44310O</v>
      </c>
      <c r="K652" s="99">
        <v>146</v>
      </c>
      <c r="L652" s="99">
        <v>176</v>
      </c>
      <c r="M652" s="101"/>
      <c r="N652" s="99">
        <v>186</v>
      </c>
      <c r="O652" s="99">
        <v>216</v>
      </c>
      <c r="P652" s="99"/>
      <c r="Q652" s="99">
        <v>146</v>
      </c>
      <c r="R652" s="99">
        <v>176</v>
      </c>
      <c r="S652" s="99"/>
      <c r="T652" s="99"/>
      <c r="U652" s="99"/>
    </row>
    <row r="653" spans="7:21" x14ac:dyDescent="0.25">
      <c r="G653" s="96" t="s">
        <v>77</v>
      </c>
      <c r="H653" s="100">
        <v>44310</v>
      </c>
      <c r="I653" s="98" t="s">
        <v>7</v>
      </c>
      <c r="J653" s="98" t="str">
        <f t="shared" si="10"/>
        <v>44310N</v>
      </c>
      <c r="K653" s="99">
        <v>176</v>
      </c>
      <c r="L653" s="99">
        <v>206</v>
      </c>
      <c r="M653" s="101"/>
      <c r="N653" s="99">
        <v>216</v>
      </c>
      <c r="O653" s="99">
        <v>246</v>
      </c>
      <c r="P653" s="99"/>
      <c r="Q653" s="99">
        <v>176</v>
      </c>
      <c r="R653" s="99">
        <v>206</v>
      </c>
      <c r="S653" s="99"/>
      <c r="T653" s="99"/>
      <c r="U653" s="99"/>
    </row>
    <row r="654" spans="7:21" x14ac:dyDescent="0.25">
      <c r="G654" s="96" t="s">
        <v>77</v>
      </c>
      <c r="H654" s="100">
        <v>44310</v>
      </c>
      <c r="I654" s="98" t="s">
        <v>8</v>
      </c>
      <c r="J654" s="98" t="str">
        <f t="shared" si="10"/>
        <v>44310X</v>
      </c>
      <c r="K654" s="99">
        <v>236</v>
      </c>
      <c r="L654" s="99">
        <v>266</v>
      </c>
      <c r="M654" s="101"/>
      <c r="N654" s="99">
        <v>276</v>
      </c>
      <c r="O654" s="99">
        <v>306</v>
      </c>
      <c r="P654" s="99"/>
      <c r="Q654" s="99">
        <v>236</v>
      </c>
      <c r="R654" s="99">
        <v>266</v>
      </c>
      <c r="S654" s="99"/>
      <c r="T654" s="99"/>
      <c r="U654" s="99"/>
    </row>
    <row r="655" spans="7:21" x14ac:dyDescent="0.25">
      <c r="G655" s="96" t="s">
        <v>77</v>
      </c>
      <c r="H655" s="100">
        <v>44310</v>
      </c>
      <c r="I655" s="98" t="s">
        <v>9</v>
      </c>
      <c r="J655" s="98" t="str">
        <f t="shared" si="10"/>
        <v>44310Q</v>
      </c>
      <c r="K655" s="99">
        <v>296</v>
      </c>
      <c r="L655" s="99">
        <v>326</v>
      </c>
      <c r="M655" s="101"/>
      <c r="N655" s="99">
        <v>336</v>
      </c>
      <c r="O655" s="99">
        <v>366</v>
      </c>
      <c r="P655" s="99"/>
      <c r="Q655" s="99">
        <v>296</v>
      </c>
      <c r="R655" s="99">
        <v>326</v>
      </c>
      <c r="S655" s="99"/>
      <c r="T655" s="99"/>
      <c r="U655" s="99"/>
    </row>
    <row r="656" spans="7:21" x14ac:dyDescent="0.25">
      <c r="G656" s="96" t="s">
        <v>77</v>
      </c>
      <c r="H656" s="100">
        <v>44310</v>
      </c>
      <c r="I656" s="98" t="s">
        <v>10</v>
      </c>
      <c r="J656" s="98" t="str">
        <f t="shared" si="10"/>
        <v>44310E</v>
      </c>
      <c r="K656" s="99">
        <v>376</v>
      </c>
      <c r="L656" s="99">
        <v>406</v>
      </c>
      <c r="M656" s="101"/>
      <c r="N656" s="99">
        <v>416</v>
      </c>
      <c r="O656" s="99">
        <v>446</v>
      </c>
      <c r="P656" s="99"/>
      <c r="Q656" s="99">
        <v>376</v>
      </c>
      <c r="R656" s="99">
        <v>406</v>
      </c>
      <c r="S656" s="99"/>
      <c r="T656" s="99"/>
      <c r="U656" s="99"/>
    </row>
    <row r="657" spans="7:21" x14ac:dyDescent="0.25">
      <c r="G657" s="96" t="s">
        <v>77</v>
      </c>
      <c r="H657" s="100">
        <v>44310</v>
      </c>
      <c r="I657" s="98" t="s">
        <v>72</v>
      </c>
      <c r="J657" s="98" t="str">
        <f t="shared" si="10"/>
        <v>44310M</v>
      </c>
      <c r="K657" s="99">
        <v>466</v>
      </c>
      <c r="L657" s="99">
        <v>496</v>
      </c>
      <c r="M657" s="101"/>
      <c r="N657" s="99">
        <v>506</v>
      </c>
      <c r="O657" s="99">
        <v>536</v>
      </c>
      <c r="P657" s="99"/>
      <c r="Q657" s="99">
        <v>466</v>
      </c>
      <c r="R657" s="99">
        <v>496</v>
      </c>
      <c r="S657" s="99"/>
      <c r="T657" s="99"/>
      <c r="U657" s="99"/>
    </row>
    <row r="658" spans="7:21" x14ac:dyDescent="0.25">
      <c r="G658" s="96" t="s">
        <v>78</v>
      </c>
      <c r="H658" s="100">
        <v>44311</v>
      </c>
      <c r="I658" s="98" t="s">
        <v>6</v>
      </c>
      <c r="J658" s="98" t="str">
        <f t="shared" si="10"/>
        <v>44311O</v>
      </c>
      <c r="K658" s="99">
        <v>146</v>
      </c>
      <c r="L658" s="99">
        <v>176</v>
      </c>
      <c r="M658" s="101"/>
      <c r="N658" s="99">
        <v>186</v>
      </c>
      <c r="O658" s="99">
        <v>216</v>
      </c>
      <c r="P658" s="99"/>
      <c r="Q658" s="101"/>
      <c r="R658" s="101"/>
      <c r="S658" s="99"/>
      <c r="T658" s="99">
        <v>126</v>
      </c>
      <c r="U658" s="99">
        <v>156</v>
      </c>
    </row>
    <row r="659" spans="7:21" x14ac:dyDescent="0.25">
      <c r="G659" s="96" t="s">
        <v>78</v>
      </c>
      <c r="H659" s="100">
        <v>44311</v>
      </c>
      <c r="I659" s="98" t="s">
        <v>7</v>
      </c>
      <c r="J659" s="98" t="str">
        <f t="shared" si="10"/>
        <v>44311N</v>
      </c>
      <c r="K659" s="99">
        <v>176</v>
      </c>
      <c r="L659" s="99">
        <v>206</v>
      </c>
      <c r="M659" s="101"/>
      <c r="N659" s="99">
        <v>216</v>
      </c>
      <c r="O659" s="99">
        <v>246</v>
      </c>
      <c r="P659" s="99"/>
      <c r="Q659" s="101"/>
      <c r="R659" s="101"/>
      <c r="S659" s="99"/>
      <c r="T659" s="99">
        <v>156</v>
      </c>
      <c r="U659" s="99">
        <v>186</v>
      </c>
    </row>
    <row r="660" spans="7:21" x14ac:dyDescent="0.25">
      <c r="G660" s="96" t="s">
        <v>78</v>
      </c>
      <c r="H660" s="100">
        <v>44311</v>
      </c>
      <c r="I660" s="98" t="s">
        <v>8</v>
      </c>
      <c r="J660" s="98" t="str">
        <f t="shared" si="10"/>
        <v>44311X</v>
      </c>
      <c r="K660" s="99">
        <v>236</v>
      </c>
      <c r="L660" s="99">
        <v>266</v>
      </c>
      <c r="M660" s="101"/>
      <c r="N660" s="99">
        <v>276</v>
      </c>
      <c r="O660" s="99">
        <v>306</v>
      </c>
      <c r="P660" s="99"/>
      <c r="Q660" s="101"/>
      <c r="R660" s="101"/>
      <c r="S660" s="99"/>
      <c r="T660" s="99">
        <v>216</v>
      </c>
      <c r="U660" s="99">
        <v>246</v>
      </c>
    </row>
    <row r="661" spans="7:21" x14ac:dyDescent="0.25">
      <c r="G661" s="96" t="s">
        <v>78</v>
      </c>
      <c r="H661" s="100">
        <v>44311</v>
      </c>
      <c r="I661" s="98" t="s">
        <v>9</v>
      </c>
      <c r="J661" s="98" t="str">
        <f t="shared" si="10"/>
        <v>44311Q</v>
      </c>
      <c r="K661" s="99">
        <v>296</v>
      </c>
      <c r="L661" s="99">
        <v>326</v>
      </c>
      <c r="M661" s="101"/>
      <c r="N661" s="99">
        <v>336</v>
      </c>
      <c r="O661" s="99">
        <v>366</v>
      </c>
      <c r="P661" s="99"/>
      <c r="Q661" s="99"/>
      <c r="R661" s="99"/>
      <c r="S661" s="99"/>
      <c r="T661" s="99">
        <v>276</v>
      </c>
      <c r="U661" s="99">
        <v>306</v>
      </c>
    </row>
    <row r="662" spans="7:21" x14ac:dyDescent="0.25">
      <c r="G662" s="96" t="s">
        <v>78</v>
      </c>
      <c r="H662" s="100">
        <v>44311</v>
      </c>
      <c r="I662" s="98" t="s">
        <v>10</v>
      </c>
      <c r="J662" s="98" t="str">
        <f t="shared" si="10"/>
        <v>44311E</v>
      </c>
      <c r="K662" s="99">
        <v>376</v>
      </c>
      <c r="L662" s="99">
        <v>406</v>
      </c>
      <c r="M662" s="101"/>
      <c r="N662" s="99">
        <v>416</v>
      </c>
      <c r="O662" s="99">
        <v>446</v>
      </c>
      <c r="P662" s="99"/>
      <c r="Q662" s="99"/>
      <c r="R662" s="99"/>
      <c r="S662" s="99"/>
      <c r="T662" s="99">
        <v>356</v>
      </c>
      <c r="U662" s="99">
        <v>386</v>
      </c>
    </row>
    <row r="663" spans="7:21" x14ac:dyDescent="0.25">
      <c r="G663" s="96" t="s">
        <v>78</v>
      </c>
      <c r="H663" s="100">
        <v>44311</v>
      </c>
      <c r="I663" s="98" t="s">
        <v>72</v>
      </c>
      <c r="J663" s="98" t="str">
        <f t="shared" si="10"/>
        <v>44311M</v>
      </c>
      <c r="K663" s="99">
        <v>466</v>
      </c>
      <c r="L663" s="99">
        <v>496</v>
      </c>
      <c r="M663" s="101"/>
      <c r="N663" s="99">
        <v>506</v>
      </c>
      <c r="O663" s="99">
        <v>536</v>
      </c>
      <c r="P663" s="99"/>
      <c r="Q663" s="99"/>
      <c r="R663" s="99"/>
      <c r="S663" s="99"/>
      <c r="T663" s="99">
        <v>446</v>
      </c>
      <c r="U663" s="99">
        <v>476</v>
      </c>
    </row>
    <row r="664" spans="7:21" x14ac:dyDescent="0.25">
      <c r="G664" s="96" t="s">
        <v>79</v>
      </c>
      <c r="H664" s="100">
        <v>44312</v>
      </c>
      <c r="I664" s="98" t="s">
        <v>6</v>
      </c>
      <c r="J664" s="98" t="str">
        <f t="shared" si="10"/>
        <v>44312O</v>
      </c>
      <c r="K664" s="99">
        <v>146</v>
      </c>
      <c r="L664" s="99">
        <v>176</v>
      </c>
      <c r="M664" s="101"/>
      <c r="N664" s="99">
        <v>186</v>
      </c>
      <c r="O664" s="99">
        <v>216</v>
      </c>
      <c r="P664" s="99"/>
      <c r="Q664" s="99"/>
      <c r="R664" s="99"/>
      <c r="S664" s="99"/>
      <c r="T664" s="99"/>
      <c r="U664" s="99"/>
    </row>
    <row r="665" spans="7:21" x14ac:dyDescent="0.25">
      <c r="G665" s="96" t="s">
        <v>79</v>
      </c>
      <c r="H665" s="100">
        <v>44312</v>
      </c>
      <c r="I665" s="98" t="s">
        <v>7</v>
      </c>
      <c r="J665" s="98" t="str">
        <f t="shared" si="10"/>
        <v>44312N</v>
      </c>
      <c r="K665" s="99">
        <v>176</v>
      </c>
      <c r="L665" s="99">
        <v>206</v>
      </c>
      <c r="M665" s="101"/>
      <c r="N665" s="99">
        <v>216</v>
      </c>
      <c r="O665" s="99">
        <v>246</v>
      </c>
      <c r="P665" s="99"/>
      <c r="Q665" s="99"/>
      <c r="R665" s="99"/>
      <c r="S665" s="99"/>
      <c r="T665" s="99"/>
      <c r="U665" s="99"/>
    </row>
    <row r="666" spans="7:21" x14ac:dyDescent="0.25">
      <c r="G666" s="96" t="s">
        <v>79</v>
      </c>
      <c r="H666" s="100">
        <v>44312</v>
      </c>
      <c r="I666" s="98" t="s">
        <v>8</v>
      </c>
      <c r="J666" s="98" t="str">
        <f t="shared" si="10"/>
        <v>44312X</v>
      </c>
      <c r="K666" s="99">
        <v>236</v>
      </c>
      <c r="L666" s="99">
        <v>266</v>
      </c>
      <c r="M666" s="101"/>
      <c r="N666" s="99">
        <v>276</v>
      </c>
      <c r="O666" s="99">
        <v>306</v>
      </c>
      <c r="P666" s="99"/>
      <c r="Q666" s="99"/>
      <c r="R666" s="99"/>
      <c r="S666" s="99"/>
      <c r="T666" s="99"/>
      <c r="U666" s="99"/>
    </row>
    <row r="667" spans="7:21" x14ac:dyDescent="0.25">
      <c r="G667" s="96" t="s">
        <v>79</v>
      </c>
      <c r="H667" s="100">
        <v>44312</v>
      </c>
      <c r="I667" s="98" t="s">
        <v>9</v>
      </c>
      <c r="J667" s="98" t="str">
        <f t="shared" si="10"/>
        <v>44312Q</v>
      </c>
      <c r="K667" s="99">
        <v>296</v>
      </c>
      <c r="L667" s="99">
        <v>326</v>
      </c>
      <c r="M667" s="101"/>
      <c r="N667" s="99">
        <v>336</v>
      </c>
      <c r="O667" s="99">
        <v>366</v>
      </c>
      <c r="P667" s="99"/>
      <c r="Q667" s="99"/>
      <c r="R667" s="99"/>
      <c r="S667" s="99"/>
      <c r="T667" s="99"/>
      <c r="U667" s="99"/>
    </row>
    <row r="668" spans="7:21" x14ac:dyDescent="0.25">
      <c r="G668" s="96" t="s">
        <v>79</v>
      </c>
      <c r="H668" s="100">
        <v>44312</v>
      </c>
      <c r="I668" s="98" t="s">
        <v>10</v>
      </c>
      <c r="J668" s="98" t="str">
        <f t="shared" si="10"/>
        <v>44312E</v>
      </c>
      <c r="K668" s="99">
        <v>376</v>
      </c>
      <c r="L668" s="99">
        <v>406</v>
      </c>
      <c r="M668" s="101"/>
      <c r="N668" s="99">
        <v>416</v>
      </c>
      <c r="O668" s="99">
        <v>446</v>
      </c>
      <c r="P668" s="99"/>
      <c r="Q668" s="99"/>
      <c r="R668" s="99"/>
      <c r="S668" s="99"/>
      <c r="T668" s="99"/>
      <c r="U668" s="99"/>
    </row>
    <row r="669" spans="7:21" x14ac:dyDescent="0.25">
      <c r="G669" s="96" t="s">
        <v>79</v>
      </c>
      <c r="H669" s="100">
        <v>44312</v>
      </c>
      <c r="I669" s="98" t="s">
        <v>72</v>
      </c>
      <c r="J669" s="98" t="str">
        <f t="shared" si="10"/>
        <v>44312M</v>
      </c>
      <c r="K669" s="99">
        <v>466</v>
      </c>
      <c r="L669" s="99">
        <v>496</v>
      </c>
      <c r="M669" s="101"/>
      <c r="N669" s="99">
        <v>506</v>
      </c>
      <c r="O669" s="99">
        <v>536</v>
      </c>
      <c r="P669" s="99"/>
      <c r="Q669" s="99"/>
      <c r="R669" s="99"/>
      <c r="S669" s="99"/>
      <c r="T669" s="99"/>
      <c r="U669" s="99"/>
    </row>
    <row r="670" spans="7:21" x14ac:dyDescent="0.25">
      <c r="G670" s="96" t="s">
        <v>80</v>
      </c>
      <c r="H670" s="100">
        <v>44313</v>
      </c>
      <c r="I670" s="98" t="s">
        <v>6</v>
      </c>
      <c r="J670" s="98" t="str">
        <f t="shared" si="10"/>
        <v>44313O</v>
      </c>
      <c r="K670" s="99">
        <v>146</v>
      </c>
      <c r="L670" s="99">
        <v>176</v>
      </c>
      <c r="M670" s="101"/>
      <c r="N670" s="99">
        <v>186</v>
      </c>
      <c r="O670" s="99">
        <v>216</v>
      </c>
      <c r="P670" s="99"/>
      <c r="Q670" s="99"/>
      <c r="R670" s="99"/>
      <c r="S670" s="99"/>
      <c r="T670" s="99"/>
      <c r="U670" s="99"/>
    </row>
    <row r="671" spans="7:21" x14ac:dyDescent="0.25">
      <c r="G671" s="96" t="s">
        <v>80</v>
      </c>
      <c r="H671" s="100">
        <v>44313</v>
      </c>
      <c r="I671" s="98" t="s">
        <v>7</v>
      </c>
      <c r="J671" s="98" t="str">
        <f t="shared" si="10"/>
        <v>44313N</v>
      </c>
      <c r="K671" s="99">
        <v>176</v>
      </c>
      <c r="L671" s="99">
        <v>206</v>
      </c>
      <c r="M671" s="101"/>
      <c r="N671" s="99">
        <v>216</v>
      </c>
      <c r="O671" s="99">
        <v>246</v>
      </c>
      <c r="P671" s="99"/>
      <c r="Q671" s="99"/>
      <c r="R671" s="99"/>
      <c r="S671" s="99"/>
      <c r="T671" s="99"/>
      <c r="U671" s="99"/>
    </row>
    <row r="672" spans="7:21" x14ac:dyDescent="0.25">
      <c r="G672" s="96" t="s">
        <v>80</v>
      </c>
      <c r="H672" s="100">
        <v>44313</v>
      </c>
      <c r="I672" s="98" t="s">
        <v>8</v>
      </c>
      <c r="J672" s="98" t="str">
        <f t="shared" si="10"/>
        <v>44313X</v>
      </c>
      <c r="K672" s="99">
        <v>236</v>
      </c>
      <c r="L672" s="99">
        <v>266</v>
      </c>
      <c r="M672" s="101"/>
      <c r="N672" s="99">
        <v>276</v>
      </c>
      <c r="O672" s="99">
        <v>306</v>
      </c>
      <c r="P672" s="99"/>
      <c r="Q672" s="99"/>
      <c r="R672" s="99"/>
      <c r="S672" s="99"/>
      <c r="T672" s="99"/>
      <c r="U672" s="99"/>
    </row>
    <row r="673" spans="7:21" x14ac:dyDescent="0.25">
      <c r="G673" s="96" t="s">
        <v>80</v>
      </c>
      <c r="H673" s="100">
        <v>44313</v>
      </c>
      <c r="I673" s="98" t="s">
        <v>9</v>
      </c>
      <c r="J673" s="98" t="str">
        <f t="shared" si="10"/>
        <v>44313Q</v>
      </c>
      <c r="K673" s="99">
        <v>296</v>
      </c>
      <c r="L673" s="99">
        <v>326</v>
      </c>
      <c r="M673" s="101"/>
      <c r="N673" s="99">
        <v>336</v>
      </c>
      <c r="O673" s="99">
        <v>366</v>
      </c>
      <c r="P673" s="99"/>
      <c r="Q673" s="99"/>
      <c r="R673" s="99"/>
      <c r="S673" s="99"/>
      <c r="T673" s="99"/>
      <c r="U673" s="99"/>
    </row>
    <row r="674" spans="7:21" x14ac:dyDescent="0.25">
      <c r="G674" s="96" t="s">
        <v>80</v>
      </c>
      <c r="H674" s="100">
        <v>44313</v>
      </c>
      <c r="I674" s="98" t="s">
        <v>10</v>
      </c>
      <c r="J674" s="98" t="str">
        <f t="shared" si="10"/>
        <v>44313E</v>
      </c>
      <c r="K674" s="99">
        <v>376</v>
      </c>
      <c r="L674" s="99">
        <v>406</v>
      </c>
      <c r="M674" s="101"/>
      <c r="N674" s="99">
        <v>416</v>
      </c>
      <c r="O674" s="99">
        <v>446</v>
      </c>
      <c r="P674" s="99"/>
      <c r="Q674" s="99"/>
      <c r="R674" s="99"/>
      <c r="S674" s="99"/>
      <c r="T674" s="99"/>
      <c r="U674" s="99"/>
    </row>
    <row r="675" spans="7:21" x14ac:dyDescent="0.25">
      <c r="G675" s="96" t="s">
        <v>80</v>
      </c>
      <c r="H675" s="100">
        <v>44313</v>
      </c>
      <c r="I675" s="98" t="s">
        <v>72</v>
      </c>
      <c r="J675" s="98" t="str">
        <f t="shared" si="10"/>
        <v>44313M</v>
      </c>
      <c r="K675" s="99">
        <v>466</v>
      </c>
      <c r="L675" s="99">
        <v>496</v>
      </c>
      <c r="M675" s="101"/>
      <c r="N675" s="99">
        <v>506</v>
      </c>
      <c r="O675" s="99">
        <v>536</v>
      </c>
      <c r="P675" s="99"/>
      <c r="Q675" s="99"/>
      <c r="R675" s="99"/>
      <c r="S675" s="99"/>
      <c r="T675" s="99"/>
      <c r="U675" s="99"/>
    </row>
    <row r="676" spans="7:21" x14ac:dyDescent="0.25">
      <c r="G676" s="96" t="s">
        <v>74</v>
      </c>
      <c r="H676" s="100">
        <v>44314</v>
      </c>
      <c r="I676" s="98" t="s">
        <v>6</v>
      </c>
      <c r="J676" s="98" t="str">
        <f t="shared" si="10"/>
        <v>44314O</v>
      </c>
      <c r="K676" s="99">
        <v>146</v>
      </c>
      <c r="L676" s="99">
        <v>176</v>
      </c>
      <c r="M676" s="101"/>
      <c r="N676" s="99">
        <v>186</v>
      </c>
      <c r="O676" s="99">
        <v>216</v>
      </c>
      <c r="P676" s="99"/>
      <c r="Q676" s="99"/>
      <c r="R676" s="99"/>
      <c r="S676" s="99"/>
      <c r="T676" s="99"/>
      <c r="U676" s="99"/>
    </row>
    <row r="677" spans="7:21" x14ac:dyDescent="0.25">
      <c r="G677" s="96" t="s">
        <v>74</v>
      </c>
      <c r="H677" s="100">
        <v>44314</v>
      </c>
      <c r="I677" s="98" t="s">
        <v>7</v>
      </c>
      <c r="J677" s="98" t="str">
        <f t="shared" si="10"/>
        <v>44314N</v>
      </c>
      <c r="K677" s="99">
        <v>176</v>
      </c>
      <c r="L677" s="99">
        <v>206</v>
      </c>
      <c r="M677" s="101"/>
      <c r="N677" s="99">
        <v>216</v>
      </c>
      <c r="O677" s="99">
        <v>246</v>
      </c>
      <c r="P677" s="99"/>
      <c r="Q677" s="99"/>
      <c r="R677" s="99"/>
      <c r="S677" s="99"/>
      <c r="T677" s="99"/>
      <c r="U677" s="99"/>
    </row>
    <row r="678" spans="7:21" x14ac:dyDescent="0.25">
      <c r="G678" s="96" t="s">
        <v>74</v>
      </c>
      <c r="H678" s="100">
        <v>44314</v>
      </c>
      <c r="I678" s="98" t="s">
        <v>8</v>
      </c>
      <c r="J678" s="98" t="str">
        <f t="shared" si="10"/>
        <v>44314X</v>
      </c>
      <c r="K678" s="99">
        <v>236</v>
      </c>
      <c r="L678" s="99">
        <v>266</v>
      </c>
      <c r="M678" s="101"/>
      <c r="N678" s="99">
        <v>276</v>
      </c>
      <c r="O678" s="99">
        <v>306</v>
      </c>
      <c r="P678" s="99"/>
      <c r="Q678" s="99"/>
      <c r="R678" s="99"/>
      <c r="S678" s="99"/>
      <c r="T678" s="99"/>
      <c r="U678" s="99"/>
    </row>
    <row r="679" spans="7:21" x14ac:dyDescent="0.25">
      <c r="G679" s="96" t="s">
        <v>74</v>
      </c>
      <c r="H679" s="100">
        <v>44314</v>
      </c>
      <c r="I679" s="98" t="s">
        <v>9</v>
      </c>
      <c r="J679" s="98" t="str">
        <f t="shared" si="10"/>
        <v>44314Q</v>
      </c>
      <c r="K679" s="99">
        <v>296</v>
      </c>
      <c r="L679" s="99">
        <v>326</v>
      </c>
      <c r="M679" s="101"/>
      <c r="N679" s="99">
        <v>336</v>
      </c>
      <c r="O679" s="99">
        <v>366</v>
      </c>
      <c r="P679" s="99"/>
      <c r="Q679" s="99"/>
      <c r="R679" s="99"/>
      <c r="S679" s="99"/>
      <c r="T679" s="99"/>
      <c r="U679" s="99"/>
    </row>
    <row r="680" spans="7:21" x14ac:dyDescent="0.25">
      <c r="G680" s="96" t="s">
        <v>74</v>
      </c>
      <c r="H680" s="100">
        <v>44314</v>
      </c>
      <c r="I680" s="98" t="s">
        <v>10</v>
      </c>
      <c r="J680" s="98" t="str">
        <f t="shared" si="10"/>
        <v>44314E</v>
      </c>
      <c r="K680" s="99">
        <v>376</v>
      </c>
      <c r="L680" s="99">
        <v>406</v>
      </c>
      <c r="M680" s="101"/>
      <c r="N680" s="99">
        <v>416</v>
      </c>
      <c r="O680" s="99">
        <v>446</v>
      </c>
      <c r="P680" s="99"/>
      <c r="Q680" s="99"/>
      <c r="R680" s="99"/>
      <c r="S680" s="99"/>
      <c r="T680" s="99"/>
      <c r="U680" s="99"/>
    </row>
    <row r="681" spans="7:21" x14ac:dyDescent="0.25">
      <c r="G681" s="96" t="s">
        <v>74</v>
      </c>
      <c r="H681" s="100">
        <v>44314</v>
      </c>
      <c r="I681" s="98" t="s">
        <v>72</v>
      </c>
      <c r="J681" s="98" t="str">
        <f t="shared" si="10"/>
        <v>44314M</v>
      </c>
      <c r="K681" s="99">
        <v>466</v>
      </c>
      <c r="L681" s="99">
        <v>496</v>
      </c>
      <c r="M681" s="101"/>
      <c r="N681" s="99">
        <v>506</v>
      </c>
      <c r="O681" s="99">
        <v>536</v>
      </c>
      <c r="P681" s="99"/>
      <c r="Q681" s="99"/>
      <c r="R681" s="99"/>
      <c r="S681" s="99"/>
      <c r="T681" s="99"/>
      <c r="U681" s="99"/>
    </row>
    <row r="682" spans="7:21" x14ac:dyDescent="0.25">
      <c r="G682" s="96" t="s">
        <v>75</v>
      </c>
      <c r="H682" s="100">
        <v>44315</v>
      </c>
      <c r="I682" s="98" t="s">
        <v>6</v>
      </c>
      <c r="J682" s="98" t="str">
        <f t="shared" si="10"/>
        <v>44315O</v>
      </c>
      <c r="K682" s="99">
        <v>146</v>
      </c>
      <c r="L682" s="99">
        <v>176</v>
      </c>
      <c r="M682" s="101"/>
      <c r="N682" s="99">
        <v>186</v>
      </c>
      <c r="O682" s="99">
        <v>216</v>
      </c>
      <c r="P682" s="99"/>
      <c r="Q682" s="99"/>
      <c r="R682" s="99"/>
      <c r="S682" s="99"/>
      <c r="T682" s="99"/>
      <c r="U682" s="99"/>
    </row>
    <row r="683" spans="7:21" x14ac:dyDescent="0.25">
      <c r="G683" s="96" t="s">
        <v>75</v>
      </c>
      <c r="H683" s="100">
        <v>44315</v>
      </c>
      <c r="I683" s="98" t="s">
        <v>7</v>
      </c>
      <c r="J683" s="98" t="str">
        <f t="shared" si="10"/>
        <v>44315N</v>
      </c>
      <c r="K683" s="99">
        <v>176</v>
      </c>
      <c r="L683" s="99">
        <v>206</v>
      </c>
      <c r="M683" s="101"/>
      <c r="N683" s="99">
        <v>216</v>
      </c>
      <c r="O683" s="99">
        <v>246</v>
      </c>
      <c r="P683" s="99"/>
      <c r="Q683" s="99"/>
      <c r="R683" s="99"/>
      <c r="S683" s="99"/>
      <c r="T683" s="99"/>
      <c r="U683" s="99"/>
    </row>
    <row r="684" spans="7:21" x14ac:dyDescent="0.25">
      <c r="G684" s="96" t="s">
        <v>75</v>
      </c>
      <c r="H684" s="100">
        <v>44315</v>
      </c>
      <c r="I684" s="98" t="s">
        <v>8</v>
      </c>
      <c r="J684" s="98" t="str">
        <f t="shared" si="10"/>
        <v>44315X</v>
      </c>
      <c r="K684" s="99">
        <v>236</v>
      </c>
      <c r="L684" s="99">
        <v>266</v>
      </c>
      <c r="M684" s="101"/>
      <c r="N684" s="99">
        <v>276</v>
      </c>
      <c r="O684" s="99">
        <v>306</v>
      </c>
      <c r="P684" s="99"/>
      <c r="Q684" s="99"/>
      <c r="R684" s="99"/>
      <c r="S684" s="99"/>
      <c r="T684" s="99"/>
      <c r="U684" s="99"/>
    </row>
    <row r="685" spans="7:21" x14ac:dyDescent="0.25">
      <c r="G685" s="96" t="s">
        <v>75</v>
      </c>
      <c r="H685" s="100">
        <v>44315</v>
      </c>
      <c r="I685" s="98" t="s">
        <v>9</v>
      </c>
      <c r="J685" s="98" t="str">
        <f t="shared" si="10"/>
        <v>44315Q</v>
      </c>
      <c r="K685" s="99">
        <v>296</v>
      </c>
      <c r="L685" s="99">
        <v>326</v>
      </c>
      <c r="M685" s="101"/>
      <c r="N685" s="99">
        <v>336</v>
      </c>
      <c r="O685" s="99">
        <v>366</v>
      </c>
      <c r="P685" s="99"/>
      <c r="Q685" s="99"/>
      <c r="R685" s="99"/>
      <c r="S685" s="99"/>
      <c r="T685" s="99"/>
      <c r="U685" s="99"/>
    </row>
    <row r="686" spans="7:21" x14ac:dyDescent="0.25">
      <c r="G686" s="96" t="s">
        <v>75</v>
      </c>
      <c r="H686" s="100">
        <v>44315</v>
      </c>
      <c r="I686" s="98" t="s">
        <v>10</v>
      </c>
      <c r="J686" s="98" t="str">
        <f t="shared" si="10"/>
        <v>44315E</v>
      </c>
      <c r="K686" s="99">
        <v>376</v>
      </c>
      <c r="L686" s="99">
        <v>406</v>
      </c>
      <c r="M686" s="101"/>
      <c r="N686" s="99">
        <v>416</v>
      </c>
      <c r="O686" s="99">
        <v>446</v>
      </c>
      <c r="P686" s="99"/>
      <c r="Q686" s="99"/>
      <c r="R686" s="99"/>
      <c r="S686" s="99"/>
      <c r="T686" s="99"/>
      <c r="U686" s="99"/>
    </row>
    <row r="687" spans="7:21" x14ac:dyDescent="0.25">
      <c r="G687" s="96" t="s">
        <v>75</v>
      </c>
      <c r="H687" s="100">
        <v>44315</v>
      </c>
      <c r="I687" s="98" t="s">
        <v>72</v>
      </c>
      <c r="J687" s="98" t="str">
        <f t="shared" si="10"/>
        <v>44315M</v>
      </c>
      <c r="K687" s="99">
        <v>466</v>
      </c>
      <c r="L687" s="99">
        <v>496</v>
      </c>
      <c r="M687" s="101"/>
      <c r="N687" s="99">
        <v>506</v>
      </c>
      <c r="O687" s="99">
        <v>536</v>
      </c>
      <c r="P687" s="99"/>
      <c r="Q687" s="99"/>
      <c r="R687" s="99"/>
      <c r="S687" s="99"/>
      <c r="T687" s="99"/>
      <c r="U687" s="99"/>
    </row>
    <row r="688" spans="7:21" x14ac:dyDescent="0.25">
      <c r="G688" s="96" t="s">
        <v>76</v>
      </c>
      <c r="H688" s="100">
        <v>44316</v>
      </c>
      <c r="I688" s="98" t="s">
        <v>6</v>
      </c>
      <c r="J688" s="98" t="str">
        <f t="shared" si="10"/>
        <v>44316O</v>
      </c>
      <c r="K688" s="99">
        <v>146</v>
      </c>
      <c r="L688" s="99">
        <v>176</v>
      </c>
      <c r="M688" s="101"/>
      <c r="N688" s="99">
        <v>186</v>
      </c>
      <c r="O688" s="99">
        <v>216</v>
      </c>
      <c r="P688" s="99"/>
      <c r="Q688" s="99">
        <v>146</v>
      </c>
      <c r="R688" s="99">
        <v>176</v>
      </c>
      <c r="S688" s="99"/>
      <c r="T688" s="99"/>
      <c r="U688" s="99"/>
    </row>
    <row r="689" spans="7:21" x14ac:dyDescent="0.25">
      <c r="G689" s="96" t="s">
        <v>76</v>
      </c>
      <c r="H689" s="100">
        <v>44316</v>
      </c>
      <c r="I689" s="98" t="s">
        <v>7</v>
      </c>
      <c r="J689" s="98" t="str">
        <f t="shared" si="10"/>
        <v>44316N</v>
      </c>
      <c r="K689" s="99">
        <v>176</v>
      </c>
      <c r="L689" s="99">
        <v>206</v>
      </c>
      <c r="M689" s="101"/>
      <c r="N689" s="99">
        <v>216</v>
      </c>
      <c r="O689" s="99">
        <v>246</v>
      </c>
      <c r="P689" s="99"/>
      <c r="Q689" s="99">
        <v>176</v>
      </c>
      <c r="R689" s="99">
        <v>206</v>
      </c>
      <c r="S689" s="99"/>
      <c r="T689" s="99"/>
      <c r="U689" s="99"/>
    </row>
    <row r="690" spans="7:21" x14ac:dyDescent="0.25">
      <c r="G690" s="96" t="s">
        <v>76</v>
      </c>
      <c r="H690" s="100">
        <v>44316</v>
      </c>
      <c r="I690" s="98" t="s">
        <v>8</v>
      </c>
      <c r="J690" s="98" t="str">
        <f t="shared" si="10"/>
        <v>44316X</v>
      </c>
      <c r="K690" s="99">
        <v>236</v>
      </c>
      <c r="L690" s="99">
        <v>266</v>
      </c>
      <c r="M690" s="101"/>
      <c r="N690" s="99">
        <v>276</v>
      </c>
      <c r="O690" s="99">
        <v>306</v>
      </c>
      <c r="P690" s="99"/>
      <c r="Q690" s="99">
        <v>236</v>
      </c>
      <c r="R690" s="99">
        <v>266</v>
      </c>
      <c r="S690" s="99"/>
      <c r="T690" s="99"/>
      <c r="U690" s="99"/>
    </row>
    <row r="691" spans="7:21" x14ac:dyDescent="0.25">
      <c r="G691" s="96" t="s">
        <v>76</v>
      </c>
      <c r="H691" s="100">
        <v>44316</v>
      </c>
      <c r="I691" s="98" t="s">
        <v>9</v>
      </c>
      <c r="J691" s="98" t="str">
        <f t="shared" si="10"/>
        <v>44316Q</v>
      </c>
      <c r="K691" s="99">
        <v>296</v>
      </c>
      <c r="L691" s="99">
        <v>326</v>
      </c>
      <c r="M691" s="101"/>
      <c r="N691" s="99">
        <v>336</v>
      </c>
      <c r="O691" s="99">
        <v>366</v>
      </c>
      <c r="P691" s="99"/>
      <c r="Q691" s="99">
        <v>296</v>
      </c>
      <c r="R691" s="99">
        <v>326</v>
      </c>
      <c r="S691" s="99"/>
      <c r="T691" s="99"/>
      <c r="U691" s="99"/>
    </row>
    <row r="692" spans="7:21" x14ac:dyDescent="0.25">
      <c r="G692" s="96" t="s">
        <v>76</v>
      </c>
      <c r="H692" s="100">
        <v>44316</v>
      </c>
      <c r="I692" s="98" t="s">
        <v>10</v>
      </c>
      <c r="J692" s="98" t="str">
        <f t="shared" si="10"/>
        <v>44316E</v>
      </c>
      <c r="K692" s="99">
        <v>376</v>
      </c>
      <c r="L692" s="99">
        <v>406</v>
      </c>
      <c r="M692" s="101"/>
      <c r="N692" s="99">
        <v>416</v>
      </c>
      <c r="O692" s="99">
        <v>446</v>
      </c>
      <c r="P692" s="99"/>
      <c r="Q692" s="99">
        <v>376</v>
      </c>
      <c r="R692" s="99">
        <v>406</v>
      </c>
      <c r="S692" s="99"/>
      <c r="T692" s="99"/>
      <c r="U692" s="99"/>
    </row>
    <row r="693" spans="7:21" x14ac:dyDescent="0.25">
      <c r="G693" s="96" t="s">
        <v>76</v>
      </c>
      <c r="H693" s="100">
        <v>44316</v>
      </c>
      <c r="I693" s="98" t="s">
        <v>72</v>
      </c>
      <c r="J693" s="98" t="str">
        <f t="shared" si="10"/>
        <v>44316M</v>
      </c>
      <c r="K693" s="99">
        <v>466</v>
      </c>
      <c r="L693" s="99">
        <v>496</v>
      </c>
      <c r="M693" s="101"/>
      <c r="N693" s="99">
        <v>506</v>
      </c>
      <c r="O693" s="99">
        <v>536</v>
      </c>
      <c r="P693" s="99"/>
      <c r="Q693" s="99">
        <v>466</v>
      </c>
      <c r="R693" s="99">
        <v>496</v>
      </c>
      <c r="S693" s="99"/>
      <c r="T693" s="99"/>
      <c r="U693" s="99"/>
    </row>
    <row r="694" spans="7:21" x14ac:dyDescent="0.25">
      <c r="G694" s="96" t="s">
        <v>77</v>
      </c>
      <c r="H694" s="100">
        <v>44317</v>
      </c>
      <c r="I694" s="98" t="s">
        <v>6</v>
      </c>
      <c r="J694" s="98" t="str">
        <f t="shared" si="10"/>
        <v>44317O</v>
      </c>
      <c r="K694" s="99">
        <v>146</v>
      </c>
      <c r="L694" s="99">
        <v>176</v>
      </c>
      <c r="M694" s="101"/>
      <c r="N694" s="99">
        <v>186</v>
      </c>
      <c r="O694" s="99">
        <v>216</v>
      </c>
      <c r="P694" s="99"/>
      <c r="Q694" s="99">
        <v>146</v>
      </c>
      <c r="R694" s="99">
        <v>176</v>
      </c>
      <c r="S694" s="99"/>
      <c r="T694" s="99"/>
      <c r="U694" s="99"/>
    </row>
    <row r="695" spans="7:21" x14ac:dyDescent="0.25">
      <c r="G695" s="96" t="s">
        <v>77</v>
      </c>
      <c r="H695" s="100">
        <v>44317</v>
      </c>
      <c r="I695" s="98" t="s">
        <v>7</v>
      </c>
      <c r="J695" s="98" t="str">
        <f t="shared" si="10"/>
        <v>44317N</v>
      </c>
      <c r="K695" s="99">
        <v>176</v>
      </c>
      <c r="L695" s="99">
        <v>206</v>
      </c>
      <c r="M695" s="101"/>
      <c r="N695" s="99">
        <v>216</v>
      </c>
      <c r="O695" s="99">
        <v>246</v>
      </c>
      <c r="P695" s="99"/>
      <c r="Q695" s="99">
        <v>176</v>
      </c>
      <c r="R695" s="99">
        <v>206</v>
      </c>
      <c r="S695" s="99"/>
      <c r="T695" s="99"/>
      <c r="U695" s="99"/>
    </row>
    <row r="696" spans="7:21" x14ac:dyDescent="0.25">
      <c r="G696" s="96" t="s">
        <v>77</v>
      </c>
      <c r="H696" s="100">
        <v>44317</v>
      </c>
      <c r="I696" s="98" t="s">
        <v>8</v>
      </c>
      <c r="J696" s="98" t="str">
        <f t="shared" si="10"/>
        <v>44317X</v>
      </c>
      <c r="K696" s="99">
        <v>236</v>
      </c>
      <c r="L696" s="99">
        <v>266</v>
      </c>
      <c r="M696" s="101"/>
      <c r="N696" s="99">
        <v>276</v>
      </c>
      <c r="O696" s="99">
        <v>306</v>
      </c>
      <c r="P696" s="99"/>
      <c r="Q696" s="99">
        <v>236</v>
      </c>
      <c r="R696" s="99">
        <v>266</v>
      </c>
      <c r="S696" s="99"/>
      <c r="T696" s="99"/>
      <c r="U696" s="99"/>
    </row>
    <row r="697" spans="7:21" x14ac:dyDescent="0.25">
      <c r="G697" s="96" t="s">
        <v>77</v>
      </c>
      <c r="H697" s="100">
        <v>44317</v>
      </c>
      <c r="I697" s="98" t="s">
        <v>9</v>
      </c>
      <c r="J697" s="98" t="str">
        <f t="shared" si="10"/>
        <v>44317Q</v>
      </c>
      <c r="K697" s="99">
        <v>296</v>
      </c>
      <c r="L697" s="99">
        <v>326</v>
      </c>
      <c r="M697" s="101"/>
      <c r="N697" s="99">
        <v>336</v>
      </c>
      <c r="O697" s="99">
        <v>366</v>
      </c>
      <c r="P697" s="99"/>
      <c r="Q697" s="99">
        <v>296</v>
      </c>
      <c r="R697" s="99">
        <v>326</v>
      </c>
      <c r="S697" s="99"/>
      <c r="T697" s="99"/>
      <c r="U697" s="99"/>
    </row>
    <row r="698" spans="7:21" x14ac:dyDescent="0.25">
      <c r="G698" s="96" t="s">
        <v>77</v>
      </c>
      <c r="H698" s="100">
        <v>44317</v>
      </c>
      <c r="I698" s="98" t="s">
        <v>10</v>
      </c>
      <c r="J698" s="98" t="str">
        <f t="shared" si="10"/>
        <v>44317E</v>
      </c>
      <c r="K698" s="99">
        <v>376</v>
      </c>
      <c r="L698" s="99">
        <v>406</v>
      </c>
      <c r="M698" s="101"/>
      <c r="N698" s="99">
        <v>416</v>
      </c>
      <c r="O698" s="99">
        <v>446</v>
      </c>
      <c r="P698" s="99"/>
      <c r="Q698" s="99">
        <v>376</v>
      </c>
      <c r="R698" s="99">
        <v>406</v>
      </c>
      <c r="S698" s="99"/>
      <c r="T698" s="99"/>
      <c r="U698" s="99"/>
    </row>
    <row r="699" spans="7:21" x14ac:dyDescent="0.25">
      <c r="G699" s="96" t="s">
        <v>77</v>
      </c>
      <c r="H699" s="100">
        <v>44317</v>
      </c>
      <c r="I699" s="98" t="s">
        <v>72</v>
      </c>
      <c r="J699" s="98" t="str">
        <f t="shared" si="10"/>
        <v>44317M</v>
      </c>
      <c r="K699" s="99">
        <v>466</v>
      </c>
      <c r="L699" s="99">
        <v>496</v>
      </c>
      <c r="M699" s="101"/>
      <c r="N699" s="99">
        <v>506</v>
      </c>
      <c r="O699" s="99">
        <v>536</v>
      </c>
      <c r="P699" s="99"/>
      <c r="Q699" s="99">
        <v>466</v>
      </c>
      <c r="R699" s="99">
        <v>496</v>
      </c>
      <c r="S699" s="99"/>
      <c r="T699" s="99"/>
      <c r="U699" s="99"/>
    </row>
    <row r="700" spans="7:21" x14ac:dyDescent="0.25">
      <c r="G700" s="96" t="s">
        <v>78</v>
      </c>
      <c r="H700" s="100">
        <v>44318</v>
      </c>
      <c r="I700" s="98" t="s">
        <v>6</v>
      </c>
      <c r="J700" s="98" t="str">
        <f t="shared" si="10"/>
        <v>44318O</v>
      </c>
      <c r="K700" s="99">
        <v>146</v>
      </c>
      <c r="L700" s="99">
        <v>176</v>
      </c>
      <c r="M700" s="101"/>
      <c r="N700" s="99">
        <v>186</v>
      </c>
      <c r="O700" s="99">
        <v>216</v>
      </c>
      <c r="P700" s="99"/>
      <c r="Q700" s="101"/>
      <c r="R700" s="101"/>
      <c r="S700" s="99"/>
      <c r="T700" s="99">
        <v>126</v>
      </c>
      <c r="U700" s="99">
        <v>156</v>
      </c>
    </row>
    <row r="701" spans="7:21" x14ac:dyDescent="0.25">
      <c r="G701" s="96" t="s">
        <v>78</v>
      </c>
      <c r="H701" s="100">
        <v>44318</v>
      </c>
      <c r="I701" s="98" t="s">
        <v>7</v>
      </c>
      <c r="J701" s="98" t="str">
        <f t="shared" si="10"/>
        <v>44318N</v>
      </c>
      <c r="K701" s="99">
        <v>176</v>
      </c>
      <c r="L701" s="99">
        <v>206</v>
      </c>
      <c r="M701" s="101"/>
      <c r="N701" s="99">
        <v>216</v>
      </c>
      <c r="O701" s="99">
        <v>246</v>
      </c>
      <c r="P701" s="99"/>
      <c r="Q701" s="101"/>
      <c r="R701" s="101"/>
      <c r="S701" s="99"/>
      <c r="T701" s="99">
        <v>156</v>
      </c>
      <c r="U701" s="99">
        <v>186</v>
      </c>
    </row>
    <row r="702" spans="7:21" x14ac:dyDescent="0.25">
      <c r="G702" s="96" t="s">
        <v>78</v>
      </c>
      <c r="H702" s="100">
        <v>44318</v>
      </c>
      <c r="I702" s="98" t="s">
        <v>8</v>
      </c>
      <c r="J702" s="98" t="str">
        <f t="shared" si="10"/>
        <v>44318X</v>
      </c>
      <c r="K702" s="99">
        <v>236</v>
      </c>
      <c r="L702" s="99">
        <v>266</v>
      </c>
      <c r="M702" s="101"/>
      <c r="N702" s="99">
        <v>276</v>
      </c>
      <c r="O702" s="99">
        <v>306</v>
      </c>
      <c r="P702" s="99"/>
      <c r="Q702" s="101"/>
      <c r="R702" s="101"/>
      <c r="S702" s="99"/>
      <c r="T702" s="99">
        <v>216</v>
      </c>
      <c r="U702" s="99">
        <v>246</v>
      </c>
    </row>
    <row r="703" spans="7:21" x14ac:dyDescent="0.25">
      <c r="G703" s="96" t="s">
        <v>78</v>
      </c>
      <c r="H703" s="100">
        <v>44318</v>
      </c>
      <c r="I703" s="98" t="s">
        <v>9</v>
      </c>
      <c r="J703" s="98" t="str">
        <f t="shared" si="10"/>
        <v>44318Q</v>
      </c>
      <c r="K703" s="99">
        <v>296</v>
      </c>
      <c r="L703" s="99">
        <v>326</v>
      </c>
      <c r="M703" s="101"/>
      <c r="N703" s="99">
        <v>336</v>
      </c>
      <c r="O703" s="99">
        <v>366</v>
      </c>
      <c r="P703" s="99"/>
      <c r="Q703" s="99"/>
      <c r="R703" s="99"/>
      <c r="S703" s="99"/>
      <c r="T703" s="99">
        <v>276</v>
      </c>
      <c r="U703" s="99">
        <v>306</v>
      </c>
    </row>
    <row r="704" spans="7:21" x14ac:dyDescent="0.25">
      <c r="G704" s="96" t="s">
        <v>78</v>
      </c>
      <c r="H704" s="100">
        <v>44318</v>
      </c>
      <c r="I704" s="98" t="s">
        <v>10</v>
      </c>
      <c r="J704" s="98" t="str">
        <f t="shared" si="10"/>
        <v>44318E</v>
      </c>
      <c r="K704" s="99">
        <v>376</v>
      </c>
      <c r="L704" s="99">
        <v>406</v>
      </c>
      <c r="M704" s="101"/>
      <c r="N704" s="99">
        <v>416</v>
      </c>
      <c r="O704" s="99">
        <v>446</v>
      </c>
      <c r="P704" s="99"/>
      <c r="Q704" s="99"/>
      <c r="R704" s="99"/>
      <c r="S704" s="99"/>
      <c r="T704" s="99">
        <v>356</v>
      </c>
      <c r="U704" s="99">
        <v>386</v>
      </c>
    </row>
    <row r="705" spans="7:21" x14ac:dyDescent="0.25">
      <c r="G705" s="96" t="s">
        <v>78</v>
      </c>
      <c r="H705" s="100">
        <v>44318</v>
      </c>
      <c r="I705" s="98" t="s">
        <v>72</v>
      </c>
      <c r="J705" s="98" t="str">
        <f t="shared" si="10"/>
        <v>44318M</v>
      </c>
      <c r="K705" s="99">
        <v>466</v>
      </c>
      <c r="L705" s="99">
        <v>496</v>
      </c>
      <c r="M705" s="101"/>
      <c r="N705" s="99">
        <v>506</v>
      </c>
      <c r="O705" s="99">
        <v>536</v>
      </c>
      <c r="P705" s="99"/>
      <c r="Q705" s="99"/>
      <c r="R705" s="99"/>
      <c r="S705" s="99"/>
      <c r="T705" s="99">
        <v>446</v>
      </c>
      <c r="U705" s="99">
        <v>476</v>
      </c>
    </row>
    <row r="706" spans="7:21" x14ac:dyDescent="0.25">
      <c r="G706" s="96" t="s">
        <v>79</v>
      </c>
      <c r="H706" s="100">
        <v>44319</v>
      </c>
      <c r="I706" s="98" t="s">
        <v>6</v>
      </c>
      <c r="J706" s="98" t="str">
        <f t="shared" si="10"/>
        <v>44319O</v>
      </c>
      <c r="K706" s="99">
        <v>146</v>
      </c>
      <c r="L706" s="99">
        <v>176</v>
      </c>
      <c r="M706" s="101"/>
      <c r="N706" s="99">
        <v>186</v>
      </c>
      <c r="O706" s="99">
        <v>216</v>
      </c>
      <c r="P706" s="99"/>
      <c r="Q706" s="99"/>
      <c r="R706" s="99"/>
      <c r="S706" s="99"/>
      <c r="T706" s="99"/>
      <c r="U706" s="99"/>
    </row>
    <row r="707" spans="7:21" x14ac:dyDescent="0.25">
      <c r="G707" s="96" t="s">
        <v>79</v>
      </c>
      <c r="H707" s="100">
        <v>44319</v>
      </c>
      <c r="I707" s="98" t="s">
        <v>7</v>
      </c>
      <c r="J707" s="98" t="str">
        <f t="shared" si="10"/>
        <v>44319N</v>
      </c>
      <c r="K707" s="99">
        <v>176</v>
      </c>
      <c r="L707" s="99">
        <v>206</v>
      </c>
      <c r="M707" s="101"/>
      <c r="N707" s="99">
        <v>216</v>
      </c>
      <c r="O707" s="99">
        <v>246</v>
      </c>
      <c r="P707" s="99"/>
      <c r="Q707" s="99"/>
      <c r="R707" s="99"/>
      <c r="S707" s="99"/>
      <c r="T707" s="99"/>
      <c r="U707" s="99"/>
    </row>
    <row r="708" spans="7:21" x14ac:dyDescent="0.25">
      <c r="G708" s="96" t="s">
        <v>79</v>
      </c>
      <c r="H708" s="100">
        <v>44319</v>
      </c>
      <c r="I708" s="98" t="s">
        <v>8</v>
      </c>
      <c r="J708" s="98" t="str">
        <f t="shared" si="10"/>
        <v>44319X</v>
      </c>
      <c r="K708" s="99">
        <v>236</v>
      </c>
      <c r="L708" s="99">
        <v>266</v>
      </c>
      <c r="M708" s="101"/>
      <c r="N708" s="99">
        <v>276</v>
      </c>
      <c r="O708" s="99">
        <v>306</v>
      </c>
      <c r="P708" s="99"/>
      <c r="Q708" s="99"/>
      <c r="R708" s="99"/>
      <c r="S708" s="99"/>
      <c r="T708" s="99"/>
      <c r="U708" s="99"/>
    </row>
    <row r="709" spans="7:21" x14ac:dyDescent="0.25">
      <c r="G709" s="96" t="s">
        <v>79</v>
      </c>
      <c r="H709" s="100">
        <v>44319</v>
      </c>
      <c r="I709" s="98" t="s">
        <v>9</v>
      </c>
      <c r="J709" s="98" t="str">
        <f t="shared" ref="J709:J772" si="11">+H709&amp;I709</f>
        <v>44319Q</v>
      </c>
      <c r="K709" s="99">
        <v>296</v>
      </c>
      <c r="L709" s="99">
        <v>326</v>
      </c>
      <c r="M709" s="101"/>
      <c r="N709" s="99">
        <v>336</v>
      </c>
      <c r="O709" s="99">
        <v>366</v>
      </c>
      <c r="P709" s="99"/>
      <c r="Q709" s="99"/>
      <c r="R709" s="99"/>
      <c r="S709" s="99"/>
      <c r="T709" s="99"/>
      <c r="U709" s="99"/>
    </row>
    <row r="710" spans="7:21" x14ac:dyDescent="0.25">
      <c r="G710" s="96" t="s">
        <v>79</v>
      </c>
      <c r="H710" s="100">
        <v>44319</v>
      </c>
      <c r="I710" s="98" t="s">
        <v>10</v>
      </c>
      <c r="J710" s="98" t="str">
        <f t="shared" si="11"/>
        <v>44319E</v>
      </c>
      <c r="K710" s="99">
        <v>376</v>
      </c>
      <c r="L710" s="99">
        <v>406</v>
      </c>
      <c r="M710" s="101"/>
      <c r="N710" s="99">
        <v>416</v>
      </c>
      <c r="O710" s="99">
        <v>446</v>
      </c>
      <c r="P710" s="99"/>
      <c r="Q710" s="99"/>
      <c r="R710" s="99"/>
      <c r="S710" s="99"/>
      <c r="T710" s="99"/>
      <c r="U710" s="99"/>
    </row>
    <row r="711" spans="7:21" x14ac:dyDescent="0.25">
      <c r="G711" s="96" t="s">
        <v>79</v>
      </c>
      <c r="H711" s="100">
        <v>44319</v>
      </c>
      <c r="I711" s="98" t="s">
        <v>72</v>
      </c>
      <c r="J711" s="98" t="str">
        <f t="shared" si="11"/>
        <v>44319M</v>
      </c>
      <c r="K711" s="99">
        <v>466</v>
      </c>
      <c r="L711" s="99">
        <v>496</v>
      </c>
      <c r="M711" s="101"/>
      <c r="N711" s="99">
        <v>506</v>
      </c>
      <c r="O711" s="99">
        <v>536</v>
      </c>
      <c r="P711" s="99"/>
      <c r="Q711" s="99"/>
      <c r="R711" s="99"/>
      <c r="S711" s="99"/>
      <c r="T711" s="99"/>
      <c r="U711" s="99"/>
    </row>
    <row r="712" spans="7:21" x14ac:dyDescent="0.25">
      <c r="G712" s="96" t="s">
        <v>80</v>
      </c>
      <c r="H712" s="100">
        <v>44320</v>
      </c>
      <c r="I712" s="98" t="s">
        <v>6</v>
      </c>
      <c r="J712" s="98" t="str">
        <f t="shared" si="11"/>
        <v>44320O</v>
      </c>
      <c r="K712" s="99">
        <v>146</v>
      </c>
      <c r="L712" s="99">
        <v>176</v>
      </c>
      <c r="M712" s="101"/>
      <c r="N712" s="99">
        <v>186</v>
      </c>
      <c r="O712" s="99">
        <v>216</v>
      </c>
      <c r="P712" s="99"/>
      <c r="Q712" s="99"/>
      <c r="R712" s="99"/>
      <c r="S712" s="99"/>
      <c r="T712" s="99"/>
      <c r="U712" s="99"/>
    </row>
    <row r="713" spans="7:21" x14ac:dyDescent="0.25">
      <c r="G713" s="96" t="s">
        <v>80</v>
      </c>
      <c r="H713" s="100">
        <v>44320</v>
      </c>
      <c r="I713" s="98" t="s">
        <v>7</v>
      </c>
      <c r="J713" s="98" t="str">
        <f t="shared" si="11"/>
        <v>44320N</v>
      </c>
      <c r="K713" s="99">
        <v>176</v>
      </c>
      <c r="L713" s="99">
        <v>206</v>
      </c>
      <c r="M713" s="101"/>
      <c r="N713" s="99">
        <v>216</v>
      </c>
      <c r="O713" s="99">
        <v>246</v>
      </c>
      <c r="P713" s="99"/>
      <c r="Q713" s="99"/>
      <c r="R713" s="99"/>
      <c r="S713" s="99"/>
      <c r="T713" s="99"/>
      <c r="U713" s="99"/>
    </row>
    <row r="714" spans="7:21" x14ac:dyDescent="0.25">
      <c r="G714" s="96" t="s">
        <v>80</v>
      </c>
      <c r="H714" s="100">
        <v>44320</v>
      </c>
      <c r="I714" s="98" t="s">
        <v>8</v>
      </c>
      <c r="J714" s="98" t="str">
        <f t="shared" si="11"/>
        <v>44320X</v>
      </c>
      <c r="K714" s="99">
        <v>236</v>
      </c>
      <c r="L714" s="99">
        <v>266</v>
      </c>
      <c r="M714" s="101"/>
      <c r="N714" s="99">
        <v>276</v>
      </c>
      <c r="O714" s="99">
        <v>306</v>
      </c>
      <c r="P714" s="99"/>
      <c r="Q714" s="99"/>
      <c r="R714" s="99"/>
      <c r="S714" s="99"/>
      <c r="T714" s="99"/>
      <c r="U714" s="99"/>
    </row>
    <row r="715" spans="7:21" x14ac:dyDescent="0.25">
      <c r="G715" s="96" t="s">
        <v>80</v>
      </c>
      <c r="H715" s="100">
        <v>44320</v>
      </c>
      <c r="I715" s="98" t="s">
        <v>9</v>
      </c>
      <c r="J715" s="98" t="str">
        <f t="shared" si="11"/>
        <v>44320Q</v>
      </c>
      <c r="K715" s="99">
        <v>296</v>
      </c>
      <c r="L715" s="99">
        <v>326</v>
      </c>
      <c r="M715" s="101"/>
      <c r="N715" s="99">
        <v>336</v>
      </c>
      <c r="O715" s="99">
        <v>366</v>
      </c>
      <c r="P715" s="99"/>
      <c r="Q715" s="99"/>
      <c r="R715" s="99"/>
      <c r="S715" s="99"/>
      <c r="T715" s="99"/>
      <c r="U715" s="99"/>
    </row>
    <row r="716" spans="7:21" x14ac:dyDescent="0.25">
      <c r="G716" s="96" t="s">
        <v>80</v>
      </c>
      <c r="H716" s="100">
        <v>44320</v>
      </c>
      <c r="I716" s="98" t="s">
        <v>10</v>
      </c>
      <c r="J716" s="98" t="str">
        <f t="shared" si="11"/>
        <v>44320E</v>
      </c>
      <c r="K716" s="99">
        <v>376</v>
      </c>
      <c r="L716" s="99">
        <v>406</v>
      </c>
      <c r="M716" s="101"/>
      <c r="N716" s="99">
        <v>416</v>
      </c>
      <c r="O716" s="99">
        <v>446</v>
      </c>
      <c r="P716" s="99"/>
      <c r="Q716" s="99"/>
      <c r="R716" s="99"/>
      <c r="S716" s="99"/>
      <c r="T716" s="99"/>
      <c r="U716" s="99"/>
    </row>
    <row r="717" spans="7:21" x14ac:dyDescent="0.25">
      <c r="G717" s="96" t="s">
        <v>80</v>
      </c>
      <c r="H717" s="100">
        <v>44320</v>
      </c>
      <c r="I717" s="98" t="s">
        <v>72</v>
      </c>
      <c r="J717" s="98" t="str">
        <f t="shared" si="11"/>
        <v>44320M</v>
      </c>
      <c r="K717" s="99">
        <v>466</v>
      </c>
      <c r="L717" s="99">
        <v>496</v>
      </c>
      <c r="M717" s="101"/>
      <c r="N717" s="99">
        <v>506</v>
      </c>
      <c r="O717" s="99">
        <v>536</v>
      </c>
      <c r="P717" s="99"/>
      <c r="Q717" s="99"/>
      <c r="R717" s="99"/>
      <c r="S717" s="99"/>
      <c r="T717" s="99"/>
      <c r="U717" s="99"/>
    </row>
    <row r="718" spans="7:21" x14ac:dyDescent="0.25">
      <c r="G718" s="96" t="s">
        <v>74</v>
      </c>
      <c r="H718" s="100">
        <v>44321</v>
      </c>
      <c r="I718" s="98" t="s">
        <v>6</v>
      </c>
      <c r="J718" s="98" t="str">
        <f t="shared" si="11"/>
        <v>44321O</v>
      </c>
      <c r="K718" s="99">
        <v>146</v>
      </c>
      <c r="L718" s="99">
        <v>176</v>
      </c>
      <c r="M718" s="101"/>
      <c r="N718" s="99">
        <v>186</v>
      </c>
      <c r="O718" s="99">
        <v>216</v>
      </c>
      <c r="P718" s="99"/>
      <c r="Q718" s="99"/>
      <c r="R718" s="99"/>
      <c r="S718" s="99"/>
      <c r="T718" s="99"/>
      <c r="U718" s="99"/>
    </row>
    <row r="719" spans="7:21" x14ac:dyDescent="0.25">
      <c r="G719" s="96" t="s">
        <v>74</v>
      </c>
      <c r="H719" s="100">
        <v>44321</v>
      </c>
      <c r="I719" s="98" t="s">
        <v>7</v>
      </c>
      <c r="J719" s="98" t="str">
        <f t="shared" si="11"/>
        <v>44321N</v>
      </c>
      <c r="K719" s="99">
        <v>176</v>
      </c>
      <c r="L719" s="99">
        <v>206</v>
      </c>
      <c r="M719" s="101"/>
      <c r="N719" s="99">
        <v>216</v>
      </c>
      <c r="O719" s="99">
        <v>246</v>
      </c>
      <c r="P719" s="99"/>
      <c r="Q719" s="99"/>
      <c r="R719" s="99"/>
      <c r="S719" s="99"/>
      <c r="T719" s="99"/>
      <c r="U719" s="99"/>
    </row>
    <row r="720" spans="7:21" x14ac:dyDescent="0.25">
      <c r="G720" s="96" t="s">
        <v>74</v>
      </c>
      <c r="H720" s="100">
        <v>44321</v>
      </c>
      <c r="I720" s="98" t="s">
        <v>8</v>
      </c>
      <c r="J720" s="98" t="str">
        <f t="shared" si="11"/>
        <v>44321X</v>
      </c>
      <c r="K720" s="99">
        <v>236</v>
      </c>
      <c r="L720" s="99">
        <v>266</v>
      </c>
      <c r="M720" s="101"/>
      <c r="N720" s="99">
        <v>276</v>
      </c>
      <c r="O720" s="99">
        <v>306</v>
      </c>
      <c r="P720" s="99"/>
      <c r="Q720" s="99"/>
      <c r="R720" s="99"/>
      <c r="S720" s="99"/>
      <c r="T720" s="99"/>
      <c r="U720" s="99"/>
    </row>
    <row r="721" spans="7:21" x14ac:dyDescent="0.25">
      <c r="G721" s="96" t="s">
        <v>74</v>
      </c>
      <c r="H721" s="100">
        <v>44321</v>
      </c>
      <c r="I721" s="98" t="s">
        <v>9</v>
      </c>
      <c r="J721" s="98" t="str">
        <f t="shared" si="11"/>
        <v>44321Q</v>
      </c>
      <c r="K721" s="99">
        <v>296</v>
      </c>
      <c r="L721" s="99">
        <v>326</v>
      </c>
      <c r="M721" s="101"/>
      <c r="N721" s="99">
        <v>336</v>
      </c>
      <c r="O721" s="99">
        <v>366</v>
      </c>
      <c r="P721" s="99"/>
      <c r="Q721" s="99"/>
      <c r="R721" s="99"/>
      <c r="S721" s="99"/>
      <c r="T721" s="99"/>
      <c r="U721" s="99"/>
    </row>
    <row r="722" spans="7:21" x14ac:dyDescent="0.25">
      <c r="G722" s="96" t="s">
        <v>74</v>
      </c>
      <c r="H722" s="100">
        <v>44321</v>
      </c>
      <c r="I722" s="98" t="s">
        <v>10</v>
      </c>
      <c r="J722" s="98" t="str">
        <f t="shared" si="11"/>
        <v>44321E</v>
      </c>
      <c r="K722" s="99">
        <v>376</v>
      </c>
      <c r="L722" s="99">
        <v>406</v>
      </c>
      <c r="M722" s="101"/>
      <c r="N722" s="99">
        <v>416</v>
      </c>
      <c r="O722" s="99">
        <v>446</v>
      </c>
      <c r="P722" s="99"/>
      <c r="Q722" s="99"/>
      <c r="R722" s="99"/>
      <c r="S722" s="99"/>
      <c r="T722" s="99"/>
      <c r="U722" s="99"/>
    </row>
    <row r="723" spans="7:21" x14ac:dyDescent="0.25">
      <c r="G723" s="96" t="s">
        <v>74</v>
      </c>
      <c r="H723" s="100">
        <v>44321</v>
      </c>
      <c r="I723" s="98" t="s">
        <v>72</v>
      </c>
      <c r="J723" s="98" t="str">
        <f t="shared" si="11"/>
        <v>44321M</v>
      </c>
      <c r="K723" s="99">
        <v>466</v>
      </c>
      <c r="L723" s="99">
        <v>496</v>
      </c>
      <c r="M723" s="101"/>
      <c r="N723" s="99">
        <v>506</v>
      </c>
      <c r="O723" s="99">
        <v>536</v>
      </c>
      <c r="P723" s="99"/>
      <c r="Q723" s="99"/>
      <c r="R723" s="99"/>
      <c r="S723" s="99"/>
      <c r="T723" s="99"/>
      <c r="U723" s="99"/>
    </row>
    <row r="724" spans="7:21" x14ac:dyDescent="0.25">
      <c r="G724" s="96" t="s">
        <v>75</v>
      </c>
      <c r="H724" s="100">
        <v>44322</v>
      </c>
      <c r="I724" s="98" t="s">
        <v>6</v>
      </c>
      <c r="J724" s="98" t="str">
        <f t="shared" si="11"/>
        <v>44322O</v>
      </c>
      <c r="K724" s="99">
        <v>146</v>
      </c>
      <c r="L724" s="99">
        <v>176</v>
      </c>
      <c r="M724" s="101"/>
      <c r="N724" s="99">
        <v>186</v>
      </c>
      <c r="O724" s="99">
        <v>216</v>
      </c>
      <c r="P724" s="99"/>
      <c r="Q724" s="99"/>
      <c r="R724" s="99"/>
      <c r="S724" s="99"/>
      <c r="T724" s="99"/>
      <c r="U724" s="99"/>
    </row>
    <row r="725" spans="7:21" x14ac:dyDescent="0.25">
      <c r="G725" s="96" t="s">
        <v>75</v>
      </c>
      <c r="H725" s="100">
        <v>44322</v>
      </c>
      <c r="I725" s="98" t="s">
        <v>7</v>
      </c>
      <c r="J725" s="98" t="str">
        <f t="shared" si="11"/>
        <v>44322N</v>
      </c>
      <c r="K725" s="99">
        <v>176</v>
      </c>
      <c r="L725" s="99">
        <v>206</v>
      </c>
      <c r="M725" s="101"/>
      <c r="N725" s="99">
        <v>216</v>
      </c>
      <c r="O725" s="99">
        <v>246</v>
      </c>
      <c r="P725" s="99"/>
      <c r="Q725" s="99"/>
      <c r="R725" s="99"/>
      <c r="S725" s="99"/>
      <c r="T725" s="99"/>
      <c r="U725" s="99"/>
    </row>
    <row r="726" spans="7:21" x14ac:dyDescent="0.25">
      <c r="G726" s="96" t="s">
        <v>75</v>
      </c>
      <c r="H726" s="100">
        <v>44322</v>
      </c>
      <c r="I726" s="98" t="s">
        <v>8</v>
      </c>
      <c r="J726" s="98" t="str">
        <f t="shared" si="11"/>
        <v>44322X</v>
      </c>
      <c r="K726" s="99">
        <v>236</v>
      </c>
      <c r="L726" s="99">
        <v>266</v>
      </c>
      <c r="M726" s="101"/>
      <c r="N726" s="99">
        <v>276</v>
      </c>
      <c r="O726" s="99">
        <v>306</v>
      </c>
      <c r="P726" s="99"/>
      <c r="Q726" s="99"/>
      <c r="R726" s="99"/>
      <c r="S726" s="99"/>
      <c r="T726" s="99"/>
      <c r="U726" s="99"/>
    </row>
    <row r="727" spans="7:21" x14ac:dyDescent="0.25">
      <c r="G727" s="96" t="s">
        <v>75</v>
      </c>
      <c r="H727" s="100">
        <v>44322</v>
      </c>
      <c r="I727" s="98" t="s">
        <v>9</v>
      </c>
      <c r="J727" s="98" t="str">
        <f t="shared" si="11"/>
        <v>44322Q</v>
      </c>
      <c r="K727" s="99">
        <v>296</v>
      </c>
      <c r="L727" s="99">
        <v>326</v>
      </c>
      <c r="M727" s="101"/>
      <c r="N727" s="99">
        <v>336</v>
      </c>
      <c r="O727" s="99">
        <v>366</v>
      </c>
      <c r="P727" s="99"/>
      <c r="Q727" s="99"/>
      <c r="R727" s="99"/>
      <c r="S727" s="99"/>
      <c r="T727" s="99"/>
      <c r="U727" s="99"/>
    </row>
    <row r="728" spans="7:21" x14ac:dyDescent="0.25">
      <c r="G728" s="96" t="s">
        <v>75</v>
      </c>
      <c r="H728" s="100">
        <v>44322</v>
      </c>
      <c r="I728" s="98" t="s">
        <v>10</v>
      </c>
      <c r="J728" s="98" t="str">
        <f t="shared" si="11"/>
        <v>44322E</v>
      </c>
      <c r="K728" s="99">
        <v>376</v>
      </c>
      <c r="L728" s="99">
        <v>406</v>
      </c>
      <c r="M728" s="101"/>
      <c r="N728" s="99">
        <v>416</v>
      </c>
      <c r="O728" s="99">
        <v>446</v>
      </c>
      <c r="P728" s="99"/>
      <c r="Q728" s="99"/>
      <c r="R728" s="99"/>
      <c r="S728" s="99"/>
      <c r="T728" s="99"/>
      <c r="U728" s="99"/>
    </row>
    <row r="729" spans="7:21" x14ac:dyDescent="0.25">
      <c r="G729" s="96" t="s">
        <v>75</v>
      </c>
      <c r="H729" s="100">
        <v>44322</v>
      </c>
      <c r="I729" s="98" t="s">
        <v>72</v>
      </c>
      <c r="J729" s="98" t="str">
        <f t="shared" si="11"/>
        <v>44322M</v>
      </c>
      <c r="K729" s="99">
        <v>466</v>
      </c>
      <c r="L729" s="99">
        <v>496</v>
      </c>
      <c r="M729" s="101"/>
      <c r="N729" s="99">
        <v>506</v>
      </c>
      <c r="O729" s="99">
        <v>536</v>
      </c>
      <c r="P729" s="99"/>
      <c r="Q729" s="99"/>
      <c r="R729" s="99"/>
      <c r="S729" s="99"/>
      <c r="T729" s="99"/>
      <c r="U729" s="99"/>
    </row>
    <row r="730" spans="7:21" x14ac:dyDescent="0.25">
      <c r="G730" s="96" t="s">
        <v>76</v>
      </c>
      <c r="H730" s="100">
        <v>44323</v>
      </c>
      <c r="I730" s="98" t="s">
        <v>6</v>
      </c>
      <c r="J730" s="98" t="str">
        <f t="shared" si="11"/>
        <v>44323O</v>
      </c>
      <c r="K730" s="99">
        <v>146</v>
      </c>
      <c r="L730" s="99">
        <v>176</v>
      </c>
      <c r="M730" s="101"/>
      <c r="N730" s="99">
        <v>186</v>
      </c>
      <c r="O730" s="99">
        <v>216</v>
      </c>
      <c r="P730" s="99"/>
      <c r="Q730" s="99">
        <v>146</v>
      </c>
      <c r="R730" s="99">
        <v>176</v>
      </c>
      <c r="S730" s="99"/>
      <c r="T730" s="99"/>
      <c r="U730" s="99"/>
    </row>
    <row r="731" spans="7:21" x14ac:dyDescent="0.25">
      <c r="G731" s="96" t="s">
        <v>76</v>
      </c>
      <c r="H731" s="100">
        <v>44323</v>
      </c>
      <c r="I731" s="98" t="s">
        <v>7</v>
      </c>
      <c r="J731" s="98" t="str">
        <f t="shared" si="11"/>
        <v>44323N</v>
      </c>
      <c r="K731" s="99">
        <v>176</v>
      </c>
      <c r="L731" s="99">
        <v>206</v>
      </c>
      <c r="M731" s="101"/>
      <c r="N731" s="99">
        <v>216</v>
      </c>
      <c r="O731" s="99">
        <v>246</v>
      </c>
      <c r="P731" s="99"/>
      <c r="Q731" s="99">
        <v>176</v>
      </c>
      <c r="R731" s="99">
        <v>206</v>
      </c>
      <c r="S731" s="99"/>
      <c r="T731" s="99"/>
      <c r="U731" s="99"/>
    </row>
    <row r="732" spans="7:21" x14ac:dyDescent="0.25">
      <c r="G732" s="96" t="s">
        <v>76</v>
      </c>
      <c r="H732" s="100">
        <v>44323</v>
      </c>
      <c r="I732" s="98" t="s">
        <v>8</v>
      </c>
      <c r="J732" s="98" t="str">
        <f t="shared" si="11"/>
        <v>44323X</v>
      </c>
      <c r="K732" s="99">
        <v>236</v>
      </c>
      <c r="L732" s="99">
        <v>266</v>
      </c>
      <c r="M732" s="101"/>
      <c r="N732" s="99">
        <v>276</v>
      </c>
      <c r="O732" s="99">
        <v>306</v>
      </c>
      <c r="P732" s="99"/>
      <c r="Q732" s="99">
        <v>236</v>
      </c>
      <c r="R732" s="99">
        <v>266</v>
      </c>
      <c r="S732" s="99"/>
      <c r="T732" s="99"/>
      <c r="U732" s="99"/>
    </row>
    <row r="733" spans="7:21" x14ac:dyDescent="0.25">
      <c r="G733" s="96" t="s">
        <v>76</v>
      </c>
      <c r="H733" s="100">
        <v>44323</v>
      </c>
      <c r="I733" s="98" t="s">
        <v>9</v>
      </c>
      <c r="J733" s="98" t="str">
        <f t="shared" si="11"/>
        <v>44323Q</v>
      </c>
      <c r="K733" s="99">
        <v>296</v>
      </c>
      <c r="L733" s="99">
        <v>326</v>
      </c>
      <c r="M733" s="101"/>
      <c r="N733" s="99">
        <v>336</v>
      </c>
      <c r="O733" s="99">
        <v>366</v>
      </c>
      <c r="P733" s="99"/>
      <c r="Q733" s="99">
        <v>296</v>
      </c>
      <c r="R733" s="99">
        <v>326</v>
      </c>
      <c r="S733" s="99"/>
      <c r="T733" s="99"/>
      <c r="U733" s="99"/>
    </row>
    <row r="734" spans="7:21" x14ac:dyDescent="0.25">
      <c r="G734" s="96" t="s">
        <v>76</v>
      </c>
      <c r="H734" s="100">
        <v>44323</v>
      </c>
      <c r="I734" s="98" t="s">
        <v>10</v>
      </c>
      <c r="J734" s="98" t="str">
        <f t="shared" si="11"/>
        <v>44323E</v>
      </c>
      <c r="K734" s="99">
        <v>376</v>
      </c>
      <c r="L734" s="99">
        <v>406</v>
      </c>
      <c r="M734" s="101"/>
      <c r="N734" s="99">
        <v>416</v>
      </c>
      <c r="O734" s="99">
        <v>446</v>
      </c>
      <c r="P734" s="99"/>
      <c r="Q734" s="99">
        <v>376</v>
      </c>
      <c r="R734" s="99">
        <v>406</v>
      </c>
      <c r="S734" s="99"/>
      <c r="T734" s="99"/>
      <c r="U734" s="99"/>
    </row>
    <row r="735" spans="7:21" x14ac:dyDescent="0.25">
      <c r="G735" s="96" t="s">
        <v>76</v>
      </c>
      <c r="H735" s="100">
        <v>44323</v>
      </c>
      <c r="I735" s="98" t="s">
        <v>72</v>
      </c>
      <c r="J735" s="98" t="str">
        <f t="shared" si="11"/>
        <v>44323M</v>
      </c>
      <c r="K735" s="99">
        <v>466</v>
      </c>
      <c r="L735" s="99">
        <v>496</v>
      </c>
      <c r="M735" s="101"/>
      <c r="N735" s="99">
        <v>506</v>
      </c>
      <c r="O735" s="99">
        <v>536</v>
      </c>
      <c r="P735" s="99"/>
      <c r="Q735" s="99">
        <v>466</v>
      </c>
      <c r="R735" s="99">
        <v>496</v>
      </c>
      <c r="S735" s="99"/>
      <c r="T735" s="99"/>
      <c r="U735" s="99"/>
    </row>
    <row r="736" spans="7:21" x14ac:dyDescent="0.25">
      <c r="G736" s="96" t="s">
        <v>77</v>
      </c>
      <c r="H736" s="100">
        <v>44324</v>
      </c>
      <c r="I736" s="98" t="s">
        <v>6</v>
      </c>
      <c r="J736" s="98" t="str">
        <f t="shared" si="11"/>
        <v>44324O</v>
      </c>
      <c r="K736" s="99">
        <v>146</v>
      </c>
      <c r="L736" s="99">
        <v>176</v>
      </c>
      <c r="M736" s="101"/>
      <c r="N736" s="99">
        <v>186</v>
      </c>
      <c r="O736" s="99">
        <v>216</v>
      </c>
      <c r="P736" s="99"/>
      <c r="Q736" s="99">
        <v>146</v>
      </c>
      <c r="R736" s="99">
        <v>176</v>
      </c>
      <c r="S736" s="99"/>
      <c r="T736" s="99"/>
      <c r="U736" s="99"/>
    </row>
    <row r="737" spans="7:21" x14ac:dyDescent="0.25">
      <c r="G737" s="96" t="s">
        <v>77</v>
      </c>
      <c r="H737" s="100">
        <v>44324</v>
      </c>
      <c r="I737" s="98" t="s">
        <v>7</v>
      </c>
      <c r="J737" s="98" t="str">
        <f t="shared" si="11"/>
        <v>44324N</v>
      </c>
      <c r="K737" s="99">
        <v>176</v>
      </c>
      <c r="L737" s="99">
        <v>206</v>
      </c>
      <c r="M737" s="101"/>
      <c r="N737" s="99">
        <v>216</v>
      </c>
      <c r="O737" s="99">
        <v>246</v>
      </c>
      <c r="P737" s="99"/>
      <c r="Q737" s="99">
        <v>176</v>
      </c>
      <c r="R737" s="99">
        <v>206</v>
      </c>
      <c r="S737" s="99"/>
      <c r="T737" s="99"/>
      <c r="U737" s="99"/>
    </row>
    <row r="738" spans="7:21" x14ac:dyDescent="0.25">
      <c r="G738" s="96" t="s">
        <v>77</v>
      </c>
      <c r="H738" s="100">
        <v>44324</v>
      </c>
      <c r="I738" s="98" t="s">
        <v>8</v>
      </c>
      <c r="J738" s="98" t="str">
        <f t="shared" si="11"/>
        <v>44324X</v>
      </c>
      <c r="K738" s="99">
        <v>236</v>
      </c>
      <c r="L738" s="99">
        <v>266</v>
      </c>
      <c r="M738" s="101"/>
      <c r="N738" s="99">
        <v>276</v>
      </c>
      <c r="O738" s="99">
        <v>306</v>
      </c>
      <c r="P738" s="99"/>
      <c r="Q738" s="99">
        <v>236</v>
      </c>
      <c r="R738" s="99">
        <v>266</v>
      </c>
      <c r="S738" s="99"/>
      <c r="T738" s="99"/>
      <c r="U738" s="99"/>
    </row>
    <row r="739" spans="7:21" x14ac:dyDescent="0.25">
      <c r="G739" s="96" t="s">
        <v>77</v>
      </c>
      <c r="H739" s="100">
        <v>44324</v>
      </c>
      <c r="I739" s="98" t="s">
        <v>9</v>
      </c>
      <c r="J739" s="98" t="str">
        <f t="shared" si="11"/>
        <v>44324Q</v>
      </c>
      <c r="K739" s="99">
        <v>296</v>
      </c>
      <c r="L739" s="99">
        <v>326</v>
      </c>
      <c r="M739" s="101"/>
      <c r="N739" s="99">
        <v>336</v>
      </c>
      <c r="O739" s="99">
        <v>366</v>
      </c>
      <c r="P739" s="99"/>
      <c r="Q739" s="99">
        <v>296</v>
      </c>
      <c r="R739" s="99">
        <v>326</v>
      </c>
      <c r="S739" s="99"/>
      <c r="T739" s="99"/>
      <c r="U739" s="99"/>
    </row>
    <row r="740" spans="7:21" x14ac:dyDescent="0.25">
      <c r="G740" s="96" t="s">
        <v>77</v>
      </c>
      <c r="H740" s="100">
        <v>44324</v>
      </c>
      <c r="I740" s="98" t="s">
        <v>10</v>
      </c>
      <c r="J740" s="98" t="str">
        <f t="shared" si="11"/>
        <v>44324E</v>
      </c>
      <c r="K740" s="99">
        <v>376</v>
      </c>
      <c r="L740" s="99">
        <v>406</v>
      </c>
      <c r="M740" s="101"/>
      <c r="N740" s="99">
        <v>416</v>
      </c>
      <c r="O740" s="99">
        <v>446</v>
      </c>
      <c r="P740" s="99"/>
      <c r="Q740" s="99">
        <v>376</v>
      </c>
      <c r="R740" s="99">
        <v>406</v>
      </c>
      <c r="S740" s="99"/>
      <c r="T740" s="99"/>
      <c r="U740" s="99"/>
    </row>
    <row r="741" spans="7:21" x14ac:dyDescent="0.25">
      <c r="G741" s="96" t="s">
        <v>77</v>
      </c>
      <c r="H741" s="100">
        <v>44324</v>
      </c>
      <c r="I741" s="98" t="s">
        <v>72</v>
      </c>
      <c r="J741" s="98" t="str">
        <f t="shared" si="11"/>
        <v>44324M</v>
      </c>
      <c r="K741" s="99">
        <v>466</v>
      </c>
      <c r="L741" s="99">
        <v>496</v>
      </c>
      <c r="M741" s="101"/>
      <c r="N741" s="99">
        <v>506</v>
      </c>
      <c r="O741" s="99">
        <v>536</v>
      </c>
      <c r="P741" s="99"/>
      <c r="Q741" s="99">
        <v>466</v>
      </c>
      <c r="R741" s="99">
        <v>496</v>
      </c>
      <c r="S741" s="99"/>
      <c r="T741" s="99"/>
      <c r="U741" s="99"/>
    </row>
    <row r="742" spans="7:21" x14ac:dyDescent="0.25">
      <c r="G742" s="96" t="s">
        <v>78</v>
      </c>
      <c r="H742" s="100">
        <v>44325</v>
      </c>
      <c r="I742" s="98" t="s">
        <v>6</v>
      </c>
      <c r="J742" s="98" t="str">
        <f t="shared" si="11"/>
        <v>44325O</v>
      </c>
      <c r="K742" s="99">
        <v>146</v>
      </c>
      <c r="L742" s="99">
        <v>176</v>
      </c>
      <c r="M742" s="101"/>
      <c r="N742" s="99">
        <v>186</v>
      </c>
      <c r="O742" s="99">
        <v>216</v>
      </c>
      <c r="P742" s="99"/>
      <c r="Q742" s="101"/>
      <c r="R742" s="101"/>
      <c r="S742" s="99"/>
      <c r="T742" s="99">
        <v>126</v>
      </c>
      <c r="U742" s="99">
        <v>156</v>
      </c>
    </row>
    <row r="743" spans="7:21" x14ac:dyDescent="0.25">
      <c r="G743" s="96" t="s">
        <v>78</v>
      </c>
      <c r="H743" s="100">
        <v>44325</v>
      </c>
      <c r="I743" s="98" t="s">
        <v>7</v>
      </c>
      <c r="J743" s="98" t="str">
        <f t="shared" si="11"/>
        <v>44325N</v>
      </c>
      <c r="K743" s="99">
        <v>176</v>
      </c>
      <c r="L743" s="99">
        <v>206</v>
      </c>
      <c r="M743" s="101"/>
      <c r="N743" s="99">
        <v>216</v>
      </c>
      <c r="O743" s="99">
        <v>246</v>
      </c>
      <c r="P743" s="99"/>
      <c r="Q743" s="101"/>
      <c r="R743" s="101"/>
      <c r="S743" s="99"/>
      <c r="T743" s="99">
        <v>156</v>
      </c>
      <c r="U743" s="99">
        <v>186</v>
      </c>
    </row>
    <row r="744" spans="7:21" x14ac:dyDescent="0.25">
      <c r="G744" s="96" t="s">
        <v>78</v>
      </c>
      <c r="H744" s="100">
        <v>44325</v>
      </c>
      <c r="I744" s="98" t="s">
        <v>8</v>
      </c>
      <c r="J744" s="98" t="str">
        <f t="shared" si="11"/>
        <v>44325X</v>
      </c>
      <c r="K744" s="99">
        <v>236</v>
      </c>
      <c r="L744" s="99">
        <v>266</v>
      </c>
      <c r="M744" s="101"/>
      <c r="N744" s="99">
        <v>276</v>
      </c>
      <c r="O744" s="99">
        <v>306</v>
      </c>
      <c r="P744" s="99"/>
      <c r="Q744" s="101"/>
      <c r="R744" s="101"/>
      <c r="S744" s="99"/>
      <c r="T744" s="99">
        <v>216</v>
      </c>
      <c r="U744" s="99">
        <v>246</v>
      </c>
    </row>
    <row r="745" spans="7:21" x14ac:dyDescent="0.25">
      <c r="G745" s="96" t="s">
        <v>78</v>
      </c>
      <c r="H745" s="100">
        <v>44325</v>
      </c>
      <c r="I745" s="98" t="s">
        <v>9</v>
      </c>
      <c r="J745" s="98" t="str">
        <f t="shared" si="11"/>
        <v>44325Q</v>
      </c>
      <c r="K745" s="99">
        <v>296</v>
      </c>
      <c r="L745" s="99">
        <v>326</v>
      </c>
      <c r="M745" s="101"/>
      <c r="N745" s="99">
        <v>336</v>
      </c>
      <c r="O745" s="99">
        <v>366</v>
      </c>
      <c r="P745" s="99"/>
      <c r="Q745" s="99"/>
      <c r="R745" s="99"/>
      <c r="S745" s="99"/>
      <c r="T745" s="99">
        <v>276</v>
      </c>
      <c r="U745" s="99">
        <v>306</v>
      </c>
    </row>
    <row r="746" spans="7:21" x14ac:dyDescent="0.25">
      <c r="G746" s="96" t="s">
        <v>78</v>
      </c>
      <c r="H746" s="100">
        <v>44325</v>
      </c>
      <c r="I746" s="98" t="s">
        <v>10</v>
      </c>
      <c r="J746" s="98" t="str">
        <f t="shared" si="11"/>
        <v>44325E</v>
      </c>
      <c r="K746" s="99">
        <v>376</v>
      </c>
      <c r="L746" s="99">
        <v>406</v>
      </c>
      <c r="M746" s="101"/>
      <c r="N746" s="99">
        <v>416</v>
      </c>
      <c r="O746" s="99">
        <v>446</v>
      </c>
      <c r="P746" s="99"/>
      <c r="Q746" s="99"/>
      <c r="R746" s="99"/>
      <c r="S746" s="99"/>
      <c r="T746" s="99">
        <v>356</v>
      </c>
      <c r="U746" s="99">
        <v>386</v>
      </c>
    </row>
    <row r="747" spans="7:21" x14ac:dyDescent="0.25">
      <c r="G747" s="96" t="s">
        <v>78</v>
      </c>
      <c r="H747" s="100">
        <v>44325</v>
      </c>
      <c r="I747" s="98" t="s">
        <v>72</v>
      </c>
      <c r="J747" s="98" t="str">
        <f t="shared" si="11"/>
        <v>44325M</v>
      </c>
      <c r="K747" s="99">
        <v>466</v>
      </c>
      <c r="L747" s="99">
        <v>496</v>
      </c>
      <c r="M747" s="101"/>
      <c r="N747" s="99">
        <v>506</v>
      </c>
      <c r="O747" s="99">
        <v>536</v>
      </c>
      <c r="P747" s="99"/>
      <c r="Q747" s="99"/>
      <c r="R747" s="99"/>
      <c r="S747" s="99"/>
      <c r="T747" s="99">
        <v>446</v>
      </c>
      <c r="U747" s="99">
        <v>476</v>
      </c>
    </row>
    <row r="748" spans="7:21" x14ac:dyDescent="0.25">
      <c r="G748" s="96" t="s">
        <v>79</v>
      </c>
      <c r="H748" s="100">
        <v>44326</v>
      </c>
      <c r="I748" s="98" t="s">
        <v>6</v>
      </c>
      <c r="J748" s="98" t="str">
        <f t="shared" si="11"/>
        <v>44326O</v>
      </c>
      <c r="K748" s="99">
        <v>146</v>
      </c>
      <c r="L748" s="99">
        <v>176</v>
      </c>
      <c r="M748" s="101"/>
      <c r="N748" s="99">
        <v>186</v>
      </c>
      <c r="O748" s="99">
        <v>216</v>
      </c>
      <c r="P748" s="99"/>
      <c r="Q748" s="99"/>
      <c r="R748" s="99"/>
      <c r="S748" s="99"/>
      <c r="T748" s="99"/>
      <c r="U748" s="99"/>
    </row>
    <row r="749" spans="7:21" x14ac:dyDescent="0.25">
      <c r="G749" s="96" t="s">
        <v>79</v>
      </c>
      <c r="H749" s="100">
        <v>44326</v>
      </c>
      <c r="I749" s="98" t="s">
        <v>7</v>
      </c>
      <c r="J749" s="98" t="str">
        <f t="shared" si="11"/>
        <v>44326N</v>
      </c>
      <c r="K749" s="99">
        <v>176</v>
      </c>
      <c r="L749" s="99">
        <v>206</v>
      </c>
      <c r="M749" s="101"/>
      <c r="N749" s="99">
        <v>216</v>
      </c>
      <c r="O749" s="99">
        <v>246</v>
      </c>
      <c r="P749" s="99"/>
      <c r="Q749" s="99"/>
      <c r="R749" s="99"/>
      <c r="S749" s="99"/>
      <c r="T749" s="99"/>
      <c r="U749" s="99"/>
    </row>
    <row r="750" spans="7:21" x14ac:dyDescent="0.25">
      <c r="G750" s="96" t="s">
        <v>79</v>
      </c>
      <c r="H750" s="100">
        <v>44326</v>
      </c>
      <c r="I750" s="98" t="s">
        <v>8</v>
      </c>
      <c r="J750" s="98" t="str">
        <f t="shared" si="11"/>
        <v>44326X</v>
      </c>
      <c r="K750" s="99">
        <v>236</v>
      </c>
      <c r="L750" s="99">
        <v>266</v>
      </c>
      <c r="M750" s="101"/>
      <c r="N750" s="99">
        <v>276</v>
      </c>
      <c r="O750" s="99">
        <v>306</v>
      </c>
      <c r="P750" s="99"/>
      <c r="Q750" s="99"/>
      <c r="R750" s="99"/>
      <c r="S750" s="99"/>
      <c r="T750" s="99"/>
      <c r="U750" s="99"/>
    </row>
    <row r="751" spans="7:21" x14ac:dyDescent="0.25">
      <c r="G751" s="96" t="s">
        <v>79</v>
      </c>
      <c r="H751" s="100">
        <v>44326</v>
      </c>
      <c r="I751" s="98" t="s">
        <v>9</v>
      </c>
      <c r="J751" s="98" t="str">
        <f t="shared" si="11"/>
        <v>44326Q</v>
      </c>
      <c r="K751" s="99">
        <v>296</v>
      </c>
      <c r="L751" s="99">
        <v>326</v>
      </c>
      <c r="M751" s="101"/>
      <c r="N751" s="99">
        <v>336</v>
      </c>
      <c r="O751" s="99">
        <v>366</v>
      </c>
      <c r="P751" s="99"/>
      <c r="Q751" s="99"/>
      <c r="R751" s="99"/>
      <c r="S751" s="99"/>
      <c r="T751" s="99"/>
      <c r="U751" s="99"/>
    </row>
    <row r="752" spans="7:21" x14ac:dyDescent="0.25">
      <c r="G752" s="96" t="s">
        <v>79</v>
      </c>
      <c r="H752" s="100">
        <v>44326</v>
      </c>
      <c r="I752" s="98" t="s">
        <v>10</v>
      </c>
      <c r="J752" s="98" t="str">
        <f t="shared" si="11"/>
        <v>44326E</v>
      </c>
      <c r="K752" s="99">
        <v>376</v>
      </c>
      <c r="L752" s="99">
        <v>406</v>
      </c>
      <c r="M752" s="101"/>
      <c r="N752" s="99">
        <v>416</v>
      </c>
      <c r="O752" s="99">
        <v>446</v>
      </c>
      <c r="P752" s="99"/>
      <c r="Q752" s="99"/>
      <c r="R752" s="99"/>
      <c r="S752" s="99"/>
      <c r="T752" s="99"/>
      <c r="U752" s="99"/>
    </row>
    <row r="753" spans="7:21" x14ac:dyDescent="0.25">
      <c r="G753" s="96" t="s">
        <v>79</v>
      </c>
      <c r="H753" s="100">
        <v>44326</v>
      </c>
      <c r="I753" s="98" t="s">
        <v>72</v>
      </c>
      <c r="J753" s="98" t="str">
        <f t="shared" si="11"/>
        <v>44326M</v>
      </c>
      <c r="K753" s="99">
        <v>466</v>
      </c>
      <c r="L753" s="99">
        <v>496</v>
      </c>
      <c r="M753" s="101"/>
      <c r="N753" s="99">
        <v>506</v>
      </c>
      <c r="O753" s="99">
        <v>536</v>
      </c>
      <c r="P753" s="99"/>
      <c r="Q753" s="99"/>
      <c r="R753" s="99"/>
      <c r="S753" s="99"/>
      <c r="T753" s="99"/>
      <c r="U753" s="99"/>
    </row>
    <row r="754" spans="7:21" x14ac:dyDescent="0.25">
      <c r="G754" s="96" t="s">
        <v>80</v>
      </c>
      <c r="H754" s="100">
        <v>44327</v>
      </c>
      <c r="I754" s="98" t="s">
        <v>6</v>
      </c>
      <c r="J754" s="98" t="str">
        <f t="shared" si="11"/>
        <v>44327O</v>
      </c>
      <c r="K754" s="99">
        <v>146</v>
      </c>
      <c r="L754" s="99">
        <v>176</v>
      </c>
      <c r="M754" s="101"/>
      <c r="N754" s="99">
        <v>186</v>
      </c>
      <c r="O754" s="99">
        <v>216</v>
      </c>
      <c r="P754" s="99"/>
      <c r="Q754" s="99"/>
      <c r="R754" s="99"/>
      <c r="S754" s="99"/>
      <c r="T754" s="99"/>
      <c r="U754" s="99"/>
    </row>
    <row r="755" spans="7:21" x14ac:dyDescent="0.25">
      <c r="G755" s="96" t="s">
        <v>80</v>
      </c>
      <c r="H755" s="100">
        <v>44327</v>
      </c>
      <c r="I755" s="98" t="s">
        <v>7</v>
      </c>
      <c r="J755" s="98" t="str">
        <f t="shared" si="11"/>
        <v>44327N</v>
      </c>
      <c r="K755" s="99">
        <v>176</v>
      </c>
      <c r="L755" s="99">
        <v>206</v>
      </c>
      <c r="M755" s="101"/>
      <c r="N755" s="99">
        <v>216</v>
      </c>
      <c r="O755" s="99">
        <v>246</v>
      </c>
      <c r="P755" s="99"/>
      <c r="Q755" s="99"/>
      <c r="R755" s="99"/>
      <c r="S755" s="99"/>
      <c r="T755" s="99"/>
      <c r="U755" s="99"/>
    </row>
    <row r="756" spans="7:21" x14ac:dyDescent="0.25">
      <c r="G756" s="96" t="s">
        <v>80</v>
      </c>
      <c r="H756" s="100">
        <v>44327</v>
      </c>
      <c r="I756" s="98" t="s">
        <v>8</v>
      </c>
      <c r="J756" s="98" t="str">
        <f t="shared" si="11"/>
        <v>44327X</v>
      </c>
      <c r="K756" s="99">
        <v>236</v>
      </c>
      <c r="L756" s="99">
        <v>266</v>
      </c>
      <c r="M756" s="101"/>
      <c r="N756" s="99">
        <v>276</v>
      </c>
      <c r="O756" s="99">
        <v>306</v>
      </c>
      <c r="P756" s="99"/>
      <c r="Q756" s="99"/>
      <c r="R756" s="99"/>
      <c r="S756" s="99"/>
      <c r="T756" s="99"/>
      <c r="U756" s="99"/>
    </row>
    <row r="757" spans="7:21" x14ac:dyDescent="0.25">
      <c r="G757" s="96" t="s">
        <v>80</v>
      </c>
      <c r="H757" s="100">
        <v>44327</v>
      </c>
      <c r="I757" s="98" t="s">
        <v>9</v>
      </c>
      <c r="J757" s="98" t="str">
        <f t="shared" si="11"/>
        <v>44327Q</v>
      </c>
      <c r="K757" s="99">
        <v>296</v>
      </c>
      <c r="L757" s="99">
        <v>326</v>
      </c>
      <c r="M757" s="101"/>
      <c r="N757" s="99">
        <v>336</v>
      </c>
      <c r="O757" s="99">
        <v>366</v>
      </c>
      <c r="P757" s="99"/>
      <c r="Q757" s="99"/>
      <c r="R757" s="99"/>
      <c r="S757" s="99"/>
      <c r="T757" s="99"/>
      <c r="U757" s="99"/>
    </row>
    <row r="758" spans="7:21" x14ac:dyDescent="0.25">
      <c r="G758" s="96" t="s">
        <v>80</v>
      </c>
      <c r="H758" s="100">
        <v>44327</v>
      </c>
      <c r="I758" s="98" t="s">
        <v>10</v>
      </c>
      <c r="J758" s="98" t="str">
        <f t="shared" si="11"/>
        <v>44327E</v>
      </c>
      <c r="K758" s="99">
        <v>376</v>
      </c>
      <c r="L758" s="99">
        <v>406</v>
      </c>
      <c r="M758" s="101"/>
      <c r="N758" s="99">
        <v>416</v>
      </c>
      <c r="O758" s="99">
        <v>446</v>
      </c>
      <c r="P758" s="99"/>
      <c r="Q758" s="99"/>
      <c r="R758" s="99"/>
      <c r="S758" s="99"/>
      <c r="T758" s="99"/>
      <c r="U758" s="99"/>
    </row>
    <row r="759" spans="7:21" x14ac:dyDescent="0.25">
      <c r="G759" s="96" t="s">
        <v>80</v>
      </c>
      <c r="H759" s="100">
        <v>44327</v>
      </c>
      <c r="I759" s="98" t="s">
        <v>72</v>
      </c>
      <c r="J759" s="98" t="str">
        <f t="shared" si="11"/>
        <v>44327M</v>
      </c>
      <c r="K759" s="99">
        <v>466</v>
      </c>
      <c r="L759" s="99">
        <v>496</v>
      </c>
      <c r="M759" s="101"/>
      <c r="N759" s="99">
        <v>506</v>
      </c>
      <c r="O759" s="99">
        <v>536</v>
      </c>
      <c r="P759" s="99"/>
      <c r="Q759" s="99"/>
      <c r="R759" s="99"/>
      <c r="S759" s="99"/>
      <c r="T759" s="99"/>
      <c r="U759" s="99"/>
    </row>
    <row r="760" spans="7:21" x14ac:dyDescent="0.25">
      <c r="G760" s="96" t="s">
        <v>74</v>
      </c>
      <c r="H760" s="100">
        <v>44328</v>
      </c>
      <c r="I760" s="98" t="s">
        <v>6</v>
      </c>
      <c r="J760" s="98" t="str">
        <f t="shared" si="11"/>
        <v>44328O</v>
      </c>
      <c r="K760" s="99">
        <v>146</v>
      </c>
      <c r="L760" s="99">
        <v>176</v>
      </c>
      <c r="M760" s="101"/>
      <c r="N760" s="99">
        <v>186</v>
      </c>
      <c r="O760" s="99">
        <v>216</v>
      </c>
      <c r="P760" s="99"/>
      <c r="Q760" s="99"/>
      <c r="R760" s="99"/>
      <c r="S760" s="99"/>
      <c r="T760" s="99"/>
      <c r="U760" s="99"/>
    </row>
    <row r="761" spans="7:21" x14ac:dyDescent="0.25">
      <c r="G761" s="96" t="s">
        <v>74</v>
      </c>
      <c r="H761" s="100">
        <v>44328</v>
      </c>
      <c r="I761" s="98" t="s">
        <v>7</v>
      </c>
      <c r="J761" s="98" t="str">
        <f t="shared" si="11"/>
        <v>44328N</v>
      </c>
      <c r="K761" s="99">
        <v>176</v>
      </c>
      <c r="L761" s="99">
        <v>206</v>
      </c>
      <c r="M761" s="101"/>
      <c r="N761" s="99">
        <v>216</v>
      </c>
      <c r="O761" s="99">
        <v>246</v>
      </c>
      <c r="P761" s="99"/>
      <c r="Q761" s="99"/>
      <c r="R761" s="99"/>
      <c r="S761" s="99"/>
      <c r="T761" s="99"/>
      <c r="U761" s="99"/>
    </row>
    <row r="762" spans="7:21" x14ac:dyDescent="0.25">
      <c r="G762" s="96" t="s">
        <v>74</v>
      </c>
      <c r="H762" s="100">
        <v>44328</v>
      </c>
      <c r="I762" s="98" t="s">
        <v>8</v>
      </c>
      <c r="J762" s="98" t="str">
        <f t="shared" si="11"/>
        <v>44328X</v>
      </c>
      <c r="K762" s="99">
        <v>236</v>
      </c>
      <c r="L762" s="99">
        <v>266</v>
      </c>
      <c r="M762" s="101"/>
      <c r="N762" s="99">
        <v>276</v>
      </c>
      <c r="O762" s="99">
        <v>306</v>
      </c>
      <c r="P762" s="99"/>
      <c r="Q762" s="99"/>
      <c r="R762" s="99"/>
      <c r="S762" s="99"/>
      <c r="T762" s="99"/>
      <c r="U762" s="99"/>
    </row>
    <row r="763" spans="7:21" x14ac:dyDescent="0.25">
      <c r="G763" s="96" t="s">
        <v>74</v>
      </c>
      <c r="H763" s="100">
        <v>44328</v>
      </c>
      <c r="I763" s="98" t="s">
        <v>9</v>
      </c>
      <c r="J763" s="98" t="str">
        <f t="shared" si="11"/>
        <v>44328Q</v>
      </c>
      <c r="K763" s="99">
        <v>296</v>
      </c>
      <c r="L763" s="99">
        <v>326</v>
      </c>
      <c r="M763" s="101"/>
      <c r="N763" s="99">
        <v>336</v>
      </c>
      <c r="O763" s="99">
        <v>366</v>
      </c>
      <c r="P763" s="99"/>
      <c r="Q763" s="99"/>
      <c r="R763" s="99"/>
      <c r="S763" s="99"/>
      <c r="T763" s="99"/>
      <c r="U763" s="99"/>
    </row>
    <row r="764" spans="7:21" x14ac:dyDescent="0.25">
      <c r="G764" s="96" t="s">
        <v>74</v>
      </c>
      <c r="H764" s="100">
        <v>44328</v>
      </c>
      <c r="I764" s="98" t="s">
        <v>10</v>
      </c>
      <c r="J764" s="98" t="str">
        <f t="shared" si="11"/>
        <v>44328E</v>
      </c>
      <c r="K764" s="99">
        <v>376</v>
      </c>
      <c r="L764" s="99">
        <v>406</v>
      </c>
      <c r="M764" s="101"/>
      <c r="N764" s="99">
        <v>416</v>
      </c>
      <c r="O764" s="99">
        <v>446</v>
      </c>
      <c r="P764" s="99"/>
      <c r="Q764" s="99"/>
      <c r="R764" s="99"/>
      <c r="S764" s="99"/>
      <c r="T764" s="99"/>
      <c r="U764" s="99"/>
    </row>
    <row r="765" spans="7:21" x14ac:dyDescent="0.25">
      <c r="G765" s="96" t="s">
        <v>74</v>
      </c>
      <c r="H765" s="100">
        <v>44328</v>
      </c>
      <c r="I765" s="98" t="s">
        <v>72</v>
      </c>
      <c r="J765" s="98" t="str">
        <f t="shared" si="11"/>
        <v>44328M</v>
      </c>
      <c r="K765" s="99">
        <v>466</v>
      </c>
      <c r="L765" s="99">
        <v>496</v>
      </c>
      <c r="M765" s="101"/>
      <c r="N765" s="99">
        <v>506</v>
      </c>
      <c r="O765" s="99">
        <v>536</v>
      </c>
      <c r="P765" s="99"/>
      <c r="Q765" s="99"/>
      <c r="R765" s="99"/>
      <c r="S765" s="99"/>
      <c r="T765" s="99"/>
      <c r="U765" s="99"/>
    </row>
    <row r="766" spans="7:21" x14ac:dyDescent="0.25">
      <c r="G766" s="96" t="s">
        <v>75</v>
      </c>
      <c r="H766" s="100">
        <v>44329</v>
      </c>
      <c r="I766" s="98" t="s">
        <v>6</v>
      </c>
      <c r="J766" s="98" t="str">
        <f t="shared" si="11"/>
        <v>44329O</v>
      </c>
      <c r="K766" s="99">
        <v>146</v>
      </c>
      <c r="L766" s="99">
        <v>176</v>
      </c>
      <c r="M766" s="101"/>
      <c r="N766" s="99">
        <v>186</v>
      </c>
      <c r="O766" s="99">
        <v>216</v>
      </c>
      <c r="P766" s="99"/>
      <c r="Q766" s="99"/>
      <c r="R766" s="99"/>
      <c r="S766" s="99"/>
      <c r="T766" s="99"/>
      <c r="U766" s="99"/>
    </row>
    <row r="767" spans="7:21" x14ac:dyDescent="0.25">
      <c r="G767" s="96" t="s">
        <v>75</v>
      </c>
      <c r="H767" s="100">
        <v>44329</v>
      </c>
      <c r="I767" s="98" t="s">
        <v>7</v>
      </c>
      <c r="J767" s="98" t="str">
        <f t="shared" si="11"/>
        <v>44329N</v>
      </c>
      <c r="K767" s="99">
        <v>176</v>
      </c>
      <c r="L767" s="99">
        <v>206</v>
      </c>
      <c r="M767" s="101"/>
      <c r="N767" s="99">
        <v>216</v>
      </c>
      <c r="O767" s="99">
        <v>246</v>
      </c>
      <c r="P767" s="99"/>
      <c r="Q767" s="99"/>
      <c r="R767" s="99"/>
      <c r="S767" s="99"/>
      <c r="T767" s="99"/>
      <c r="U767" s="99"/>
    </row>
    <row r="768" spans="7:21" x14ac:dyDescent="0.25">
      <c r="G768" s="96" t="s">
        <v>75</v>
      </c>
      <c r="H768" s="100">
        <v>44329</v>
      </c>
      <c r="I768" s="98" t="s">
        <v>8</v>
      </c>
      <c r="J768" s="98" t="str">
        <f t="shared" si="11"/>
        <v>44329X</v>
      </c>
      <c r="K768" s="99">
        <v>236</v>
      </c>
      <c r="L768" s="99">
        <v>266</v>
      </c>
      <c r="M768" s="101"/>
      <c r="N768" s="99">
        <v>276</v>
      </c>
      <c r="O768" s="99">
        <v>306</v>
      </c>
      <c r="P768" s="99"/>
      <c r="Q768" s="99"/>
      <c r="R768" s="99"/>
      <c r="S768" s="99"/>
      <c r="T768" s="99"/>
      <c r="U768" s="99"/>
    </row>
    <row r="769" spans="7:21" x14ac:dyDescent="0.25">
      <c r="G769" s="96" t="s">
        <v>75</v>
      </c>
      <c r="H769" s="100">
        <v>44329</v>
      </c>
      <c r="I769" s="98" t="s">
        <v>9</v>
      </c>
      <c r="J769" s="98" t="str">
        <f t="shared" si="11"/>
        <v>44329Q</v>
      </c>
      <c r="K769" s="99">
        <v>296</v>
      </c>
      <c r="L769" s="99">
        <v>326</v>
      </c>
      <c r="M769" s="101"/>
      <c r="N769" s="99">
        <v>336</v>
      </c>
      <c r="O769" s="99">
        <v>366</v>
      </c>
      <c r="P769" s="99"/>
      <c r="Q769" s="99"/>
      <c r="R769" s="99"/>
      <c r="S769" s="99"/>
      <c r="T769" s="99"/>
      <c r="U769" s="99"/>
    </row>
    <row r="770" spans="7:21" x14ac:dyDescent="0.25">
      <c r="G770" s="96" t="s">
        <v>75</v>
      </c>
      <c r="H770" s="100">
        <v>44329</v>
      </c>
      <c r="I770" s="98" t="s">
        <v>10</v>
      </c>
      <c r="J770" s="98" t="str">
        <f t="shared" si="11"/>
        <v>44329E</v>
      </c>
      <c r="K770" s="99">
        <v>376</v>
      </c>
      <c r="L770" s="99">
        <v>406</v>
      </c>
      <c r="M770" s="101"/>
      <c r="N770" s="99">
        <v>416</v>
      </c>
      <c r="O770" s="99">
        <v>446</v>
      </c>
      <c r="P770" s="99"/>
      <c r="Q770" s="99"/>
      <c r="R770" s="99"/>
      <c r="S770" s="99"/>
      <c r="T770" s="99"/>
      <c r="U770" s="99"/>
    </row>
    <row r="771" spans="7:21" x14ac:dyDescent="0.25">
      <c r="G771" s="96" t="s">
        <v>75</v>
      </c>
      <c r="H771" s="100">
        <v>44329</v>
      </c>
      <c r="I771" s="98" t="s">
        <v>72</v>
      </c>
      <c r="J771" s="98" t="str">
        <f t="shared" si="11"/>
        <v>44329M</v>
      </c>
      <c r="K771" s="99">
        <v>466</v>
      </c>
      <c r="L771" s="99">
        <v>496</v>
      </c>
      <c r="M771" s="101"/>
      <c r="N771" s="99">
        <v>506</v>
      </c>
      <c r="O771" s="99">
        <v>536</v>
      </c>
      <c r="P771" s="99"/>
      <c r="Q771" s="99"/>
      <c r="R771" s="99"/>
      <c r="S771" s="99"/>
      <c r="T771" s="99"/>
      <c r="U771" s="99"/>
    </row>
    <row r="772" spans="7:21" x14ac:dyDescent="0.25">
      <c r="G772" s="96" t="s">
        <v>76</v>
      </c>
      <c r="H772" s="100">
        <v>44330</v>
      </c>
      <c r="I772" s="98" t="s">
        <v>6</v>
      </c>
      <c r="J772" s="98" t="str">
        <f t="shared" si="11"/>
        <v>44330O</v>
      </c>
      <c r="K772" s="99">
        <v>146</v>
      </c>
      <c r="L772" s="99">
        <v>176</v>
      </c>
      <c r="M772" s="101"/>
      <c r="N772" s="99">
        <v>186</v>
      </c>
      <c r="O772" s="99">
        <v>216</v>
      </c>
      <c r="P772" s="99"/>
      <c r="Q772" s="99">
        <v>146</v>
      </c>
      <c r="R772" s="99">
        <v>176</v>
      </c>
      <c r="S772" s="99"/>
      <c r="T772" s="99"/>
      <c r="U772" s="99"/>
    </row>
    <row r="773" spans="7:21" x14ac:dyDescent="0.25">
      <c r="G773" s="96" t="s">
        <v>76</v>
      </c>
      <c r="H773" s="100">
        <v>44330</v>
      </c>
      <c r="I773" s="98" t="s">
        <v>7</v>
      </c>
      <c r="J773" s="98" t="str">
        <f t="shared" ref="J773:J836" si="12">+H773&amp;I773</f>
        <v>44330N</v>
      </c>
      <c r="K773" s="99">
        <v>176</v>
      </c>
      <c r="L773" s="99">
        <v>206</v>
      </c>
      <c r="M773" s="101"/>
      <c r="N773" s="99">
        <v>216</v>
      </c>
      <c r="O773" s="99">
        <v>246</v>
      </c>
      <c r="P773" s="99"/>
      <c r="Q773" s="99">
        <v>176</v>
      </c>
      <c r="R773" s="99">
        <v>206</v>
      </c>
      <c r="S773" s="99"/>
      <c r="T773" s="99"/>
      <c r="U773" s="99"/>
    </row>
    <row r="774" spans="7:21" x14ac:dyDescent="0.25">
      <c r="G774" s="96" t="s">
        <v>76</v>
      </c>
      <c r="H774" s="100">
        <v>44330</v>
      </c>
      <c r="I774" s="98" t="s">
        <v>8</v>
      </c>
      <c r="J774" s="98" t="str">
        <f t="shared" si="12"/>
        <v>44330X</v>
      </c>
      <c r="K774" s="99">
        <v>236</v>
      </c>
      <c r="L774" s="99">
        <v>266</v>
      </c>
      <c r="M774" s="101"/>
      <c r="N774" s="99">
        <v>276</v>
      </c>
      <c r="O774" s="99">
        <v>306</v>
      </c>
      <c r="P774" s="99"/>
      <c r="Q774" s="99">
        <v>236</v>
      </c>
      <c r="R774" s="99">
        <v>266</v>
      </c>
      <c r="S774" s="99"/>
      <c r="T774" s="99"/>
      <c r="U774" s="99"/>
    </row>
    <row r="775" spans="7:21" x14ac:dyDescent="0.25">
      <c r="G775" s="96" t="s">
        <v>76</v>
      </c>
      <c r="H775" s="100">
        <v>44330</v>
      </c>
      <c r="I775" s="98" t="s">
        <v>9</v>
      </c>
      <c r="J775" s="98" t="str">
        <f t="shared" si="12"/>
        <v>44330Q</v>
      </c>
      <c r="K775" s="99">
        <v>296</v>
      </c>
      <c r="L775" s="99">
        <v>326</v>
      </c>
      <c r="M775" s="101"/>
      <c r="N775" s="99">
        <v>336</v>
      </c>
      <c r="O775" s="99">
        <v>366</v>
      </c>
      <c r="P775" s="99"/>
      <c r="Q775" s="99">
        <v>296</v>
      </c>
      <c r="R775" s="99">
        <v>326</v>
      </c>
      <c r="S775" s="99"/>
      <c r="T775" s="99"/>
      <c r="U775" s="99"/>
    </row>
    <row r="776" spans="7:21" x14ac:dyDescent="0.25">
      <c r="G776" s="96" t="s">
        <v>76</v>
      </c>
      <c r="H776" s="100">
        <v>44330</v>
      </c>
      <c r="I776" s="98" t="s">
        <v>10</v>
      </c>
      <c r="J776" s="98" t="str">
        <f t="shared" si="12"/>
        <v>44330E</v>
      </c>
      <c r="K776" s="99">
        <v>376</v>
      </c>
      <c r="L776" s="99">
        <v>406</v>
      </c>
      <c r="M776" s="101"/>
      <c r="N776" s="99">
        <v>416</v>
      </c>
      <c r="O776" s="99">
        <v>446</v>
      </c>
      <c r="P776" s="99"/>
      <c r="Q776" s="99">
        <v>376</v>
      </c>
      <c r="R776" s="99">
        <v>406</v>
      </c>
      <c r="S776" s="99"/>
      <c r="T776" s="99"/>
      <c r="U776" s="99"/>
    </row>
    <row r="777" spans="7:21" x14ac:dyDescent="0.25">
      <c r="G777" s="96" t="s">
        <v>76</v>
      </c>
      <c r="H777" s="100">
        <v>44330</v>
      </c>
      <c r="I777" s="98" t="s">
        <v>72</v>
      </c>
      <c r="J777" s="98" t="str">
        <f t="shared" si="12"/>
        <v>44330M</v>
      </c>
      <c r="K777" s="99">
        <v>466</v>
      </c>
      <c r="L777" s="99">
        <v>496</v>
      </c>
      <c r="M777" s="101"/>
      <c r="N777" s="99">
        <v>506</v>
      </c>
      <c r="O777" s="99">
        <v>536</v>
      </c>
      <c r="P777" s="99"/>
      <c r="Q777" s="99">
        <v>466</v>
      </c>
      <c r="R777" s="99">
        <v>496</v>
      </c>
      <c r="S777" s="99"/>
      <c r="T777" s="99"/>
      <c r="U777" s="99"/>
    </row>
    <row r="778" spans="7:21" x14ac:dyDescent="0.25">
      <c r="G778" s="96" t="s">
        <v>77</v>
      </c>
      <c r="H778" s="100">
        <v>44331</v>
      </c>
      <c r="I778" s="98" t="s">
        <v>6</v>
      </c>
      <c r="J778" s="98" t="str">
        <f t="shared" si="12"/>
        <v>44331O</v>
      </c>
      <c r="K778" s="99">
        <v>146</v>
      </c>
      <c r="L778" s="99">
        <v>176</v>
      </c>
      <c r="M778" s="101"/>
      <c r="N778" s="99">
        <v>186</v>
      </c>
      <c r="O778" s="99">
        <v>216</v>
      </c>
      <c r="P778" s="99"/>
      <c r="Q778" s="99">
        <v>146</v>
      </c>
      <c r="R778" s="99">
        <v>176</v>
      </c>
      <c r="S778" s="99"/>
      <c r="T778" s="99"/>
      <c r="U778" s="99"/>
    </row>
    <row r="779" spans="7:21" x14ac:dyDescent="0.25">
      <c r="G779" s="96" t="s">
        <v>77</v>
      </c>
      <c r="H779" s="100">
        <v>44331</v>
      </c>
      <c r="I779" s="98" t="s">
        <v>7</v>
      </c>
      <c r="J779" s="98" t="str">
        <f t="shared" si="12"/>
        <v>44331N</v>
      </c>
      <c r="K779" s="99">
        <v>176</v>
      </c>
      <c r="L779" s="99">
        <v>206</v>
      </c>
      <c r="M779" s="101"/>
      <c r="N779" s="99">
        <v>216</v>
      </c>
      <c r="O779" s="99">
        <v>246</v>
      </c>
      <c r="P779" s="99"/>
      <c r="Q779" s="99">
        <v>176</v>
      </c>
      <c r="R779" s="99">
        <v>206</v>
      </c>
      <c r="S779" s="99"/>
      <c r="T779" s="99"/>
      <c r="U779" s="99"/>
    </row>
    <row r="780" spans="7:21" x14ac:dyDescent="0.25">
      <c r="G780" s="96" t="s">
        <v>77</v>
      </c>
      <c r="H780" s="100">
        <v>44331</v>
      </c>
      <c r="I780" s="98" t="s">
        <v>8</v>
      </c>
      <c r="J780" s="98" t="str">
        <f t="shared" si="12"/>
        <v>44331X</v>
      </c>
      <c r="K780" s="99">
        <v>236</v>
      </c>
      <c r="L780" s="99">
        <v>266</v>
      </c>
      <c r="M780" s="101"/>
      <c r="N780" s="99">
        <v>276</v>
      </c>
      <c r="O780" s="99">
        <v>306</v>
      </c>
      <c r="P780" s="99"/>
      <c r="Q780" s="99">
        <v>236</v>
      </c>
      <c r="R780" s="99">
        <v>266</v>
      </c>
      <c r="S780" s="99"/>
      <c r="T780" s="99"/>
      <c r="U780" s="99"/>
    </row>
    <row r="781" spans="7:21" x14ac:dyDescent="0.25">
      <c r="G781" s="96" t="s">
        <v>77</v>
      </c>
      <c r="H781" s="100">
        <v>44331</v>
      </c>
      <c r="I781" s="98" t="s">
        <v>9</v>
      </c>
      <c r="J781" s="98" t="str">
        <f t="shared" si="12"/>
        <v>44331Q</v>
      </c>
      <c r="K781" s="99">
        <v>296</v>
      </c>
      <c r="L781" s="99">
        <v>326</v>
      </c>
      <c r="M781" s="101"/>
      <c r="N781" s="99">
        <v>336</v>
      </c>
      <c r="O781" s="99">
        <v>366</v>
      </c>
      <c r="P781" s="99"/>
      <c r="Q781" s="99">
        <v>296</v>
      </c>
      <c r="R781" s="99">
        <v>326</v>
      </c>
      <c r="S781" s="99"/>
      <c r="T781" s="99"/>
      <c r="U781" s="99"/>
    </row>
    <row r="782" spans="7:21" x14ac:dyDescent="0.25">
      <c r="G782" s="96" t="s">
        <v>77</v>
      </c>
      <c r="H782" s="100">
        <v>44331</v>
      </c>
      <c r="I782" s="98" t="s">
        <v>10</v>
      </c>
      <c r="J782" s="98" t="str">
        <f t="shared" si="12"/>
        <v>44331E</v>
      </c>
      <c r="K782" s="99">
        <v>376</v>
      </c>
      <c r="L782" s="99">
        <v>406</v>
      </c>
      <c r="M782" s="101"/>
      <c r="N782" s="99">
        <v>416</v>
      </c>
      <c r="O782" s="99">
        <v>446</v>
      </c>
      <c r="P782" s="99"/>
      <c r="Q782" s="99">
        <v>376</v>
      </c>
      <c r="R782" s="99">
        <v>406</v>
      </c>
      <c r="S782" s="99"/>
      <c r="T782" s="99"/>
      <c r="U782" s="99"/>
    </row>
    <row r="783" spans="7:21" x14ac:dyDescent="0.25">
      <c r="G783" s="96" t="s">
        <v>77</v>
      </c>
      <c r="H783" s="100">
        <v>44331</v>
      </c>
      <c r="I783" s="98" t="s">
        <v>72</v>
      </c>
      <c r="J783" s="98" t="str">
        <f t="shared" si="12"/>
        <v>44331M</v>
      </c>
      <c r="K783" s="99">
        <v>466</v>
      </c>
      <c r="L783" s="99">
        <v>496</v>
      </c>
      <c r="M783" s="101"/>
      <c r="N783" s="99">
        <v>506</v>
      </c>
      <c r="O783" s="99">
        <v>536</v>
      </c>
      <c r="P783" s="99"/>
      <c r="Q783" s="99">
        <v>466</v>
      </c>
      <c r="R783" s="99">
        <v>496</v>
      </c>
      <c r="S783" s="99"/>
      <c r="T783" s="99"/>
      <c r="U783" s="99"/>
    </row>
    <row r="784" spans="7:21" x14ac:dyDescent="0.25">
      <c r="G784" s="96" t="s">
        <v>78</v>
      </c>
      <c r="H784" s="100">
        <v>44332</v>
      </c>
      <c r="I784" s="98" t="s">
        <v>6</v>
      </c>
      <c r="J784" s="98" t="str">
        <f t="shared" si="12"/>
        <v>44332O</v>
      </c>
      <c r="K784" s="99">
        <v>146</v>
      </c>
      <c r="L784" s="99">
        <v>176</v>
      </c>
      <c r="M784" s="101"/>
      <c r="N784" s="99">
        <v>186</v>
      </c>
      <c r="O784" s="99">
        <v>216</v>
      </c>
      <c r="P784" s="99"/>
      <c r="Q784" s="101"/>
      <c r="R784" s="101"/>
      <c r="S784" s="99"/>
      <c r="T784" s="99">
        <v>126</v>
      </c>
      <c r="U784" s="99">
        <v>156</v>
      </c>
    </row>
    <row r="785" spans="7:21" x14ac:dyDescent="0.25">
      <c r="G785" s="96" t="s">
        <v>78</v>
      </c>
      <c r="H785" s="100">
        <v>44332</v>
      </c>
      <c r="I785" s="98" t="s">
        <v>7</v>
      </c>
      <c r="J785" s="98" t="str">
        <f t="shared" si="12"/>
        <v>44332N</v>
      </c>
      <c r="K785" s="99">
        <v>176</v>
      </c>
      <c r="L785" s="99">
        <v>206</v>
      </c>
      <c r="M785" s="101"/>
      <c r="N785" s="99">
        <v>216</v>
      </c>
      <c r="O785" s="99">
        <v>246</v>
      </c>
      <c r="P785" s="99"/>
      <c r="Q785" s="101"/>
      <c r="R785" s="101"/>
      <c r="S785" s="99"/>
      <c r="T785" s="99">
        <v>156</v>
      </c>
      <c r="U785" s="99">
        <v>186</v>
      </c>
    </row>
    <row r="786" spans="7:21" x14ac:dyDescent="0.25">
      <c r="G786" s="96" t="s">
        <v>78</v>
      </c>
      <c r="H786" s="100">
        <v>44332</v>
      </c>
      <c r="I786" s="98" t="s">
        <v>8</v>
      </c>
      <c r="J786" s="98" t="str">
        <f t="shared" si="12"/>
        <v>44332X</v>
      </c>
      <c r="K786" s="99">
        <v>236</v>
      </c>
      <c r="L786" s="99">
        <v>266</v>
      </c>
      <c r="M786" s="101"/>
      <c r="N786" s="99">
        <v>276</v>
      </c>
      <c r="O786" s="99">
        <v>306</v>
      </c>
      <c r="P786" s="99"/>
      <c r="Q786" s="101"/>
      <c r="R786" s="101"/>
      <c r="S786" s="99"/>
      <c r="T786" s="99">
        <v>216</v>
      </c>
      <c r="U786" s="99">
        <v>246</v>
      </c>
    </row>
    <row r="787" spans="7:21" x14ac:dyDescent="0.25">
      <c r="G787" s="96" t="s">
        <v>78</v>
      </c>
      <c r="H787" s="100">
        <v>44332</v>
      </c>
      <c r="I787" s="98" t="s">
        <v>9</v>
      </c>
      <c r="J787" s="98" t="str">
        <f t="shared" si="12"/>
        <v>44332Q</v>
      </c>
      <c r="K787" s="99">
        <v>296</v>
      </c>
      <c r="L787" s="99">
        <v>326</v>
      </c>
      <c r="M787" s="101"/>
      <c r="N787" s="99">
        <v>336</v>
      </c>
      <c r="O787" s="99">
        <v>366</v>
      </c>
      <c r="P787" s="99"/>
      <c r="Q787" s="99"/>
      <c r="R787" s="99"/>
      <c r="S787" s="99"/>
      <c r="T787" s="99">
        <v>276</v>
      </c>
      <c r="U787" s="99">
        <v>306</v>
      </c>
    </row>
    <row r="788" spans="7:21" x14ac:dyDescent="0.25">
      <c r="G788" s="96" t="s">
        <v>78</v>
      </c>
      <c r="H788" s="100">
        <v>44332</v>
      </c>
      <c r="I788" s="98" t="s">
        <v>10</v>
      </c>
      <c r="J788" s="98" t="str">
        <f t="shared" si="12"/>
        <v>44332E</v>
      </c>
      <c r="K788" s="99">
        <v>376</v>
      </c>
      <c r="L788" s="99">
        <v>406</v>
      </c>
      <c r="M788" s="101"/>
      <c r="N788" s="99">
        <v>416</v>
      </c>
      <c r="O788" s="99">
        <v>446</v>
      </c>
      <c r="P788" s="99"/>
      <c r="Q788" s="99"/>
      <c r="R788" s="99"/>
      <c r="S788" s="99"/>
      <c r="T788" s="99">
        <v>356</v>
      </c>
      <c r="U788" s="99">
        <v>386</v>
      </c>
    </row>
    <row r="789" spans="7:21" x14ac:dyDescent="0.25">
      <c r="G789" s="96" t="s">
        <v>78</v>
      </c>
      <c r="H789" s="100">
        <v>44332</v>
      </c>
      <c r="I789" s="98" t="s">
        <v>72</v>
      </c>
      <c r="J789" s="98" t="str">
        <f t="shared" si="12"/>
        <v>44332M</v>
      </c>
      <c r="K789" s="99">
        <v>466</v>
      </c>
      <c r="L789" s="99">
        <v>496</v>
      </c>
      <c r="M789" s="101"/>
      <c r="N789" s="99">
        <v>506</v>
      </c>
      <c r="O789" s="99">
        <v>536</v>
      </c>
      <c r="P789" s="99"/>
      <c r="Q789" s="99"/>
      <c r="R789" s="99"/>
      <c r="S789" s="99"/>
      <c r="T789" s="99">
        <v>446</v>
      </c>
      <c r="U789" s="99">
        <v>476</v>
      </c>
    </row>
    <row r="790" spans="7:21" x14ac:dyDescent="0.25">
      <c r="G790" s="96" t="s">
        <v>79</v>
      </c>
      <c r="H790" s="100">
        <v>44333</v>
      </c>
      <c r="I790" s="98" t="s">
        <v>6</v>
      </c>
      <c r="J790" s="98" t="str">
        <f t="shared" si="12"/>
        <v>44333O</v>
      </c>
      <c r="K790" s="99">
        <v>146</v>
      </c>
      <c r="L790" s="99">
        <v>176</v>
      </c>
      <c r="M790" s="101"/>
      <c r="N790" s="99">
        <v>186</v>
      </c>
      <c r="O790" s="99">
        <v>216</v>
      </c>
      <c r="P790" s="99"/>
      <c r="Q790" s="99"/>
      <c r="R790" s="99"/>
      <c r="S790" s="99"/>
      <c r="T790" s="99"/>
      <c r="U790" s="99"/>
    </row>
    <row r="791" spans="7:21" x14ac:dyDescent="0.25">
      <c r="G791" s="96" t="s">
        <v>79</v>
      </c>
      <c r="H791" s="100">
        <v>44333</v>
      </c>
      <c r="I791" s="98" t="s">
        <v>7</v>
      </c>
      <c r="J791" s="98" t="str">
        <f t="shared" si="12"/>
        <v>44333N</v>
      </c>
      <c r="K791" s="99">
        <v>176</v>
      </c>
      <c r="L791" s="99">
        <v>206</v>
      </c>
      <c r="M791" s="101"/>
      <c r="N791" s="99">
        <v>216</v>
      </c>
      <c r="O791" s="99">
        <v>246</v>
      </c>
      <c r="P791" s="99"/>
      <c r="Q791" s="99"/>
      <c r="R791" s="99"/>
      <c r="S791" s="99"/>
      <c r="T791" s="99"/>
      <c r="U791" s="99"/>
    </row>
    <row r="792" spans="7:21" x14ac:dyDescent="0.25">
      <c r="G792" s="96" t="s">
        <v>79</v>
      </c>
      <c r="H792" s="100">
        <v>44333</v>
      </c>
      <c r="I792" s="98" t="s">
        <v>8</v>
      </c>
      <c r="J792" s="98" t="str">
        <f t="shared" si="12"/>
        <v>44333X</v>
      </c>
      <c r="K792" s="99">
        <v>236</v>
      </c>
      <c r="L792" s="99">
        <v>266</v>
      </c>
      <c r="M792" s="101"/>
      <c r="N792" s="99">
        <v>276</v>
      </c>
      <c r="O792" s="99">
        <v>306</v>
      </c>
      <c r="P792" s="99"/>
      <c r="Q792" s="99"/>
      <c r="R792" s="99"/>
      <c r="S792" s="99"/>
      <c r="T792" s="99"/>
      <c r="U792" s="99"/>
    </row>
    <row r="793" spans="7:21" x14ac:dyDescent="0.25">
      <c r="G793" s="96" t="s">
        <v>79</v>
      </c>
      <c r="H793" s="100">
        <v>44333</v>
      </c>
      <c r="I793" s="98" t="s">
        <v>9</v>
      </c>
      <c r="J793" s="98" t="str">
        <f t="shared" si="12"/>
        <v>44333Q</v>
      </c>
      <c r="K793" s="99">
        <v>296</v>
      </c>
      <c r="L793" s="99">
        <v>326</v>
      </c>
      <c r="M793" s="101"/>
      <c r="N793" s="99">
        <v>336</v>
      </c>
      <c r="O793" s="99">
        <v>366</v>
      </c>
      <c r="P793" s="99"/>
      <c r="Q793" s="99"/>
      <c r="R793" s="99"/>
      <c r="S793" s="99"/>
      <c r="T793" s="99"/>
      <c r="U793" s="99"/>
    </row>
    <row r="794" spans="7:21" x14ac:dyDescent="0.25">
      <c r="G794" s="96" t="s">
        <v>79</v>
      </c>
      <c r="H794" s="100">
        <v>44333</v>
      </c>
      <c r="I794" s="98" t="s">
        <v>10</v>
      </c>
      <c r="J794" s="98" t="str">
        <f t="shared" si="12"/>
        <v>44333E</v>
      </c>
      <c r="K794" s="99">
        <v>376</v>
      </c>
      <c r="L794" s="99">
        <v>406</v>
      </c>
      <c r="M794" s="101"/>
      <c r="N794" s="99">
        <v>416</v>
      </c>
      <c r="O794" s="99">
        <v>446</v>
      </c>
      <c r="P794" s="99"/>
      <c r="Q794" s="99"/>
      <c r="R794" s="99"/>
      <c r="S794" s="99"/>
      <c r="T794" s="99"/>
      <c r="U794" s="99"/>
    </row>
    <row r="795" spans="7:21" x14ac:dyDescent="0.25">
      <c r="G795" s="96" t="s">
        <v>79</v>
      </c>
      <c r="H795" s="100">
        <v>44333</v>
      </c>
      <c r="I795" s="98" t="s">
        <v>72</v>
      </c>
      <c r="J795" s="98" t="str">
        <f t="shared" si="12"/>
        <v>44333M</v>
      </c>
      <c r="K795" s="99">
        <v>466</v>
      </c>
      <c r="L795" s="99">
        <v>496</v>
      </c>
      <c r="M795" s="101"/>
      <c r="N795" s="99">
        <v>506</v>
      </c>
      <c r="O795" s="99">
        <v>536</v>
      </c>
      <c r="P795" s="99"/>
      <c r="Q795" s="99"/>
      <c r="R795" s="99"/>
      <c r="S795" s="99"/>
      <c r="T795" s="99"/>
      <c r="U795" s="99"/>
    </row>
    <row r="796" spans="7:21" x14ac:dyDescent="0.25">
      <c r="G796" s="96" t="s">
        <v>80</v>
      </c>
      <c r="H796" s="100">
        <v>44334</v>
      </c>
      <c r="I796" s="98" t="s">
        <v>6</v>
      </c>
      <c r="J796" s="98" t="str">
        <f t="shared" si="12"/>
        <v>44334O</v>
      </c>
      <c r="K796" s="99">
        <v>146</v>
      </c>
      <c r="L796" s="99">
        <v>176</v>
      </c>
      <c r="M796" s="101"/>
      <c r="N796" s="99">
        <v>186</v>
      </c>
      <c r="O796" s="99">
        <v>216</v>
      </c>
      <c r="P796" s="99"/>
      <c r="Q796" s="99"/>
      <c r="R796" s="99"/>
      <c r="S796" s="99"/>
      <c r="T796" s="99"/>
      <c r="U796" s="99"/>
    </row>
    <row r="797" spans="7:21" x14ac:dyDescent="0.25">
      <c r="G797" s="96" t="s">
        <v>80</v>
      </c>
      <c r="H797" s="100">
        <v>44334</v>
      </c>
      <c r="I797" s="98" t="s">
        <v>7</v>
      </c>
      <c r="J797" s="98" t="str">
        <f t="shared" si="12"/>
        <v>44334N</v>
      </c>
      <c r="K797" s="99">
        <v>176</v>
      </c>
      <c r="L797" s="99">
        <v>206</v>
      </c>
      <c r="M797" s="101"/>
      <c r="N797" s="99">
        <v>216</v>
      </c>
      <c r="O797" s="99">
        <v>246</v>
      </c>
      <c r="P797" s="99"/>
      <c r="Q797" s="99"/>
      <c r="R797" s="99"/>
      <c r="S797" s="99"/>
      <c r="T797" s="99"/>
      <c r="U797" s="99"/>
    </row>
    <row r="798" spans="7:21" x14ac:dyDescent="0.25">
      <c r="G798" s="96" t="s">
        <v>80</v>
      </c>
      <c r="H798" s="100">
        <v>44334</v>
      </c>
      <c r="I798" s="98" t="s">
        <v>8</v>
      </c>
      <c r="J798" s="98" t="str">
        <f t="shared" si="12"/>
        <v>44334X</v>
      </c>
      <c r="K798" s="99">
        <v>236</v>
      </c>
      <c r="L798" s="99">
        <v>266</v>
      </c>
      <c r="M798" s="101"/>
      <c r="N798" s="99">
        <v>276</v>
      </c>
      <c r="O798" s="99">
        <v>306</v>
      </c>
      <c r="P798" s="99"/>
      <c r="Q798" s="99"/>
      <c r="R798" s="99"/>
      <c r="S798" s="99"/>
      <c r="T798" s="99"/>
      <c r="U798" s="99"/>
    </row>
    <row r="799" spans="7:21" x14ac:dyDescent="0.25">
      <c r="G799" s="96" t="s">
        <v>80</v>
      </c>
      <c r="H799" s="100">
        <v>44334</v>
      </c>
      <c r="I799" s="98" t="s">
        <v>9</v>
      </c>
      <c r="J799" s="98" t="str">
        <f t="shared" si="12"/>
        <v>44334Q</v>
      </c>
      <c r="K799" s="99">
        <v>296</v>
      </c>
      <c r="L799" s="99">
        <v>326</v>
      </c>
      <c r="M799" s="101"/>
      <c r="N799" s="99">
        <v>336</v>
      </c>
      <c r="O799" s="99">
        <v>366</v>
      </c>
      <c r="P799" s="99"/>
      <c r="Q799" s="99"/>
      <c r="R799" s="99"/>
      <c r="S799" s="99"/>
      <c r="T799" s="99"/>
      <c r="U799" s="99"/>
    </row>
    <row r="800" spans="7:21" x14ac:dyDescent="0.25">
      <c r="G800" s="96" t="s">
        <v>80</v>
      </c>
      <c r="H800" s="100">
        <v>44334</v>
      </c>
      <c r="I800" s="98" t="s">
        <v>10</v>
      </c>
      <c r="J800" s="98" t="str">
        <f t="shared" si="12"/>
        <v>44334E</v>
      </c>
      <c r="K800" s="99">
        <v>376</v>
      </c>
      <c r="L800" s="99">
        <v>406</v>
      </c>
      <c r="M800" s="101"/>
      <c r="N800" s="99">
        <v>416</v>
      </c>
      <c r="O800" s="99">
        <v>446</v>
      </c>
      <c r="P800" s="99"/>
      <c r="Q800" s="99"/>
      <c r="R800" s="99"/>
      <c r="S800" s="99"/>
      <c r="T800" s="99"/>
      <c r="U800" s="99"/>
    </row>
    <row r="801" spans="7:21" x14ac:dyDescent="0.25">
      <c r="G801" s="96" t="s">
        <v>80</v>
      </c>
      <c r="H801" s="100">
        <v>44334</v>
      </c>
      <c r="I801" s="98" t="s">
        <v>72</v>
      </c>
      <c r="J801" s="98" t="str">
        <f t="shared" si="12"/>
        <v>44334M</v>
      </c>
      <c r="K801" s="99">
        <v>466</v>
      </c>
      <c r="L801" s="99">
        <v>496</v>
      </c>
      <c r="M801" s="101"/>
      <c r="N801" s="99">
        <v>506</v>
      </c>
      <c r="O801" s="99">
        <v>536</v>
      </c>
      <c r="P801" s="99"/>
      <c r="Q801" s="99"/>
      <c r="R801" s="99"/>
      <c r="S801" s="99"/>
      <c r="T801" s="99"/>
      <c r="U801" s="99"/>
    </row>
    <row r="802" spans="7:21" x14ac:dyDescent="0.25">
      <c r="G802" s="96" t="s">
        <v>74</v>
      </c>
      <c r="H802" s="100">
        <v>44335</v>
      </c>
      <c r="I802" s="98" t="s">
        <v>6</v>
      </c>
      <c r="J802" s="98" t="str">
        <f t="shared" si="12"/>
        <v>44335O</v>
      </c>
      <c r="K802" s="99">
        <v>146</v>
      </c>
      <c r="L802" s="99">
        <v>176</v>
      </c>
      <c r="M802" s="101"/>
      <c r="N802" s="99">
        <v>186</v>
      </c>
      <c r="O802" s="99">
        <v>216</v>
      </c>
      <c r="P802" s="99"/>
      <c r="Q802" s="99"/>
      <c r="R802" s="99"/>
      <c r="S802" s="99"/>
      <c r="T802" s="99"/>
      <c r="U802" s="99"/>
    </row>
    <row r="803" spans="7:21" x14ac:dyDescent="0.25">
      <c r="G803" s="96" t="s">
        <v>74</v>
      </c>
      <c r="H803" s="100">
        <v>44335</v>
      </c>
      <c r="I803" s="98" t="s">
        <v>7</v>
      </c>
      <c r="J803" s="98" t="str">
        <f t="shared" si="12"/>
        <v>44335N</v>
      </c>
      <c r="K803" s="99">
        <v>176</v>
      </c>
      <c r="L803" s="99">
        <v>206</v>
      </c>
      <c r="M803" s="101"/>
      <c r="N803" s="99">
        <v>216</v>
      </c>
      <c r="O803" s="99">
        <v>246</v>
      </c>
      <c r="P803" s="99"/>
      <c r="Q803" s="99"/>
      <c r="R803" s="99"/>
      <c r="S803" s="99"/>
      <c r="T803" s="99"/>
      <c r="U803" s="99"/>
    </row>
    <row r="804" spans="7:21" x14ac:dyDescent="0.25">
      <c r="G804" s="96" t="s">
        <v>74</v>
      </c>
      <c r="H804" s="100">
        <v>44335</v>
      </c>
      <c r="I804" s="98" t="s">
        <v>8</v>
      </c>
      <c r="J804" s="98" t="str">
        <f t="shared" si="12"/>
        <v>44335X</v>
      </c>
      <c r="K804" s="99">
        <v>236</v>
      </c>
      <c r="L804" s="99">
        <v>266</v>
      </c>
      <c r="M804" s="101"/>
      <c r="N804" s="99">
        <v>276</v>
      </c>
      <c r="O804" s="99">
        <v>306</v>
      </c>
      <c r="P804" s="99"/>
      <c r="Q804" s="99"/>
      <c r="R804" s="99"/>
      <c r="S804" s="99"/>
      <c r="T804" s="99"/>
      <c r="U804" s="99"/>
    </row>
    <row r="805" spans="7:21" x14ac:dyDescent="0.25">
      <c r="G805" s="96" t="s">
        <v>74</v>
      </c>
      <c r="H805" s="100">
        <v>44335</v>
      </c>
      <c r="I805" s="98" t="s">
        <v>9</v>
      </c>
      <c r="J805" s="98" t="str">
        <f t="shared" si="12"/>
        <v>44335Q</v>
      </c>
      <c r="K805" s="99">
        <v>296</v>
      </c>
      <c r="L805" s="99">
        <v>326</v>
      </c>
      <c r="M805" s="101"/>
      <c r="N805" s="99">
        <v>336</v>
      </c>
      <c r="O805" s="99">
        <v>366</v>
      </c>
      <c r="P805" s="99"/>
      <c r="Q805" s="99"/>
      <c r="R805" s="99"/>
      <c r="S805" s="99"/>
      <c r="T805" s="99"/>
      <c r="U805" s="99"/>
    </row>
    <row r="806" spans="7:21" x14ac:dyDescent="0.25">
      <c r="G806" s="96" t="s">
        <v>74</v>
      </c>
      <c r="H806" s="100">
        <v>44335</v>
      </c>
      <c r="I806" s="98" t="s">
        <v>10</v>
      </c>
      <c r="J806" s="98" t="str">
        <f t="shared" si="12"/>
        <v>44335E</v>
      </c>
      <c r="K806" s="99">
        <v>376</v>
      </c>
      <c r="L806" s="99">
        <v>406</v>
      </c>
      <c r="M806" s="101"/>
      <c r="N806" s="99">
        <v>416</v>
      </c>
      <c r="O806" s="99">
        <v>446</v>
      </c>
      <c r="P806" s="99"/>
      <c r="Q806" s="99"/>
      <c r="R806" s="99"/>
      <c r="S806" s="99"/>
      <c r="T806" s="99"/>
      <c r="U806" s="99"/>
    </row>
    <row r="807" spans="7:21" x14ac:dyDescent="0.25">
      <c r="G807" s="96" t="s">
        <v>74</v>
      </c>
      <c r="H807" s="100">
        <v>44335</v>
      </c>
      <c r="I807" s="98" t="s">
        <v>72</v>
      </c>
      <c r="J807" s="98" t="str">
        <f t="shared" si="12"/>
        <v>44335M</v>
      </c>
      <c r="K807" s="99">
        <v>466</v>
      </c>
      <c r="L807" s="99">
        <v>496</v>
      </c>
      <c r="M807" s="101"/>
      <c r="N807" s="99">
        <v>506</v>
      </c>
      <c r="O807" s="99">
        <v>536</v>
      </c>
      <c r="P807" s="99"/>
      <c r="Q807" s="99"/>
      <c r="R807" s="99"/>
      <c r="S807" s="99"/>
      <c r="T807" s="99"/>
      <c r="U807" s="99"/>
    </row>
    <row r="808" spans="7:21" x14ac:dyDescent="0.25">
      <c r="G808" s="96" t="s">
        <v>75</v>
      </c>
      <c r="H808" s="100">
        <v>44336</v>
      </c>
      <c r="I808" s="98" t="s">
        <v>6</v>
      </c>
      <c r="J808" s="98" t="str">
        <f t="shared" si="12"/>
        <v>44336O</v>
      </c>
      <c r="K808" s="99">
        <v>146</v>
      </c>
      <c r="L808" s="99">
        <v>176</v>
      </c>
      <c r="M808" s="101"/>
      <c r="N808" s="99">
        <v>186</v>
      </c>
      <c r="O808" s="99">
        <v>216</v>
      </c>
      <c r="P808" s="99"/>
      <c r="Q808" s="99"/>
      <c r="R808" s="99"/>
      <c r="S808" s="99"/>
      <c r="T808" s="99"/>
      <c r="U808" s="99"/>
    </row>
    <row r="809" spans="7:21" x14ac:dyDescent="0.25">
      <c r="G809" s="96" t="s">
        <v>75</v>
      </c>
      <c r="H809" s="100">
        <v>44336</v>
      </c>
      <c r="I809" s="98" t="s">
        <v>7</v>
      </c>
      <c r="J809" s="98" t="str">
        <f t="shared" si="12"/>
        <v>44336N</v>
      </c>
      <c r="K809" s="99">
        <v>176</v>
      </c>
      <c r="L809" s="99">
        <v>206</v>
      </c>
      <c r="M809" s="101"/>
      <c r="N809" s="99">
        <v>216</v>
      </c>
      <c r="O809" s="99">
        <v>246</v>
      </c>
      <c r="P809" s="99"/>
      <c r="Q809" s="99"/>
      <c r="R809" s="99"/>
      <c r="S809" s="99"/>
      <c r="T809" s="99"/>
      <c r="U809" s="99"/>
    </row>
    <row r="810" spans="7:21" x14ac:dyDescent="0.25">
      <c r="G810" s="96" t="s">
        <v>75</v>
      </c>
      <c r="H810" s="100">
        <v>44336</v>
      </c>
      <c r="I810" s="98" t="s">
        <v>8</v>
      </c>
      <c r="J810" s="98" t="str">
        <f t="shared" si="12"/>
        <v>44336X</v>
      </c>
      <c r="K810" s="99">
        <v>236</v>
      </c>
      <c r="L810" s="99">
        <v>266</v>
      </c>
      <c r="M810" s="101"/>
      <c r="N810" s="99">
        <v>276</v>
      </c>
      <c r="O810" s="99">
        <v>306</v>
      </c>
      <c r="P810" s="99"/>
      <c r="Q810" s="99"/>
      <c r="R810" s="99"/>
      <c r="S810" s="99"/>
      <c r="T810" s="99"/>
      <c r="U810" s="99"/>
    </row>
    <row r="811" spans="7:21" x14ac:dyDescent="0.25">
      <c r="G811" s="96" t="s">
        <v>75</v>
      </c>
      <c r="H811" s="100">
        <v>44336</v>
      </c>
      <c r="I811" s="98" t="s">
        <v>9</v>
      </c>
      <c r="J811" s="98" t="str">
        <f t="shared" si="12"/>
        <v>44336Q</v>
      </c>
      <c r="K811" s="99">
        <v>296</v>
      </c>
      <c r="L811" s="99">
        <v>326</v>
      </c>
      <c r="M811" s="101"/>
      <c r="N811" s="99">
        <v>336</v>
      </c>
      <c r="O811" s="99">
        <v>366</v>
      </c>
      <c r="P811" s="99"/>
      <c r="Q811" s="99"/>
      <c r="R811" s="99"/>
      <c r="S811" s="99"/>
      <c r="T811" s="99"/>
      <c r="U811" s="99"/>
    </row>
    <row r="812" spans="7:21" x14ac:dyDescent="0.25">
      <c r="G812" s="96" t="s">
        <v>75</v>
      </c>
      <c r="H812" s="100">
        <v>44336</v>
      </c>
      <c r="I812" s="98" t="s">
        <v>10</v>
      </c>
      <c r="J812" s="98" t="str">
        <f t="shared" si="12"/>
        <v>44336E</v>
      </c>
      <c r="K812" s="99">
        <v>376</v>
      </c>
      <c r="L812" s="99">
        <v>406</v>
      </c>
      <c r="M812" s="101"/>
      <c r="N812" s="99">
        <v>416</v>
      </c>
      <c r="O812" s="99">
        <v>446</v>
      </c>
      <c r="P812" s="99"/>
      <c r="Q812" s="99"/>
      <c r="R812" s="99"/>
      <c r="S812" s="99"/>
      <c r="T812" s="99"/>
      <c r="U812" s="99"/>
    </row>
    <row r="813" spans="7:21" x14ac:dyDescent="0.25">
      <c r="G813" s="96" t="s">
        <v>75</v>
      </c>
      <c r="H813" s="100">
        <v>44336</v>
      </c>
      <c r="I813" s="98" t="s">
        <v>72</v>
      </c>
      <c r="J813" s="98" t="str">
        <f t="shared" si="12"/>
        <v>44336M</v>
      </c>
      <c r="K813" s="99">
        <v>466</v>
      </c>
      <c r="L813" s="99">
        <v>496</v>
      </c>
      <c r="M813" s="101"/>
      <c r="N813" s="99">
        <v>506</v>
      </c>
      <c r="O813" s="99">
        <v>536</v>
      </c>
      <c r="P813" s="99"/>
      <c r="Q813" s="99"/>
      <c r="R813" s="99"/>
      <c r="S813" s="99"/>
      <c r="T813" s="99"/>
      <c r="U813" s="99"/>
    </row>
    <row r="814" spans="7:21" x14ac:dyDescent="0.25">
      <c r="G814" s="96" t="s">
        <v>76</v>
      </c>
      <c r="H814" s="100">
        <v>44337</v>
      </c>
      <c r="I814" s="98" t="s">
        <v>6</v>
      </c>
      <c r="J814" s="98" t="str">
        <f t="shared" si="12"/>
        <v>44337O</v>
      </c>
      <c r="K814" s="101">
        <v>249</v>
      </c>
      <c r="L814" s="101">
        <v>279</v>
      </c>
      <c r="M814" s="101"/>
      <c r="N814" s="101">
        <v>289</v>
      </c>
      <c r="O814" s="101">
        <v>319</v>
      </c>
      <c r="P814" s="99"/>
      <c r="Q814" s="99">
        <v>249</v>
      </c>
      <c r="R814" s="99">
        <v>279</v>
      </c>
      <c r="S814" s="99"/>
      <c r="T814" s="99"/>
      <c r="U814" s="99"/>
    </row>
    <row r="815" spans="7:21" x14ac:dyDescent="0.25">
      <c r="G815" s="96" t="s">
        <v>76</v>
      </c>
      <c r="H815" s="100">
        <v>44337</v>
      </c>
      <c r="I815" s="98" t="s">
        <v>7</v>
      </c>
      <c r="J815" s="98" t="str">
        <f t="shared" si="12"/>
        <v>44337N</v>
      </c>
      <c r="K815" s="101">
        <v>279</v>
      </c>
      <c r="L815" s="101">
        <v>309</v>
      </c>
      <c r="M815" s="101"/>
      <c r="N815" s="101">
        <v>319</v>
      </c>
      <c r="O815" s="101">
        <v>349</v>
      </c>
      <c r="P815" s="99"/>
      <c r="Q815" s="99">
        <v>279</v>
      </c>
      <c r="R815" s="99">
        <v>309</v>
      </c>
      <c r="S815" s="99"/>
      <c r="T815" s="99"/>
      <c r="U815" s="99"/>
    </row>
    <row r="816" spans="7:21" x14ac:dyDescent="0.25">
      <c r="G816" s="96" t="s">
        <v>76</v>
      </c>
      <c r="H816" s="100">
        <v>44337</v>
      </c>
      <c r="I816" s="98" t="s">
        <v>8</v>
      </c>
      <c r="J816" s="98" t="str">
        <f t="shared" si="12"/>
        <v>44337X</v>
      </c>
      <c r="K816" s="101">
        <v>339</v>
      </c>
      <c r="L816" s="101">
        <v>369</v>
      </c>
      <c r="M816" s="101"/>
      <c r="N816" s="101">
        <v>379</v>
      </c>
      <c r="O816" s="101">
        <v>409</v>
      </c>
      <c r="P816" s="99"/>
      <c r="Q816" s="99">
        <v>339</v>
      </c>
      <c r="R816" s="99">
        <v>369</v>
      </c>
      <c r="S816" s="99"/>
      <c r="T816" s="99"/>
      <c r="U816" s="99"/>
    </row>
    <row r="817" spans="7:21" x14ac:dyDescent="0.25">
      <c r="G817" s="96" t="s">
        <v>76</v>
      </c>
      <c r="H817" s="100">
        <v>44337</v>
      </c>
      <c r="I817" s="98" t="s">
        <v>9</v>
      </c>
      <c r="J817" s="98" t="str">
        <f t="shared" si="12"/>
        <v>44337Q</v>
      </c>
      <c r="K817" s="101">
        <v>414</v>
      </c>
      <c r="L817" s="101">
        <v>444</v>
      </c>
      <c r="M817" s="101"/>
      <c r="N817" s="101">
        <v>454</v>
      </c>
      <c r="O817" s="101">
        <v>484</v>
      </c>
      <c r="P817" s="99"/>
      <c r="Q817" s="99">
        <v>414</v>
      </c>
      <c r="R817" s="99">
        <v>444</v>
      </c>
      <c r="S817" s="99"/>
      <c r="T817" s="99"/>
      <c r="U817" s="99"/>
    </row>
    <row r="818" spans="7:21" x14ac:dyDescent="0.25">
      <c r="G818" s="96" t="s">
        <v>76</v>
      </c>
      <c r="H818" s="100">
        <v>44337</v>
      </c>
      <c r="I818" s="98" t="s">
        <v>10</v>
      </c>
      <c r="J818" s="98" t="str">
        <f t="shared" si="12"/>
        <v>44337E</v>
      </c>
      <c r="K818" s="101">
        <v>494</v>
      </c>
      <c r="L818" s="101">
        <v>524</v>
      </c>
      <c r="M818" s="101"/>
      <c r="N818" s="101">
        <v>534</v>
      </c>
      <c r="O818" s="101">
        <v>564</v>
      </c>
      <c r="P818" s="99"/>
      <c r="Q818" s="99">
        <v>494</v>
      </c>
      <c r="R818" s="99">
        <v>524</v>
      </c>
      <c r="S818" s="99"/>
      <c r="T818" s="99"/>
      <c r="U818" s="99"/>
    </row>
    <row r="819" spans="7:21" x14ac:dyDescent="0.25">
      <c r="G819" s="96" t="s">
        <v>76</v>
      </c>
      <c r="H819" s="100">
        <v>44337</v>
      </c>
      <c r="I819" s="98" t="s">
        <v>72</v>
      </c>
      <c r="J819" s="98" t="str">
        <f t="shared" si="12"/>
        <v>44337M</v>
      </c>
      <c r="K819" s="101">
        <v>584</v>
      </c>
      <c r="L819" s="101">
        <v>614</v>
      </c>
      <c r="M819" s="101"/>
      <c r="N819" s="101">
        <v>624</v>
      </c>
      <c r="O819" s="101">
        <v>654</v>
      </c>
      <c r="P819" s="99"/>
      <c r="Q819" s="99">
        <v>584</v>
      </c>
      <c r="R819" s="99">
        <v>614</v>
      </c>
      <c r="S819" s="99"/>
      <c r="T819" s="99"/>
      <c r="U819" s="99"/>
    </row>
    <row r="820" spans="7:21" x14ac:dyDescent="0.25">
      <c r="G820" s="96" t="s">
        <v>77</v>
      </c>
      <c r="H820" s="100">
        <v>44338</v>
      </c>
      <c r="I820" s="98" t="s">
        <v>6</v>
      </c>
      <c r="J820" s="98" t="str">
        <f t="shared" si="12"/>
        <v>44338O</v>
      </c>
      <c r="K820" s="101">
        <v>249</v>
      </c>
      <c r="L820" s="101">
        <v>279</v>
      </c>
      <c r="M820" s="101"/>
      <c r="N820" s="101">
        <v>289</v>
      </c>
      <c r="O820" s="101">
        <v>319</v>
      </c>
      <c r="P820" s="99"/>
      <c r="Q820" s="99">
        <v>249</v>
      </c>
      <c r="R820" s="99">
        <v>279</v>
      </c>
      <c r="S820" s="99"/>
      <c r="T820" s="99"/>
      <c r="U820" s="99"/>
    </row>
    <row r="821" spans="7:21" x14ac:dyDescent="0.25">
      <c r="G821" s="96" t="s">
        <v>77</v>
      </c>
      <c r="H821" s="100">
        <v>44338</v>
      </c>
      <c r="I821" s="98" t="s">
        <v>7</v>
      </c>
      <c r="J821" s="98" t="str">
        <f t="shared" si="12"/>
        <v>44338N</v>
      </c>
      <c r="K821" s="101">
        <v>279</v>
      </c>
      <c r="L821" s="101">
        <v>309</v>
      </c>
      <c r="M821" s="101"/>
      <c r="N821" s="101">
        <v>319</v>
      </c>
      <c r="O821" s="101">
        <v>349</v>
      </c>
      <c r="P821" s="99"/>
      <c r="Q821" s="99">
        <v>279</v>
      </c>
      <c r="R821" s="99">
        <v>309</v>
      </c>
      <c r="S821" s="99"/>
      <c r="T821" s="99"/>
      <c r="U821" s="99"/>
    </row>
    <row r="822" spans="7:21" x14ac:dyDescent="0.25">
      <c r="G822" s="96" t="s">
        <v>77</v>
      </c>
      <c r="H822" s="100">
        <v>44338</v>
      </c>
      <c r="I822" s="98" t="s">
        <v>8</v>
      </c>
      <c r="J822" s="98" t="str">
        <f t="shared" si="12"/>
        <v>44338X</v>
      </c>
      <c r="K822" s="101">
        <v>339</v>
      </c>
      <c r="L822" s="101">
        <v>369</v>
      </c>
      <c r="M822" s="101"/>
      <c r="N822" s="101">
        <v>379</v>
      </c>
      <c r="O822" s="101">
        <v>409</v>
      </c>
      <c r="P822" s="99"/>
      <c r="Q822" s="99">
        <v>339</v>
      </c>
      <c r="R822" s="99">
        <v>369</v>
      </c>
      <c r="S822" s="99"/>
      <c r="T822" s="99"/>
      <c r="U822" s="99"/>
    </row>
    <row r="823" spans="7:21" x14ac:dyDescent="0.25">
      <c r="G823" s="96" t="s">
        <v>77</v>
      </c>
      <c r="H823" s="100">
        <v>44338</v>
      </c>
      <c r="I823" s="98" t="s">
        <v>9</v>
      </c>
      <c r="J823" s="98" t="str">
        <f t="shared" si="12"/>
        <v>44338Q</v>
      </c>
      <c r="K823" s="101">
        <v>414</v>
      </c>
      <c r="L823" s="101">
        <v>444</v>
      </c>
      <c r="M823" s="101"/>
      <c r="N823" s="101">
        <v>454</v>
      </c>
      <c r="O823" s="101">
        <v>484</v>
      </c>
      <c r="P823" s="99"/>
      <c r="Q823" s="99">
        <v>414</v>
      </c>
      <c r="R823" s="99">
        <v>444</v>
      </c>
      <c r="S823" s="99"/>
      <c r="T823" s="99"/>
      <c r="U823" s="99"/>
    </row>
    <row r="824" spans="7:21" x14ac:dyDescent="0.25">
      <c r="G824" s="96" t="s">
        <v>77</v>
      </c>
      <c r="H824" s="100">
        <v>44338</v>
      </c>
      <c r="I824" s="98" t="s">
        <v>10</v>
      </c>
      <c r="J824" s="98" t="str">
        <f t="shared" si="12"/>
        <v>44338E</v>
      </c>
      <c r="K824" s="101">
        <v>494</v>
      </c>
      <c r="L824" s="101">
        <v>524</v>
      </c>
      <c r="M824" s="101"/>
      <c r="N824" s="101">
        <v>534</v>
      </c>
      <c r="O824" s="101">
        <v>564</v>
      </c>
      <c r="P824" s="99"/>
      <c r="Q824" s="99">
        <v>494</v>
      </c>
      <c r="R824" s="99">
        <v>524</v>
      </c>
      <c r="S824" s="99"/>
      <c r="T824" s="99"/>
      <c r="U824" s="99"/>
    </row>
    <row r="825" spans="7:21" x14ac:dyDescent="0.25">
      <c r="G825" s="96" t="s">
        <v>77</v>
      </c>
      <c r="H825" s="100">
        <v>44338</v>
      </c>
      <c r="I825" s="98" t="s">
        <v>72</v>
      </c>
      <c r="J825" s="98" t="str">
        <f t="shared" si="12"/>
        <v>44338M</v>
      </c>
      <c r="K825" s="101">
        <v>584</v>
      </c>
      <c r="L825" s="101">
        <v>614</v>
      </c>
      <c r="M825" s="101"/>
      <c r="N825" s="101">
        <v>624</v>
      </c>
      <c r="O825" s="101">
        <v>654</v>
      </c>
      <c r="P825" s="99"/>
      <c r="Q825" s="99">
        <v>584</v>
      </c>
      <c r="R825" s="99">
        <v>614</v>
      </c>
      <c r="S825" s="99"/>
      <c r="T825" s="99"/>
      <c r="U825" s="99"/>
    </row>
    <row r="826" spans="7:21" x14ac:dyDescent="0.25">
      <c r="G826" s="96" t="s">
        <v>78</v>
      </c>
      <c r="H826" s="100">
        <v>44339</v>
      </c>
      <c r="I826" s="98" t="s">
        <v>6</v>
      </c>
      <c r="J826" s="98" t="str">
        <f t="shared" si="12"/>
        <v>44339O</v>
      </c>
      <c r="K826" s="101">
        <v>249</v>
      </c>
      <c r="L826" s="101">
        <v>279</v>
      </c>
      <c r="M826" s="101"/>
      <c r="N826" s="101">
        <v>289</v>
      </c>
      <c r="O826" s="101">
        <v>319</v>
      </c>
      <c r="P826" s="99"/>
      <c r="Q826" s="101"/>
      <c r="R826" s="101"/>
      <c r="S826" s="99"/>
      <c r="T826" s="99">
        <v>229</v>
      </c>
      <c r="U826" s="99">
        <v>259</v>
      </c>
    </row>
    <row r="827" spans="7:21" x14ac:dyDescent="0.25">
      <c r="G827" s="96" t="s">
        <v>78</v>
      </c>
      <c r="H827" s="100">
        <v>44339</v>
      </c>
      <c r="I827" s="98" t="s">
        <v>7</v>
      </c>
      <c r="J827" s="98" t="str">
        <f t="shared" si="12"/>
        <v>44339N</v>
      </c>
      <c r="K827" s="101">
        <v>279</v>
      </c>
      <c r="L827" s="101">
        <v>309</v>
      </c>
      <c r="M827" s="101"/>
      <c r="N827" s="101">
        <v>319</v>
      </c>
      <c r="O827" s="101">
        <v>349</v>
      </c>
      <c r="P827" s="99"/>
      <c r="Q827" s="101"/>
      <c r="R827" s="101"/>
      <c r="S827" s="99"/>
      <c r="T827" s="99">
        <v>259</v>
      </c>
      <c r="U827" s="99">
        <v>289</v>
      </c>
    </row>
    <row r="828" spans="7:21" x14ac:dyDescent="0.25">
      <c r="G828" s="96" t="s">
        <v>78</v>
      </c>
      <c r="H828" s="100">
        <v>44339</v>
      </c>
      <c r="I828" s="98" t="s">
        <v>8</v>
      </c>
      <c r="J828" s="98" t="str">
        <f t="shared" si="12"/>
        <v>44339X</v>
      </c>
      <c r="K828" s="101">
        <v>339</v>
      </c>
      <c r="L828" s="101">
        <v>369</v>
      </c>
      <c r="M828" s="101"/>
      <c r="N828" s="101">
        <v>379</v>
      </c>
      <c r="O828" s="101">
        <v>409</v>
      </c>
      <c r="P828" s="99"/>
      <c r="Q828" s="101"/>
      <c r="R828" s="101"/>
      <c r="S828" s="99"/>
      <c r="T828" s="99">
        <v>319</v>
      </c>
      <c r="U828" s="99">
        <v>349</v>
      </c>
    </row>
    <row r="829" spans="7:21" x14ac:dyDescent="0.25">
      <c r="G829" s="96" t="s">
        <v>78</v>
      </c>
      <c r="H829" s="100">
        <v>44339</v>
      </c>
      <c r="I829" s="98" t="s">
        <v>9</v>
      </c>
      <c r="J829" s="98" t="str">
        <f t="shared" si="12"/>
        <v>44339Q</v>
      </c>
      <c r="K829" s="101">
        <v>414</v>
      </c>
      <c r="L829" s="101">
        <v>444</v>
      </c>
      <c r="M829" s="101"/>
      <c r="N829" s="101">
        <v>454</v>
      </c>
      <c r="O829" s="101">
        <v>484</v>
      </c>
      <c r="P829" s="99"/>
      <c r="Q829" s="99"/>
      <c r="R829" s="99"/>
      <c r="S829" s="99"/>
      <c r="T829" s="99">
        <v>394</v>
      </c>
      <c r="U829" s="99">
        <v>424</v>
      </c>
    </row>
    <row r="830" spans="7:21" x14ac:dyDescent="0.25">
      <c r="G830" s="96" t="s">
        <v>78</v>
      </c>
      <c r="H830" s="100">
        <v>44339</v>
      </c>
      <c r="I830" s="98" t="s">
        <v>10</v>
      </c>
      <c r="J830" s="98" t="str">
        <f t="shared" si="12"/>
        <v>44339E</v>
      </c>
      <c r="K830" s="101">
        <v>494</v>
      </c>
      <c r="L830" s="101">
        <v>524</v>
      </c>
      <c r="M830" s="101"/>
      <c r="N830" s="101">
        <v>534</v>
      </c>
      <c r="O830" s="101">
        <v>564</v>
      </c>
      <c r="P830" s="99"/>
      <c r="Q830" s="99"/>
      <c r="R830" s="99"/>
      <c r="S830" s="99"/>
      <c r="T830" s="99">
        <v>474</v>
      </c>
      <c r="U830" s="99">
        <v>504</v>
      </c>
    </row>
    <row r="831" spans="7:21" x14ac:dyDescent="0.25">
      <c r="G831" s="96" t="s">
        <v>78</v>
      </c>
      <c r="H831" s="100">
        <v>44339</v>
      </c>
      <c r="I831" s="98" t="s">
        <v>72</v>
      </c>
      <c r="J831" s="98" t="str">
        <f t="shared" si="12"/>
        <v>44339M</v>
      </c>
      <c r="K831" s="101">
        <v>584</v>
      </c>
      <c r="L831" s="101">
        <v>614</v>
      </c>
      <c r="M831" s="101"/>
      <c r="N831" s="101">
        <v>624</v>
      </c>
      <c r="O831" s="101">
        <v>654</v>
      </c>
      <c r="P831" s="99"/>
      <c r="Q831" s="99"/>
      <c r="R831" s="99"/>
      <c r="S831" s="99"/>
      <c r="T831" s="99">
        <v>564</v>
      </c>
      <c r="U831" s="99">
        <v>594</v>
      </c>
    </row>
    <row r="832" spans="7:21" x14ac:dyDescent="0.25">
      <c r="G832" s="96" t="s">
        <v>79</v>
      </c>
      <c r="H832" s="100">
        <v>44340</v>
      </c>
      <c r="I832" s="98" t="s">
        <v>6</v>
      </c>
      <c r="J832" s="98" t="str">
        <f t="shared" si="12"/>
        <v>44340O</v>
      </c>
      <c r="K832" s="101">
        <v>249</v>
      </c>
      <c r="L832" s="101">
        <v>279</v>
      </c>
      <c r="M832" s="101"/>
      <c r="N832" s="101">
        <v>289</v>
      </c>
      <c r="O832" s="101">
        <v>319</v>
      </c>
      <c r="P832" s="99"/>
      <c r="Q832" s="99"/>
      <c r="R832" s="99"/>
      <c r="S832" s="99"/>
      <c r="T832" s="99"/>
      <c r="U832" s="99"/>
    </row>
    <row r="833" spans="7:21" x14ac:dyDescent="0.25">
      <c r="G833" s="96" t="s">
        <v>79</v>
      </c>
      <c r="H833" s="100">
        <v>44340</v>
      </c>
      <c r="I833" s="98" t="s">
        <v>7</v>
      </c>
      <c r="J833" s="98" t="str">
        <f t="shared" si="12"/>
        <v>44340N</v>
      </c>
      <c r="K833" s="101">
        <v>279</v>
      </c>
      <c r="L833" s="101">
        <v>309</v>
      </c>
      <c r="M833" s="101"/>
      <c r="N833" s="101">
        <v>319</v>
      </c>
      <c r="O833" s="101">
        <v>349</v>
      </c>
      <c r="P833" s="99"/>
      <c r="Q833" s="99"/>
      <c r="R833" s="99"/>
      <c r="S833" s="99"/>
      <c r="T833" s="99"/>
      <c r="U833" s="99"/>
    </row>
    <row r="834" spans="7:21" x14ac:dyDescent="0.25">
      <c r="G834" s="96" t="s">
        <v>79</v>
      </c>
      <c r="H834" s="100">
        <v>44340</v>
      </c>
      <c r="I834" s="98" t="s">
        <v>8</v>
      </c>
      <c r="J834" s="98" t="str">
        <f t="shared" si="12"/>
        <v>44340X</v>
      </c>
      <c r="K834" s="101">
        <v>339</v>
      </c>
      <c r="L834" s="101">
        <v>369</v>
      </c>
      <c r="M834" s="101"/>
      <c r="N834" s="101">
        <v>379</v>
      </c>
      <c r="O834" s="101">
        <v>409</v>
      </c>
      <c r="P834" s="99"/>
      <c r="Q834" s="99"/>
      <c r="R834" s="99"/>
      <c r="S834" s="99"/>
      <c r="T834" s="99"/>
      <c r="U834" s="99"/>
    </row>
    <row r="835" spans="7:21" x14ac:dyDescent="0.25">
      <c r="G835" s="96" t="s">
        <v>79</v>
      </c>
      <c r="H835" s="100">
        <v>44340</v>
      </c>
      <c r="I835" s="98" t="s">
        <v>9</v>
      </c>
      <c r="J835" s="98" t="str">
        <f t="shared" si="12"/>
        <v>44340Q</v>
      </c>
      <c r="K835" s="101">
        <v>414</v>
      </c>
      <c r="L835" s="101">
        <v>444</v>
      </c>
      <c r="M835" s="101"/>
      <c r="N835" s="101">
        <v>454</v>
      </c>
      <c r="O835" s="101">
        <v>484</v>
      </c>
      <c r="P835" s="99"/>
      <c r="Q835" s="99"/>
      <c r="R835" s="99"/>
      <c r="S835" s="99"/>
      <c r="T835" s="99"/>
      <c r="U835" s="99"/>
    </row>
    <row r="836" spans="7:21" x14ac:dyDescent="0.25">
      <c r="G836" s="96" t="s">
        <v>79</v>
      </c>
      <c r="H836" s="100">
        <v>44340</v>
      </c>
      <c r="I836" s="98" t="s">
        <v>10</v>
      </c>
      <c r="J836" s="98" t="str">
        <f t="shared" si="12"/>
        <v>44340E</v>
      </c>
      <c r="K836" s="101">
        <v>494</v>
      </c>
      <c r="L836" s="101">
        <v>524</v>
      </c>
      <c r="M836" s="101"/>
      <c r="N836" s="101">
        <v>534</v>
      </c>
      <c r="O836" s="101">
        <v>564</v>
      </c>
      <c r="P836" s="99"/>
      <c r="Q836" s="99"/>
      <c r="R836" s="99"/>
      <c r="S836" s="99"/>
      <c r="T836" s="99"/>
      <c r="U836" s="99"/>
    </row>
    <row r="837" spans="7:21" x14ac:dyDescent="0.25">
      <c r="G837" s="96" t="s">
        <v>79</v>
      </c>
      <c r="H837" s="100">
        <v>44340</v>
      </c>
      <c r="I837" s="98" t="s">
        <v>72</v>
      </c>
      <c r="J837" s="98" t="str">
        <f t="shared" ref="J837:J900" si="13">+H837&amp;I837</f>
        <v>44340M</v>
      </c>
      <c r="K837" s="101">
        <v>584</v>
      </c>
      <c r="L837" s="101">
        <v>614</v>
      </c>
      <c r="M837" s="101"/>
      <c r="N837" s="101">
        <v>624</v>
      </c>
      <c r="O837" s="101">
        <v>654</v>
      </c>
      <c r="P837" s="99"/>
      <c r="Q837" s="99"/>
      <c r="R837" s="99"/>
      <c r="S837" s="99"/>
      <c r="T837" s="99"/>
      <c r="U837" s="99"/>
    </row>
    <row r="838" spans="7:21" x14ac:dyDescent="0.25">
      <c r="G838" s="96" t="s">
        <v>80</v>
      </c>
      <c r="H838" s="100">
        <v>44341</v>
      </c>
      <c r="I838" s="98" t="s">
        <v>6</v>
      </c>
      <c r="J838" s="98" t="str">
        <f t="shared" si="13"/>
        <v>44341O</v>
      </c>
      <c r="K838" s="101">
        <v>249</v>
      </c>
      <c r="L838" s="101">
        <v>279</v>
      </c>
      <c r="M838" s="101"/>
      <c r="N838" s="101">
        <v>289</v>
      </c>
      <c r="O838" s="101">
        <v>319</v>
      </c>
      <c r="P838" s="99"/>
      <c r="Q838" s="99"/>
      <c r="R838" s="99"/>
      <c r="S838" s="99"/>
      <c r="T838" s="99"/>
      <c r="U838" s="99"/>
    </row>
    <row r="839" spans="7:21" x14ac:dyDescent="0.25">
      <c r="G839" s="96" t="s">
        <v>80</v>
      </c>
      <c r="H839" s="100">
        <v>44341</v>
      </c>
      <c r="I839" s="98" t="s">
        <v>7</v>
      </c>
      <c r="J839" s="98" t="str">
        <f t="shared" si="13"/>
        <v>44341N</v>
      </c>
      <c r="K839" s="101">
        <v>279</v>
      </c>
      <c r="L839" s="101">
        <v>309</v>
      </c>
      <c r="M839" s="101"/>
      <c r="N839" s="101">
        <v>319</v>
      </c>
      <c r="O839" s="101">
        <v>349</v>
      </c>
      <c r="P839" s="99"/>
      <c r="Q839" s="99"/>
      <c r="R839" s="99"/>
      <c r="S839" s="99"/>
      <c r="T839" s="99"/>
      <c r="U839" s="99"/>
    </row>
    <row r="840" spans="7:21" x14ac:dyDescent="0.25">
      <c r="G840" s="96" t="s">
        <v>80</v>
      </c>
      <c r="H840" s="100">
        <v>44341</v>
      </c>
      <c r="I840" s="98" t="s">
        <v>8</v>
      </c>
      <c r="J840" s="98" t="str">
        <f t="shared" si="13"/>
        <v>44341X</v>
      </c>
      <c r="K840" s="101">
        <v>339</v>
      </c>
      <c r="L840" s="101">
        <v>369</v>
      </c>
      <c r="M840" s="101"/>
      <c r="N840" s="101">
        <v>379</v>
      </c>
      <c r="O840" s="101">
        <v>409</v>
      </c>
      <c r="P840" s="99"/>
      <c r="Q840" s="99"/>
      <c r="R840" s="99"/>
      <c r="S840" s="99"/>
      <c r="T840" s="99"/>
      <c r="U840" s="99"/>
    </row>
    <row r="841" spans="7:21" x14ac:dyDescent="0.25">
      <c r="G841" s="96" t="s">
        <v>80</v>
      </c>
      <c r="H841" s="100">
        <v>44341</v>
      </c>
      <c r="I841" s="98" t="s">
        <v>9</v>
      </c>
      <c r="J841" s="98" t="str">
        <f t="shared" si="13"/>
        <v>44341Q</v>
      </c>
      <c r="K841" s="101">
        <v>414</v>
      </c>
      <c r="L841" s="101">
        <v>444</v>
      </c>
      <c r="M841" s="101"/>
      <c r="N841" s="101">
        <v>454</v>
      </c>
      <c r="O841" s="101">
        <v>484</v>
      </c>
      <c r="P841" s="99"/>
      <c r="Q841" s="99"/>
      <c r="R841" s="99"/>
      <c r="S841" s="99"/>
      <c r="T841" s="99"/>
      <c r="U841" s="99"/>
    </row>
    <row r="842" spans="7:21" x14ac:dyDescent="0.25">
      <c r="G842" s="96" t="s">
        <v>80</v>
      </c>
      <c r="H842" s="100">
        <v>44341</v>
      </c>
      <c r="I842" s="98" t="s">
        <v>10</v>
      </c>
      <c r="J842" s="98" t="str">
        <f t="shared" si="13"/>
        <v>44341E</v>
      </c>
      <c r="K842" s="101">
        <v>494</v>
      </c>
      <c r="L842" s="101">
        <v>524</v>
      </c>
      <c r="M842" s="101"/>
      <c r="N842" s="101">
        <v>534</v>
      </c>
      <c r="O842" s="101">
        <v>564</v>
      </c>
      <c r="P842" s="99"/>
      <c r="Q842" s="99"/>
      <c r="R842" s="99"/>
      <c r="S842" s="99"/>
      <c r="T842" s="99"/>
      <c r="U842" s="99"/>
    </row>
    <row r="843" spans="7:21" x14ac:dyDescent="0.25">
      <c r="G843" s="96" t="s">
        <v>80</v>
      </c>
      <c r="H843" s="100">
        <v>44341</v>
      </c>
      <c r="I843" s="98" t="s">
        <v>72</v>
      </c>
      <c r="J843" s="98" t="str">
        <f t="shared" si="13"/>
        <v>44341M</v>
      </c>
      <c r="K843" s="101">
        <v>584</v>
      </c>
      <c r="L843" s="101">
        <v>614</v>
      </c>
      <c r="M843" s="101"/>
      <c r="N843" s="101">
        <v>624</v>
      </c>
      <c r="O843" s="101">
        <v>654</v>
      </c>
      <c r="P843" s="99"/>
      <c r="Q843" s="99"/>
      <c r="R843" s="99"/>
      <c r="S843" s="99"/>
      <c r="T843" s="99"/>
      <c r="U843" s="99"/>
    </row>
    <row r="844" spans="7:21" x14ac:dyDescent="0.25">
      <c r="G844" s="96" t="s">
        <v>74</v>
      </c>
      <c r="H844" s="100">
        <v>44342</v>
      </c>
      <c r="I844" s="98" t="s">
        <v>6</v>
      </c>
      <c r="J844" s="98" t="str">
        <f t="shared" si="13"/>
        <v>44342O</v>
      </c>
      <c r="K844" s="101">
        <v>249</v>
      </c>
      <c r="L844" s="101">
        <v>279</v>
      </c>
      <c r="M844" s="101"/>
      <c r="N844" s="101">
        <v>289</v>
      </c>
      <c r="O844" s="101">
        <v>319</v>
      </c>
      <c r="P844" s="99"/>
      <c r="Q844" s="99"/>
      <c r="R844" s="99"/>
      <c r="S844" s="99"/>
      <c r="T844" s="99"/>
      <c r="U844" s="99"/>
    </row>
    <row r="845" spans="7:21" x14ac:dyDescent="0.25">
      <c r="G845" s="96" t="s">
        <v>74</v>
      </c>
      <c r="H845" s="100">
        <v>44342</v>
      </c>
      <c r="I845" s="98" t="s">
        <v>7</v>
      </c>
      <c r="J845" s="98" t="str">
        <f t="shared" si="13"/>
        <v>44342N</v>
      </c>
      <c r="K845" s="101">
        <v>279</v>
      </c>
      <c r="L845" s="101">
        <v>309</v>
      </c>
      <c r="M845" s="101"/>
      <c r="N845" s="101">
        <v>319</v>
      </c>
      <c r="O845" s="101">
        <v>349</v>
      </c>
      <c r="P845" s="99"/>
      <c r="Q845" s="99"/>
      <c r="R845" s="99"/>
      <c r="S845" s="99"/>
      <c r="T845" s="99"/>
      <c r="U845" s="99"/>
    </row>
    <row r="846" spans="7:21" x14ac:dyDescent="0.25">
      <c r="G846" s="96" t="s">
        <v>74</v>
      </c>
      <c r="H846" s="100">
        <v>44342</v>
      </c>
      <c r="I846" s="98" t="s">
        <v>8</v>
      </c>
      <c r="J846" s="98" t="str">
        <f t="shared" si="13"/>
        <v>44342X</v>
      </c>
      <c r="K846" s="101">
        <v>339</v>
      </c>
      <c r="L846" s="101">
        <v>369</v>
      </c>
      <c r="M846" s="101"/>
      <c r="N846" s="101">
        <v>379</v>
      </c>
      <c r="O846" s="101">
        <v>409</v>
      </c>
      <c r="P846" s="99"/>
      <c r="Q846" s="99"/>
      <c r="R846" s="99"/>
      <c r="S846" s="99"/>
      <c r="T846" s="99"/>
      <c r="U846" s="99"/>
    </row>
    <row r="847" spans="7:21" x14ac:dyDescent="0.25">
      <c r="G847" s="96" t="s">
        <v>74</v>
      </c>
      <c r="H847" s="100">
        <v>44342</v>
      </c>
      <c r="I847" s="98" t="s">
        <v>9</v>
      </c>
      <c r="J847" s="98" t="str">
        <f t="shared" si="13"/>
        <v>44342Q</v>
      </c>
      <c r="K847" s="101">
        <v>414</v>
      </c>
      <c r="L847" s="101">
        <v>444</v>
      </c>
      <c r="M847" s="101"/>
      <c r="N847" s="101">
        <v>454</v>
      </c>
      <c r="O847" s="101">
        <v>484</v>
      </c>
      <c r="P847" s="99"/>
      <c r="Q847" s="99"/>
      <c r="R847" s="99"/>
      <c r="S847" s="99"/>
      <c r="T847" s="99"/>
      <c r="U847" s="99"/>
    </row>
    <row r="848" spans="7:21" x14ac:dyDescent="0.25">
      <c r="G848" s="96" t="s">
        <v>74</v>
      </c>
      <c r="H848" s="100">
        <v>44342</v>
      </c>
      <c r="I848" s="98" t="s">
        <v>10</v>
      </c>
      <c r="J848" s="98" t="str">
        <f t="shared" si="13"/>
        <v>44342E</v>
      </c>
      <c r="K848" s="101">
        <v>494</v>
      </c>
      <c r="L848" s="101">
        <v>524</v>
      </c>
      <c r="M848" s="101"/>
      <c r="N848" s="101">
        <v>534</v>
      </c>
      <c r="O848" s="101">
        <v>564</v>
      </c>
      <c r="P848" s="99"/>
      <c r="Q848" s="99"/>
      <c r="R848" s="99"/>
      <c r="S848" s="99"/>
      <c r="T848" s="99"/>
      <c r="U848" s="99"/>
    </row>
    <row r="849" spans="7:21" x14ac:dyDescent="0.25">
      <c r="G849" s="96" t="s">
        <v>74</v>
      </c>
      <c r="H849" s="100">
        <v>44342</v>
      </c>
      <c r="I849" s="98" t="s">
        <v>72</v>
      </c>
      <c r="J849" s="98" t="str">
        <f t="shared" si="13"/>
        <v>44342M</v>
      </c>
      <c r="K849" s="101">
        <v>584</v>
      </c>
      <c r="L849" s="101">
        <v>614</v>
      </c>
      <c r="M849" s="101"/>
      <c r="N849" s="101">
        <v>624</v>
      </c>
      <c r="O849" s="101">
        <v>654</v>
      </c>
      <c r="P849" s="99"/>
      <c r="Q849" s="99"/>
      <c r="R849" s="99"/>
      <c r="S849" s="99"/>
      <c r="T849" s="99"/>
      <c r="U849" s="99"/>
    </row>
    <row r="850" spans="7:21" x14ac:dyDescent="0.25">
      <c r="G850" s="96" t="s">
        <v>75</v>
      </c>
      <c r="H850" s="100">
        <v>44343</v>
      </c>
      <c r="I850" s="98" t="s">
        <v>6</v>
      </c>
      <c r="J850" s="98" t="str">
        <f t="shared" si="13"/>
        <v>44343O</v>
      </c>
      <c r="K850" s="101">
        <v>249</v>
      </c>
      <c r="L850" s="101">
        <v>279</v>
      </c>
      <c r="M850" s="101"/>
      <c r="N850" s="101">
        <v>289</v>
      </c>
      <c r="O850" s="101">
        <v>319</v>
      </c>
      <c r="P850" s="99"/>
      <c r="Q850" s="99"/>
      <c r="R850" s="99"/>
      <c r="S850" s="99"/>
      <c r="T850" s="99"/>
      <c r="U850" s="99"/>
    </row>
    <row r="851" spans="7:21" x14ac:dyDescent="0.25">
      <c r="G851" s="96" t="s">
        <v>75</v>
      </c>
      <c r="H851" s="100">
        <v>44343</v>
      </c>
      <c r="I851" s="98" t="s">
        <v>7</v>
      </c>
      <c r="J851" s="98" t="str">
        <f t="shared" si="13"/>
        <v>44343N</v>
      </c>
      <c r="K851" s="101">
        <v>279</v>
      </c>
      <c r="L851" s="101">
        <v>309</v>
      </c>
      <c r="M851" s="101"/>
      <c r="N851" s="101">
        <v>319</v>
      </c>
      <c r="O851" s="101">
        <v>349</v>
      </c>
      <c r="P851" s="99"/>
      <c r="Q851" s="99"/>
      <c r="R851" s="99"/>
      <c r="S851" s="99"/>
      <c r="T851" s="99"/>
      <c r="U851" s="99"/>
    </row>
    <row r="852" spans="7:21" x14ac:dyDescent="0.25">
      <c r="G852" s="96" t="s">
        <v>75</v>
      </c>
      <c r="H852" s="100">
        <v>44343</v>
      </c>
      <c r="I852" s="98" t="s">
        <v>8</v>
      </c>
      <c r="J852" s="98" t="str">
        <f t="shared" si="13"/>
        <v>44343X</v>
      </c>
      <c r="K852" s="101">
        <v>339</v>
      </c>
      <c r="L852" s="101">
        <v>369</v>
      </c>
      <c r="M852" s="101"/>
      <c r="N852" s="101">
        <v>379</v>
      </c>
      <c r="O852" s="101">
        <v>409</v>
      </c>
      <c r="P852" s="99"/>
      <c r="Q852" s="99"/>
      <c r="R852" s="99"/>
      <c r="S852" s="99"/>
      <c r="T852" s="99"/>
      <c r="U852" s="99"/>
    </row>
    <row r="853" spans="7:21" x14ac:dyDescent="0.25">
      <c r="G853" s="96" t="s">
        <v>75</v>
      </c>
      <c r="H853" s="100">
        <v>44343</v>
      </c>
      <c r="I853" s="98" t="s">
        <v>9</v>
      </c>
      <c r="J853" s="98" t="str">
        <f t="shared" si="13"/>
        <v>44343Q</v>
      </c>
      <c r="K853" s="101">
        <v>414</v>
      </c>
      <c r="L853" s="101">
        <v>444</v>
      </c>
      <c r="M853" s="101"/>
      <c r="N853" s="101">
        <v>454</v>
      </c>
      <c r="O853" s="101">
        <v>484</v>
      </c>
      <c r="P853" s="99"/>
      <c r="Q853" s="99"/>
      <c r="R853" s="99"/>
      <c r="S853" s="99"/>
      <c r="T853" s="99"/>
      <c r="U853" s="99"/>
    </row>
    <row r="854" spans="7:21" x14ac:dyDescent="0.25">
      <c r="G854" s="96" t="s">
        <v>75</v>
      </c>
      <c r="H854" s="100">
        <v>44343</v>
      </c>
      <c r="I854" s="98" t="s">
        <v>10</v>
      </c>
      <c r="J854" s="98" t="str">
        <f t="shared" si="13"/>
        <v>44343E</v>
      </c>
      <c r="K854" s="101">
        <v>494</v>
      </c>
      <c r="L854" s="101">
        <v>524</v>
      </c>
      <c r="M854" s="101"/>
      <c r="N854" s="101">
        <v>534</v>
      </c>
      <c r="O854" s="101">
        <v>564</v>
      </c>
      <c r="P854" s="99"/>
      <c r="Q854" s="99"/>
      <c r="R854" s="99"/>
      <c r="S854" s="99"/>
      <c r="T854" s="99"/>
      <c r="U854" s="99"/>
    </row>
    <row r="855" spans="7:21" x14ac:dyDescent="0.25">
      <c r="G855" s="96" t="s">
        <v>75</v>
      </c>
      <c r="H855" s="100">
        <v>44343</v>
      </c>
      <c r="I855" s="98" t="s">
        <v>72</v>
      </c>
      <c r="J855" s="98" t="str">
        <f t="shared" si="13"/>
        <v>44343M</v>
      </c>
      <c r="K855" s="101">
        <v>584</v>
      </c>
      <c r="L855" s="101">
        <v>614</v>
      </c>
      <c r="M855" s="101"/>
      <c r="N855" s="101">
        <v>624</v>
      </c>
      <c r="O855" s="101">
        <v>654</v>
      </c>
      <c r="P855" s="99"/>
      <c r="Q855" s="99"/>
      <c r="R855" s="99"/>
      <c r="S855" s="99"/>
      <c r="T855" s="99"/>
      <c r="U855" s="99"/>
    </row>
    <row r="856" spans="7:21" x14ac:dyDescent="0.25">
      <c r="G856" s="96" t="s">
        <v>76</v>
      </c>
      <c r="H856" s="100">
        <v>44344</v>
      </c>
      <c r="I856" s="98" t="s">
        <v>6</v>
      </c>
      <c r="J856" s="98" t="str">
        <f t="shared" si="13"/>
        <v>44344O</v>
      </c>
      <c r="K856" s="101">
        <v>249</v>
      </c>
      <c r="L856" s="101">
        <v>279</v>
      </c>
      <c r="M856" s="101"/>
      <c r="N856" s="101">
        <v>289</v>
      </c>
      <c r="O856" s="101">
        <v>319</v>
      </c>
      <c r="P856" s="99"/>
      <c r="Q856" s="99">
        <v>249</v>
      </c>
      <c r="R856" s="99">
        <v>279</v>
      </c>
      <c r="S856" s="99"/>
      <c r="T856" s="99"/>
      <c r="U856" s="99"/>
    </row>
    <row r="857" spans="7:21" x14ac:dyDescent="0.25">
      <c r="G857" s="96" t="s">
        <v>76</v>
      </c>
      <c r="H857" s="100">
        <v>44344</v>
      </c>
      <c r="I857" s="98" t="s">
        <v>7</v>
      </c>
      <c r="J857" s="98" t="str">
        <f t="shared" si="13"/>
        <v>44344N</v>
      </c>
      <c r="K857" s="101">
        <v>279</v>
      </c>
      <c r="L857" s="101">
        <v>309</v>
      </c>
      <c r="M857" s="101"/>
      <c r="N857" s="101">
        <v>319</v>
      </c>
      <c r="O857" s="101">
        <v>349</v>
      </c>
      <c r="P857" s="99"/>
      <c r="Q857" s="99">
        <v>279</v>
      </c>
      <c r="R857" s="99">
        <v>309</v>
      </c>
      <c r="S857" s="99"/>
      <c r="T857" s="99"/>
      <c r="U857" s="99"/>
    </row>
    <row r="858" spans="7:21" x14ac:dyDescent="0.25">
      <c r="G858" s="96" t="s">
        <v>76</v>
      </c>
      <c r="H858" s="100">
        <v>44344</v>
      </c>
      <c r="I858" s="98" t="s">
        <v>8</v>
      </c>
      <c r="J858" s="98" t="str">
        <f t="shared" si="13"/>
        <v>44344X</v>
      </c>
      <c r="K858" s="101">
        <v>339</v>
      </c>
      <c r="L858" s="101">
        <v>369</v>
      </c>
      <c r="M858" s="101"/>
      <c r="N858" s="101">
        <v>379</v>
      </c>
      <c r="O858" s="101">
        <v>409</v>
      </c>
      <c r="P858" s="99"/>
      <c r="Q858" s="99">
        <v>339</v>
      </c>
      <c r="R858" s="99">
        <v>369</v>
      </c>
      <c r="S858" s="99"/>
      <c r="T858" s="99"/>
      <c r="U858" s="99"/>
    </row>
    <row r="859" spans="7:21" x14ac:dyDescent="0.25">
      <c r="G859" s="96" t="s">
        <v>76</v>
      </c>
      <c r="H859" s="100">
        <v>44344</v>
      </c>
      <c r="I859" s="98" t="s">
        <v>9</v>
      </c>
      <c r="J859" s="98" t="str">
        <f t="shared" si="13"/>
        <v>44344Q</v>
      </c>
      <c r="K859" s="101">
        <v>414</v>
      </c>
      <c r="L859" s="101">
        <v>444</v>
      </c>
      <c r="M859" s="101"/>
      <c r="N859" s="101">
        <v>454</v>
      </c>
      <c r="O859" s="101">
        <v>484</v>
      </c>
      <c r="P859" s="99"/>
      <c r="Q859" s="99">
        <v>414</v>
      </c>
      <c r="R859" s="99">
        <v>444</v>
      </c>
      <c r="S859" s="99"/>
      <c r="T859" s="99"/>
      <c r="U859" s="99"/>
    </row>
    <row r="860" spans="7:21" x14ac:dyDescent="0.25">
      <c r="G860" s="96" t="s">
        <v>76</v>
      </c>
      <c r="H860" s="100">
        <v>44344</v>
      </c>
      <c r="I860" s="98" t="s">
        <v>10</v>
      </c>
      <c r="J860" s="98" t="str">
        <f t="shared" si="13"/>
        <v>44344E</v>
      </c>
      <c r="K860" s="101">
        <v>494</v>
      </c>
      <c r="L860" s="101">
        <v>524</v>
      </c>
      <c r="M860" s="101"/>
      <c r="N860" s="101">
        <v>534</v>
      </c>
      <c r="O860" s="101">
        <v>564</v>
      </c>
      <c r="P860" s="99"/>
      <c r="Q860" s="99">
        <v>494</v>
      </c>
      <c r="R860" s="99">
        <v>524</v>
      </c>
      <c r="S860" s="99"/>
      <c r="T860" s="99"/>
      <c r="U860" s="99"/>
    </row>
    <row r="861" spans="7:21" x14ac:dyDescent="0.25">
      <c r="G861" s="96" t="s">
        <v>76</v>
      </c>
      <c r="H861" s="100">
        <v>44344</v>
      </c>
      <c r="I861" s="98" t="s">
        <v>72</v>
      </c>
      <c r="J861" s="98" t="str">
        <f t="shared" si="13"/>
        <v>44344M</v>
      </c>
      <c r="K861" s="101">
        <v>584</v>
      </c>
      <c r="L861" s="101">
        <v>614</v>
      </c>
      <c r="M861" s="101"/>
      <c r="N861" s="101">
        <v>624</v>
      </c>
      <c r="O861" s="101">
        <v>654</v>
      </c>
      <c r="P861" s="99"/>
      <c r="Q861" s="99">
        <v>584</v>
      </c>
      <c r="R861" s="99">
        <v>614</v>
      </c>
      <c r="S861" s="99"/>
      <c r="T861" s="99"/>
      <c r="U861" s="99"/>
    </row>
    <row r="862" spans="7:21" x14ac:dyDescent="0.25">
      <c r="G862" s="96" t="s">
        <v>77</v>
      </c>
      <c r="H862" s="100">
        <v>44345</v>
      </c>
      <c r="I862" s="98" t="s">
        <v>6</v>
      </c>
      <c r="J862" s="98" t="str">
        <f t="shared" si="13"/>
        <v>44345O</v>
      </c>
      <c r="K862" s="101">
        <v>249</v>
      </c>
      <c r="L862" s="101">
        <v>279</v>
      </c>
      <c r="M862" s="101"/>
      <c r="N862" s="101">
        <v>289</v>
      </c>
      <c r="O862" s="101">
        <v>319</v>
      </c>
      <c r="P862" s="99"/>
      <c r="Q862" s="99">
        <v>249</v>
      </c>
      <c r="R862" s="99">
        <v>279</v>
      </c>
      <c r="S862" s="99"/>
      <c r="T862" s="99"/>
      <c r="U862" s="99"/>
    </row>
    <row r="863" spans="7:21" x14ac:dyDescent="0.25">
      <c r="G863" s="96" t="s">
        <v>77</v>
      </c>
      <c r="H863" s="100">
        <v>44345</v>
      </c>
      <c r="I863" s="98" t="s">
        <v>7</v>
      </c>
      <c r="J863" s="98" t="str">
        <f t="shared" si="13"/>
        <v>44345N</v>
      </c>
      <c r="K863" s="101">
        <v>279</v>
      </c>
      <c r="L863" s="101">
        <v>309</v>
      </c>
      <c r="M863" s="101"/>
      <c r="N863" s="101">
        <v>319</v>
      </c>
      <c r="O863" s="101">
        <v>349</v>
      </c>
      <c r="P863" s="99"/>
      <c r="Q863" s="99">
        <v>279</v>
      </c>
      <c r="R863" s="99">
        <v>309</v>
      </c>
      <c r="S863" s="99"/>
      <c r="T863" s="99"/>
      <c r="U863" s="99"/>
    </row>
    <row r="864" spans="7:21" x14ac:dyDescent="0.25">
      <c r="G864" s="96" t="s">
        <v>77</v>
      </c>
      <c r="H864" s="100">
        <v>44345</v>
      </c>
      <c r="I864" s="98" t="s">
        <v>8</v>
      </c>
      <c r="J864" s="98" t="str">
        <f t="shared" si="13"/>
        <v>44345X</v>
      </c>
      <c r="K864" s="101">
        <v>339</v>
      </c>
      <c r="L864" s="101">
        <v>369</v>
      </c>
      <c r="M864" s="101"/>
      <c r="N864" s="101">
        <v>379</v>
      </c>
      <c r="O864" s="101">
        <v>409</v>
      </c>
      <c r="P864" s="99"/>
      <c r="Q864" s="99">
        <v>339</v>
      </c>
      <c r="R864" s="99">
        <v>369</v>
      </c>
      <c r="S864" s="99"/>
      <c r="T864" s="99"/>
      <c r="U864" s="99"/>
    </row>
    <row r="865" spans="7:21" x14ac:dyDescent="0.25">
      <c r="G865" s="96" t="s">
        <v>77</v>
      </c>
      <c r="H865" s="100">
        <v>44345</v>
      </c>
      <c r="I865" s="98" t="s">
        <v>9</v>
      </c>
      <c r="J865" s="98" t="str">
        <f t="shared" si="13"/>
        <v>44345Q</v>
      </c>
      <c r="K865" s="101">
        <v>414</v>
      </c>
      <c r="L865" s="101">
        <v>444</v>
      </c>
      <c r="M865" s="101"/>
      <c r="N865" s="101">
        <v>454</v>
      </c>
      <c r="O865" s="101">
        <v>484</v>
      </c>
      <c r="P865" s="99"/>
      <c r="Q865" s="99">
        <v>414</v>
      </c>
      <c r="R865" s="99">
        <v>444</v>
      </c>
      <c r="S865" s="99"/>
      <c r="T865" s="99"/>
      <c r="U865" s="99"/>
    </row>
    <row r="866" spans="7:21" x14ac:dyDescent="0.25">
      <c r="G866" s="96" t="s">
        <v>77</v>
      </c>
      <c r="H866" s="100">
        <v>44345</v>
      </c>
      <c r="I866" s="98" t="s">
        <v>10</v>
      </c>
      <c r="J866" s="98" t="str">
        <f t="shared" si="13"/>
        <v>44345E</v>
      </c>
      <c r="K866" s="101">
        <v>494</v>
      </c>
      <c r="L866" s="101">
        <v>524</v>
      </c>
      <c r="M866" s="101"/>
      <c r="N866" s="101">
        <v>534</v>
      </c>
      <c r="O866" s="101">
        <v>564</v>
      </c>
      <c r="P866" s="99"/>
      <c r="Q866" s="99">
        <v>494</v>
      </c>
      <c r="R866" s="99">
        <v>524</v>
      </c>
      <c r="S866" s="99"/>
      <c r="T866" s="99"/>
      <c r="U866" s="99"/>
    </row>
    <row r="867" spans="7:21" x14ac:dyDescent="0.25">
      <c r="G867" s="96" t="s">
        <v>77</v>
      </c>
      <c r="H867" s="100">
        <v>44345</v>
      </c>
      <c r="I867" s="98" t="s">
        <v>72</v>
      </c>
      <c r="J867" s="98" t="str">
        <f t="shared" si="13"/>
        <v>44345M</v>
      </c>
      <c r="K867" s="101">
        <v>584</v>
      </c>
      <c r="L867" s="101">
        <v>614</v>
      </c>
      <c r="M867" s="101"/>
      <c r="N867" s="101">
        <v>624</v>
      </c>
      <c r="O867" s="101">
        <v>654</v>
      </c>
      <c r="P867" s="99"/>
      <c r="Q867" s="99">
        <v>584</v>
      </c>
      <c r="R867" s="99">
        <v>614</v>
      </c>
      <c r="S867" s="99"/>
      <c r="T867" s="99"/>
      <c r="U867" s="99"/>
    </row>
    <row r="868" spans="7:21" x14ac:dyDescent="0.25">
      <c r="G868" s="96" t="s">
        <v>78</v>
      </c>
      <c r="H868" s="100">
        <v>44346</v>
      </c>
      <c r="I868" s="98" t="s">
        <v>6</v>
      </c>
      <c r="J868" s="98" t="str">
        <f t="shared" si="13"/>
        <v>44346O</v>
      </c>
      <c r="K868" s="101">
        <v>249</v>
      </c>
      <c r="L868" s="101">
        <v>279</v>
      </c>
      <c r="M868" s="101"/>
      <c r="N868" s="101">
        <v>289</v>
      </c>
      <c r="O868" s="101">
        <v>319</v>
      </c>
      <c r="P868" s="99"/>
      <c r="Q868" s="101"/>
      <c r="R868" s="101"/>
      <c r="S868" s="99"/>
      <c r="T868" s="99">
        <v>229</v>
      </c>
      <c r="U868" s="99">
        <v>259</v>
      </c>
    </row>
    <row r="869" spans="7:21" x14ac:dyDescent="0.25">
      <c r="G869" s="96" t="s">
        <v>78</v>
      </c>
      <c r="H869" s="100">
        <v>44346</v>
      </c>
      <c r="I869" s="98" t="s">
        <v>7</v>
      </c>
      <c r="J869" s="98" t="str">
        <f t="shared" si="13"/>
        <v>44346N</v>
      </c>
      <c r="K869" s="101">
        <v>279</v>
      </c>
      <c r="L869" s="101">
        <v>309</v>
      </c>
      <c r="M869" s="101"/>
      <c r="N869" s="101">
        <v>319</v>
      </c>
      <c r="O869" s="101">
        <v>349</v>
      </c>
      <c r="P869" s="99"/>
      <c r="Q869" s="101"/>
      <c r="R869" s="101"/>
      <c r="S869" s="99"/>
      <c r="T869" s="99">
        <v>259</v>
      </c>
      <c r="U869" s="99">
        <v>289</v>
      </c>
    </row>
    <row r="870" spans="7:21" x14ac:dyDescent="0.25">
      <c r="G870" s="96" t="s">
        <v>78</v>
      </c>
      <c r="H870" s="100">
        <v>44346</v>
      </c>
      <c r="I870" s="98" t="s">
        <v>8</v>
      </c>
      <c r="J870" s="98" t="str">
        <f t="shared" si="13"/>
        <v>44346X</v>
      </c>
      <c r="K870" s="101">
        <v>339</v>
      </c>
      <c r="L870" s="101">
        <v>369</v>
      </c>
      <c r="M870" s="101"/>
      <c r="N870" s="101">
        <v>379</v>
      </c>
      <c r="O870" s="101">
        <v>409</v>
      </c>
      <c r="P870" s="99"/>
      <c r="Q870" s="101"/>
      <c r="R870" s="101"/>
      <c r="S870" s="99"/>
      <c r="T870" s="99">
        <v>319</v>
      </c>
      <c r="U870" s="99">
        <v>349</v>
      </c>
    </row>
    <row r="871" spans="7:21" x14ac:dyDescent="0.25">
      <c r="G871" s="96" t="s">
        <v>78</v>
      </c>
      <c r="H871" s="100">
        <v>44346</v>
      </c>
      <c r="I871" s="98" t="s">
        <v>9</v>
      </c>
      <c r="J871" s="98" t="str">
        <f t="shared" si="13"/>
        <v>44346Q</v>
      </c>
      <c r="K871" s="101">
        <v>414</v>
      </c>
      <c r="L871" s="101">
        <v>444</v>
      </c>
      <c r="M871" s="101"/>
      <c r="N871" s="101">
        <v>454</v>
      </c>
      <c r="O871" s="101">
        <v>484</v>
      </c>
      <c r="P871" s="99"/>
      <c r="Q871" s="99"/>
      <c r="R871" s="99"/>
      <c r="S871" s="99"/>
      <c r="T871" s="99">
        <v>394</v>
      </c>
      <c r="U871" s="99">
        <v>424</v>
      </c>
    </row>
    <row r="872" spans="7:21" x14ac:dyDescent="0.25">
      <c r="G872" s="96" t="s">
        <v>78</v>
      </c>
      <c r="H872" s="100">
        <v>44346</v>
      </c>
      <c r="I872" s="98" t="s">
        <v>10</v>
      </c>
      <c r="J872" s="98" t="str">
        <f t="shared" si="13"/>
        <v>44346E</v>
      </c>
      <c r="K872" s="101">
        <v>494</v>
      </c>
      <c r="L872" s="101">
        <v>524</v>
      </c>
      <c r="M872" s="101"/>
      <c r="N872" s="101">
        <v>534</v>
      </c>
      <c r="O872" s="101">
        <v>564</v>
      </c>
      <c r="P872" s="99"/>
      <c r="Q872" s="99"/>
      <c r="R872" s="99"/>
      <c r="S872" s="99"/>
      <c r="T872" s="99">
        <v>474</v>
      </c>
      <c r="U872" s="99">
        <v>504</v>
      </c>
    </row>
    <row r="873" spans="7:21" x14ac:dyDescent="0.25">
      <c r="G873" s="96" t="s">
        <v>78</v>
      </c>
      <c r="H873" s="100">
        <v>44346</v>
      </c>
      <c r="I873" s="98" t="s">
        <v>72</v>
      </c>
      <c r="J873" s="98" t="str">
        <f t="shared" si="13"/>
        <v>44346M</v>
      </c>
      <c r="K873" s="101">
        <v>584</v>
      </c>
      <c r="L873" s="101">
        <v>614</v>
      </c>
      <c r="M873" s="101"/>
      <c r="N873" s="101">
        <v>624</v>
      </c>
      <c r="O873" s="101">
        <v>654</v>
      </c>
      <c r="P873" s="99"/>
      <c r="Q873" s="99"/>
      <c r="R873" s="99"/>
      <c r="S873" s="99"/>
      <c r="T873" s="99">
        <v>564</v>
      </c>
      <c r="U873" s="99">
        <v>594</v>
      </c>
    </row>
    <row r="874" spans="7:21" x14ac:dyDescent="0.25">
      <c r="G874" s="96" t="s">
        <v>79</v>
      </c>
      <c r="H874" s="100">
        <v>44347</v>
      </c>
      <c r="I874" s="98" t="s">
        <v>6</v>
      </c>
      <c r="J874" s="98" t="str">
        <f t="shared" si="13"/>
        <v>44347O</v>
      </c>
      <c r="K874" s="101">
        <v>249</v>
      </c>
      <c r="L874" s="101">
        <v>279</v>
      </c>
      <c r="M874" s="101"/>
      <c r="N874" s="101">
        <v>289</v>
      </c>
      <c r="O874" s="101">
        <v>319</v>
      </c>
      <c r="P874" s="99"/>
      <c r="Q874" s="99"/>
      <c r="R874" s="99"/>
      <c r="S874" s="99"/>
      <c r="T874" s="99"/>
      <c r="U874" s="99"/>
    </row>
    <row r="875" spans="7:21" x14ac:dyDescent="0.25">
      <c r="G875" s="96" t="s">
        <v>79</v>
      </c>
      <c r="H875" s="100">
        <v>44347</v>
      </c>
      <c r="I875" s="98" t="s">
        <v>7</v>
      </c>
      <c r="J875" s="98" t="str">
        <f t="shared" si="13"/>
        <v>44347N</v>
      </c>
      <c r="K875" s="101">
        <v>279</v>
      </c>
      <c r="L875" s="101">
        <v>309</v>
      </c>
      <c r="M875" s="101"/>
      <c r="N875" s="101">
        <v>319</v>
      </c>
      <c r="O875" s="101">
        <v>349</v>
      </c>
      <c r="P875" s="99"/>
      <c r="Q875" s="99"/>
      <c r="R875" s="99"/>
      <c r="S875" s="99"/>
      <c r="T875" s="99"/>
      <c r="U875" s="99"/>
    </row>
    <row r="876" spans="7:21" x14ac:dyDescent="0.25">
      <c r="G876" s="96" t="s">
        <v>79</v>
      </c>
      <c r="H876" s="100">
        <v>44347</v>
      </c>
      <c r="I876" s="98" t="s">
        <v>8</v>
      </c>
      <c r="J876" s="98" t="str">
        <f t="shared" si="13"/>
        <v>44347X</v>
      </c>
      <c r="K876" s="101">
        <v>339</v>
      </c>
      <c r="L876" s="101">
        <v>369</v>
      </c>
      <c r="M876" s="101"/>
      <c r="N876" s="101">
        <v>379</v>
      </c>
      <c r="O876" s="101">
        <v>409</v>
      </c>
      <c r="P876" s="99"/>
      <c r="Q876" s="99"/>
      <c r="R876" s="99"/>
      <c r="S876" s="99"/>
      <c r="T876" s="99"/>
      <c r="U876" s="99"/>
    </row>
    <row r="877" spans="7:21" x14ac:dyDescent="0.25">
      <c r="G877" s="96" t="s">
        <v>79</v>
      </c>
      <c r="H877" s="100">
        <v>44347</v>
      </c>
      <c r="I877" s="98" t="s">
        <v>9</v>
      </c>
      <c r="J877" s="98" t="str">
        <f t="shared" si="13"/>
        <v>44347Q</v>
      </c>
      <c r="K877" s="101">
        <v>414</v>
      </c>
      <c r="L877" s="101">
        <v>444</v>
      </c>
      <c r="M877" s="101"/>
      <c r="N877" s="101">
        <v>454</v>
      </c>
      <c r="O877" s="101">
        <v>484</v>
      </c>
      <c r="P877" s="99"/>
      <c r="Q877" s="99"/>
      <c r="R877" s="99"/>
      <c r="S877" s="99"/>
      <c r="T877" s="99"/>
      <c r="U877" s="99"/>
    </row>
    <row r="878" spans="7:21" x14ac:dyDescent="0.25">
      <c r="G878" s="96" t="s">
        <v>79</v>
      </c>
      <c r="H878" s="100">
        <v>44347</v>
      </c>
      <c r="I878" s="98" t="s">
        <v>10</v>
      </c>
      <c r="J878" s="98" t="str">
        <f t="shared" si="13"/>
        <v>44347E</v>
      </c>
      <c r="K878" s="101">
        <v>494</v>
      </c>
      <c r="L878" s="101">
        <v>524</v>
      </c>
      <c r="M878" s="101"/>
      <c r="N878" s="101">
        <v>534</v>
      </c>
      <c r="O878" s="101">
        <v>564</v>
      </c>
      <c r="P878" s="99"/>
      <c r="Q878" s="99"/>
      <c r="R878" s="99"/>
      <c r="S878" s="99"/>
      <c r="T878" s="99"/>
      <c r="U878" s="99"/>
    </row>
    <row r="879" spans="7:21" x14ac:dyDescent="0.25">
      <c r="G879" s="96" t="s">
        <v>79</v>
      </c>
      <c r="H879" s="100">
        <v>44347</v>
      </c>
      <c r="I879" s="98" t="s">
        <v>72</v>
      </c>
      <c r="J879" s="98" t="str">
        <f t="shared" si="13"/>
        <v>44347M</v>
      </c>
      <c r="K879" s="101">
        <v>584</v>
      </c>
      <c r="L879" s="101">
        <v>614</v>
      </c>
      <c r="M879" s="101"/>
      <c r="N879" s="101">
        <v>624</v>
      </c>
      <c r="O879" s="101">
        <v>654</v>
      </c>
      <c r="P879" s="99"/>
      <c r="Q879" s="99"/>
      <c r="R879" s="99"/>
      <c r="S879" s="99"/>
      <c r="T879" s="99"/>
      <c r="U879" s="99"/>
    </row>
    <row r="880" spans="7:21" x14ac:dyDescent="0.25">
      <c r="G880" s="96" t="s">
        <v>80</v>
      </c>
      <c r="H880" s="100">
        <v>44348</v>
      </c>
      <c r="I880" s="98" t="s">
        <v>6</v>
      </c>
      <c r="J880" s="98" t="str">
        <f t="shared" si="13"/>
        <v>44348O</v>
      </c>
      <c r="K880" s="101">
        <v>249</v>
      </c>
      <c r="L880" s="101">
        <v>279</v>
      </c>
      <c r="M880" s="101"/>
      <c r="N880" s="101">
        <v>289</v>
      </c>
      <c r="O880" s="101">
        <v>319</v>
      </c>
      <c r="P880" s="99"/>
      <c r="Q880" s="99"/>
      <c r="R880" s="99"/>
      <c r="S880" s="99"/>
      <c r="T880" s="99"/>
      <c r="U880" s="99"/>
    </row>
    <row r="881" spans="7:21" x14ac:dyDescent="0.25">
      <c r="G881" s="96" t="s">
        <v>80</v>
      </c>
      <c r="H881" s="100">
        <v>44348</v>
      </c>
      <c r="I881" s="98" t="s">
        <v>7</v>
      </c>
      <c r="J881" s="98" t="str">
        <f t="shared" si="13"/>
        <v>44348N</v>
      </c>
      <c r="K881" s="101">
        <v>279</v>
      </c>
      <c r="L881" s="101">
        <v>309</v>
      </c>
      <c r="M881" s="101"/>
      <c r="N881" s="101">
        <v>319</v>
      </c>
      <c r="O881" s="101">
        <v>349</v>
      </c>
      <c r="P881" s="99"/>
      <c r="Q881" s="99"/>
      <c r="R881" s="99"/>
      <c r="S881" s="99"/>
      <c r="T881" s="99"/>
      <c r="U881" s="99"/>
    </row>
    <row r="882" spans="7:21" x14ac:dyDescent="0.25">
      <c r="G882" s="96" t="s">
        <v>80</v>
      </c>
      <c r="H882" s="100">
        <v>44348</v>
      </c>
      <c r="I882" s="98" t="s">
        <v>8</v>
      </c>
      <c r="J882" s="98" t="str">
        <f t="shared" si="13"/>
        <v>44348X</v>
      </c>
      <c r="K882" s="101">
        <v>339</v>
      </c>
      <c r="L882" s="101">
        <v>369</v>
      </c>
      <c r="M882" s="101"/>
      <c r="N882" s="101">
        <v>379</v>
      </c>
      <c r="O882" s="101">
        <v>409</v>
      </c>
      <c r="P882" s="99"/>
      <c r="Q882" s="99"/>
      <c r="R882" s="99"/>
      <c r="S882" s="99"/>
      <c r="T882" s="99"/>
      <c r="U882" s="99"/>
    </row>
    <row r="883" spans="7:21" x14ac:dyDescent="0.25">
      <c r="G883" s="96" t="s">
        <v>80</v>
      </c>
      <c r="H883" s="100">
        <v>44348</v>
      </c>
      <c r="I883" s="98" t="s">
        <v>9</v>
      </c>
      <c r="J883" s="98" t="str">
        <f t="shared" si="13"/>
        <v>44348Q</v>
      </c>
      <c r="K883" s="101">
        <v>414</v>
      </c>
      <c r="L883" s="101">
        <v>444</v>
      </c>
      <c r="M883" s="101"/>
      <c r="N883" s="101">
        <v>454</v>
      </c>
      <c r="O883" s="101">
        <v>484</v>
      </c>
      <c r="P883" s="99"/>
      <c r="Q883" s="99"/>
      <c r="R883" s="99"/>
      <c r="S883" s="99"/>
      <c r="T883" s="99"/>
      <c r="U883" s="99"/>
    </row>
    <row r="884" spans="7:21" x14ac:dyDescent="0.25">
      <c r="G884" s="96" t="s">
        <v>80</v>
      </c>
      <c r="H884" s="100">
        <v>44348</v>
      </c>
      <c r="I884" s="98" t="s">
        <v>10</v>
      </c>
      <c r="J884" s="98" t="str">
        <f t="shared" si="13"/>
        <v>44348E</v>
      </c>
      <c r="K884" s="101">
        <v>494</v>
      </c>
      <c r="L884" s="101">
        <v>524</v>
      </c>
      <c r="M884" s="101"/>
      <c r="N884" s="101">
        <v>534</v>
      </c>
      <c r="O884" s="101">
        <v>564</v>
      </c>
      <c r="P884" s="99"/>
      <c r="Q884" s="99"/>
      <c r="R884" s="99"/>
      <c r="S884" s="99"/>
      <c r="T884" s="99"/>
      <c r="U884" s="99"/>
    </row>
    <row r="885" spans="7:21" x14ac:dyDescent="0.25">
      <c r="G885" s="96" t="s">
        <v>80</v>
      </c>
      <c r="H885" s="100">
        <v>44348</v>
      </c>
      <c r="I885" s="98" t="s">
        <v>72</v>
      </c>
      <c r="J885" s="98" t="str">
        <f t="shared" si="13"/>
        <v>44348M</v>
      </c>
      <c r="K885" s="101">
        <v>584</v>
      </c>
      <c r="L885" s="101">
        <v>614</v>
      </c>
      <c r="M885" s="101"/>
      <c r="N885" s="101">
        <v>624</v>
      </c>
      <c r="O885" s="101">
        <v>654</v>
      </c>
      <c r="P885" s="99"/>
      <c r="Q885" s="99"/>
      <c r="R885" s="99"/>
      <c r="S885" s="99"/>
      <c r="T885" s="99"/>
      <c r="U885" s="99"/>
    </row>
    <row r="886" spans="7:21" x14ac:dyDescent="0.25">
      <c r="G886" s="96" t="s">
        <v>74</v>
      </c>
      <c r="H886" s="100">
        <v>44349</v>
      </c>
      <c r="I886" s="98" t="s">
        <v>6</v>
      </c>
      <c r="J886" s="98" t="str">
        <f t="shared" si="13"/>
        <v>44349O</v>
      </c>
      <c r="K886" s="101">
        <v>249</v>
      </c>
      <c r="L886" s="101">
        <v>279</v>
      </c>
      <c r="M886" s="101"/>
      <c r="N886" s="101">
        <v>289</v>
      </c>
      <c r="O886" s="101">
        <v>319</v>
      </c>
      <c r="P886" s="99"/>
      <c r="Q886" s="99"/>
      <c r="R886" s="99"/>
      <c r="S886" s="99"/>
      <c r="T886" s="99"/>
      <c r="U886" s="99"/>
    </row>
    <row r="887" spans="7:21" x14ac:dyDescent="0.25">
      <c r="G887" s="96" t="s">
        <v>74</v>
      </c>
      <c r="H887" s="100">
        <v>44349</v>
      </c>
      <c r="I887" s="98" t="s">
        <v>7</v>
      </c>
      <c r="J887" s="98" t="str">
        <f t="shared" si="13"/>
        <v>44349N</v>
      </c>
      <c r="K887" s="101">
        <v>279</v>
      </c>
      <c r="L887" s="101">
        <v>309</v>
      </c>
      <c r="M887" s="101"/>
      <c r="N887" s="101">
        <v>319</v>
      </c>
      <c r="O887" s="101">
        <v>349</v>
      </c>
      <c r="P887" s="99"/>
      <c r="Q887" s="99"/>
      <c r="R887" s="99"/>
      <c r="S887" s="99"/>
      <c r="T887" s="99"/>
      <c r="U887" s="99"/>
    </row>
    <row r="888" spans="7:21" x14ac:dyDescent="0.25">
      <c r="G888" s="96" t="s">
        <v>74</v>
      </c>
      <c r="H888" s="100">
        <v>44349</v>
      </c>
      <c r="I888" s="98" t="s">
        <v>8</v>
      </c>
      <c r="J888" s="98" t="str">
        <f t="shared" si="13"/>
        <v>44349X</v>
      </c>
      <c r="K888" s="101">
        <v>339</v>
      </c>
      <c r="L888" s="101">
        <v>369</v>
      </c>
      <c r="M888" s="101"/>
      <c r="N888" s="101">
        <v>379</v>
      </c>
      <c r="O888" s="101">
        <v>409</v>
      </c>
      <c r="P888" s="99"/>
      <c r="Q888" s="99"/>
      <c r="R888" s="99"/>
      <c r="S888" s="99"/>
      <c r="T888" s="99"/>
      <c r="U888" s="99"/>
    </row>
    <row r="889" spans="7:21" x14ac:dyDescent="0.25">
      <c r="G889" s="96" t="s">
        <v>74</v>
      </c>
      <c r="H889" s="100">
        <v>44349</v>
      </c>
      <c r="I889" s="98" t="s">
        <v>9</v>
      </c>
      <c r="J889" s="98" t="str">
        <f t="shared" si="13"/>
        <v>44349Q</v>
      </c>
      <c r="K889" s="101">
        <v>414</v>
      </c>
      <c r="L889" s="101">
        <v>444</v>
      </c>
      <c r="M889" s="101"/>
      <c r="N889" s="101">
        <v>454</v>
      </c>
      <c r="O889" s="101">
        <v>484</v>
      </c>
      <c r="P889" s="99"/>
      <c r="Q889" s="99"/>
      <c r="R889" s="99"/>
      <c r="S889" s="99"/>
      <c r="T889" s="99"/>
      <c r="U889" s="99"/>
    </row>
    <row r="890" spans="7:21" x14ac:dyDescent="0.25">
      <c r="G890" s="96" t="s">
        <v>74</v>
      </c>
      <c r="H890" s="100">
        <v>44349</v>
      </c>
      <c r="I890" s="98" t="s">
        <v>10</v>
      </c>
      <c r="J890" s="98" t="str">
        <f t="shared" si="13"/>
        <v>44349E</v>
      </c>
      <c r="K890" s="101">
        <v>494</v>
      </c>
      <c r="L890" s="101">
        <v>524</v>
      </c>
      <c r="M890" s="101"/>
      <c r="N890" s="101">
        <v>534</v>
      </c>
      <c r="O890" s="101">
        <v>564</v>
      </c>
      <c r="P890" s="99"/>
      <c r="Q890" s="99"/>
      <c r="R890" s="99"/>
      <c r="S890" s="99"/>
      <c r="T890" s="99"/>
      <c r="U890" s="99"/>
    </row>
    <row r="891" spans="7:21" x14ac:dyDescent="0.25">
      <c r="G891" s="96" t="s">
        <v>74</v>
      </c>
      <c r="H891" s="100">
        <v>44349</v>
      </c>
      <c r="I891" s="98" t="s">
        <v>72</v>
      </c>
      <c r="J891" s="98" t="str">
        <f t="shared" si="13"/>
        <v>44349M</v>
      </c>
      <c r="K891" s="101">
        <v>584</v>
      </c>
      <c r="L891" s="101">
        <v>614</v>
      </c>
      <c r="M891" s="101"/>
      <c r="N891" s="101">
        <v>624</v>
      </c>
      <c r="O891" s="101">
        <v>654</v>
      </c>
      <c r="P891" s="99"/>
      <c r="Q891" s="99"/>
      <c r="R891" s="99"/>
      <c r="S891" s="99"/>
      <c r="T891" s="99"/>
      <c r="U891" s="99"/>
    </row>
    <row r="892" spans="7:21" x14ac:dyDescent="0.25">
      <c r="G892" s="96" t="s">
        <v>75</v>
      </c>
      <c r="H892" s="100">
        <v>44350</v>
      </c>
      <c r="I892" s="98" t="s">
        <v>6</v>
      </c>
      <c r="J892" s="98" t="str">
        <f t="shared" si="13"/>
        <v>44350O</v>
      </c>
      <c r="K892" s="101">
        <v>249</v>
      </c>
      <c r="L892" s="101">
        <v>279</v>
      </c>
      <c r="M892" s="101"/>
      <c r="N892" s="101">
        <v>289</v>
      </c>
      <c r="O892" s="101">
        <v>319</v>
      </c>
      <c r="P892" s="99"/>
      <c r="Q892" s="99"/>
      <c r="R892" s="99"/>
      <c r="S892" s="99"/>
      <c r="T892" s="99"/>
      <c r="U892" s="99"/>
    </row>
    <row r="893" spans="7:21" x14ac:dyDescent="0.25">
      <c r="G893" s="96" t="s">
        <v>75</v>
      </c>
      <c r="H893" s="100">
        <v>44350</v>
      </c>
      <c r="I893" s="98" t="s">
        <v>7</v>
      </c>
      <c r="J893" s="98" t="str">
        <f t="shared" si="13"/>
        <v>44350N</v>
      </c>
      <c r="K893" s="101">
        <v>279</v>
      </c>
      <c r="L893" s="101">
        <v>309</v>
      </c>
      <c r="M893" s="101"/>
      <c r="N893" s="101">
        <v>319</v>
      </c>
      <c r="O893" s="101">
        <v>349</v>
      </c>
      <c r="P893" s="99"/>
      <c r="Q893" s="99"/>
      <c r="R893" s="99"/>
      <c r="S893" s="99"/>
      <c r="T893" s="99"/>
      <c r="U893" s="99"/>
    </row>
    <row r="894" spans="7:21" x14ac:dyDescent="0.25">
      <c r="G894" s="96" t="s">
        <v>75</v>
      </c>
      <c r="H894" s="100">
        <v>44350</v>
      </c>
      <c r="I894" s="98" t="s">
        <v>8</v>
      </c>
      <c r="J894" s="98" t="str">
        <f t="shared" si="13"/>
        <v>44350X</v>
      </c>
      <c r="K894" s="101">
        <v>339</v>
      </c>
      <c r="L894" s="101">
        <v>369</v>
      </c>
      <c r="M894" s="101"/>
      <c r="N894" s="101">
        <v>379</v>
      </c>
      <c r="O894" s="101">
        <v>409</v>
      </c>
      <c r="P894" s="99"/>
      <c r="Q894" s="99"/>
      <c r="R894" s="99"/>
      <c r="S894" s="99"/>
      <c r="T894" s="99"/>
      <c r="U894" s="99"/>
    </row>
    <row r="895" spans="7:21" x14ac:dyDescent="0.25">
      <c r="G895" s="96" t="s">
        <v>75</v>
      </c>
      <c r="H895" s="100">
        <v>44350</v>
      </c>
      <c r="I895" s="98" t="s">
        <v>9</v>
      </c>
      <c r="J895" s="98" t="str">
        <f t="shared" si="13"/>
        <v>44350Q</v>
      </c>
      <c r="K895" s="101">
        <v>414</v>
      </c>
      <c r="L895" s="101">
        <v>444</v>
      </c>
      <c r="M895" s="101"/>
      <c r="N895" s="101">
        <v>454</v>
      </c>
      <c r="O895" s="101">
        <v>484</v>
      </c>
      <c r="P895" s="99"/>
      <c r="Q895" s="99"/>
      <c r="R895" s="99"/>
      <c r="S895" s="99"/>
      <c r="T895" s="99"/>
      <c r="U895" s="99"/>
    </row>
    <row r="896" spans="7:21" x14ac:dyDescent="0.25">
      <c r="G896" s="96" t="s">
        <v>75</v>
      </c>
      <c r="H896" s="100">
        <v>44350</v>
      </c>
      <c r="I896" s="98" t="s">
        <v>10</v>
      </c>
      <c r="J896" s="98" t="str">
        <f t="shared" si="13"/>
        <v>44350E</v>
      </c>
      <c r="K896" s="101">
        <v>494</v>
      </c>
      <c r="L896" s="101">
        <v>524</v>
      </c>
      <c r="M896" s="101"/>
      <c r="N896" s="101">
        <v>534</v>
      </c>
      <c r="O896" s="101">
        <v>564</v>
      </c>
      <c r="P896" s="99"/>
      <c r="Q896" s="99"/>
      <c r="R896" s="99"/>
      <c r="S896" s="99"/>
      <c r="T896" s="99"/>
      <c r="U896" s="99"/>
    </row>
    <row r="897" spans="7:21" x14ac:dyDescent="0.25">
      <c r="G897" s="96" t="s">
        <v>75</v>
      </c>
      <c r="H897" s="100">
        <v>44350</v>
      </c>
      <c r="I897" s="98" t="s">
        <v>72</v>
      </c>
      <c r="J897" s="98" t="str">
        <f t="shared" si="13"/>
        <v>44350M</v>
      </c>
      <c r="K897" s="101">
        <v>584</v>
      </c>
      <c r="L897" s="101">
        <v>614</v>
      </c>
      <c r="M897" s="101"/>
      <c r="N897" s="101">
        <v>624</v>
      </c>
      <c r="O897" s="101">
        <v>654</v>
      </c>
      <c r="P897" s="99"/>
      <c r="Q897" s="99"/>
      <c r="R897" s="99"/>
      <c r="S897" s="99"/>
      <c r="T897" s="99"/>
      <c r="U897" s="99"/>
    </row>
    <row r="898" spans="7:21" x14ac:dyDescent="0.25">
      <c r="G898" s="96" t="s">
        <v>76</v>
      </c>
      <c r="H898" s="100">
        <v>44351</v>
      </c>
      <c r="I898" s="98" t="s">
        <v>6</v>
      </c>
      <c r="J898" s="98" t="str">
        <f t="shared" si="13"/>
        <v>44351O</v>
      </c>
      <c r="K898" s="101">
        <v>249</v>
      </c>
      <c r="L898" s="101">
        <v>279</v>
      </c>
      <c r="M898" s="101"/>
      <c r="N898" s="101">
        <v>289</v>
      </c>
      <c r="O898" s="101">
        <v>319</v>
      </c>
      <c r="P898" s="99"/>
      <c r="Q898" s="99">
        <v>249</v>
      </c>
      <c r="R898" s="99">
        <v>279</v>
      </c>
      <c r="S898" s="99"/>
      <c r="T898" s="99"/>
      <c r="U898" s="99"/>
    </row>
    <row r="899" spans="7:21" x14ac:dyDescent="0.25">
      <c r="G899" s="96" t="s">
        <v>76</v>
      </c>
      <c r="H899" s="100">
        <v>44351</v>
      </c>
      <c r="I899" s="98" t="s">
        <v>7</v>
      </c>
      <c r="J899" s="98" t="str">
        <f t="shared" si="13"/>
        <v>44351N</v>
      </c>
      <c r="K899" s="101">
        <v>279</v>
      </c>
      <c r="L899" s="101">
        <v>309</v>
      </c>
      <c r="M899" s="101"/>
      <c r="N899" s="101">
        <v>319</v>
      </c>
      <c r="O899" s="101">
        <v>349</v>
      </c>
      <c r="P899" s="99"/>
      <c r="Q899" s="99">
        <v>279</v>
      </c>
      <c r="R899" s="99">
        <v>309</v>
      </c>
      <c r="S899" s="99"/>
      <c r="T899" s="99"/>
      <c r="U899" s="99"/>
    </row>
    <row r="900" spans="7:21" x14ac:dyDescent="0.25">
      <c r="G900" s="96" t="s">
        <v>76</v>
      </c>
      <c r="H900" s="100">
        <v>44351</v>
      </c>
      <c r="I900" s="98" t="s">
        <v>8</v>
      </c>
      <c r="J900" s="98" t="str">
        <f t="shared" si="13"/>
        <v>44351X</v>
      </c>
      <c r="K900" s="101">
        <v>339</v>
      </c>
      <c r="L900" s="101">
        <v>369</v>
      </c>
      <c r="M900" s="101"/>
      <c r="N900" s="101">
        <v>379</v>
      </c>
      <c r="O900" s="101">
        <v>409</v>
      </c>
      <c r="P900" s="99"/>
      <c r="Q900" s="99">
        <v>339</v>
      </c>
      <c r="R900" s="99">
        <v>369</v>
      </c>
      <c r="S900" s="99"/>
      <c r="T900" s="99"/>
      <c r="U900" s="99"/>
    </row>
    <row r="901" spans="7:21" x14ac:dyDescent="0.25">
      <c r="G901" s="96" t="s">
        <v>76</v>
      </c>
      <c r="H901" s="100">
        <v>44351</v>
      </c>
      <c r="I901" s="98" t="s">
        <v>9</v>
      </c>
      <c r="J901" s="98" t="str">
        <f t="shared" ref="J901:J964" si="14">+H901&amp;I901</f>
        <v>44351Q</v>
      </c>
      <c r="K901" s="101">
        <v>414</v>
      </c>
      <c r="L901" s="101">
        <v>444</v>
      </c>
      <c r="M901" s="101"/>
      <c r="N901" s="101">
        <v>454</v>
      </c>
      <c r="O901" s="101">
        <v>484</v>
      </c>
      <c r="P901" s="99"/>
      <c r="Q901" s="99">
        <v>414</v>
      </c>
      <c r="R901" s="99">
        <v>444</v>
      </c>
      <c r="S901" s="99"/>
      <c r="T901" s="99"/>
      <c r="U901" s="99"/>
    </row>
    <row r="902" spans="7:21" x14ac:dyDescent="0.25">
      <c r="G902" s="96" t="s">
        <v>76</v>
      </c>
      <c r="H902" s="100">
        <v>44351</v>
      </c>
      <c r="I902" s="98" t="s">
        <v>10</v>
      </c>
      <c r="J902" s="98" t="str">
        <f t="shared" si="14"/>
        <v>44351E</v>
      </c>
      <c r="K902" s="101">
        <v>494</v>
      </c>
      <c r="L902" s="101">
        <v>524</v>
      </c>
      <c r="M902" s="101"/>
      <c r="N902" s="101">
        <v>534</v>
      </c>
      <c r="O902" s="101">
        <v>564</v>
      </c>
      <c r="P902" s="99"/>
      <c r="Q902" s="99">
        <v>494</v>
      </c>
      <c r="R902" s="99">
        <v>524</v>
      </c>
      <c r="S902" s="99"/>
      <c r="T902" s="99"/>
      <c r="U902" s="99"/>
    </row>
    <row r="903" spans="7:21" x14ac:dyDescent="0.25">
      <c r="G903" s="96" t="s">
        <v>76</v>
      </c>
      <c r="H903" s="100">
        <v>44351</v>
      </c>
      <c r="I903" s="98" t="s">
        <v>72</v>
      </c>
      <c r="J903" s="98" t="str">
        <f t="shared" si="14"/>
        <v>44351M</v>
      </c>
      <c r="K903" s="101">
        <v>584</v>
      </c>
      <c r="L903" s="101">
        <v>614</v>
      </c>
      <c r="M903" s="101"/>
      <c r="N903" s="101">
        <v>624</v>
      </c>
      <c r="O903" s="101">
        <v>654</v>
      </c>
      <c r="P903" s="99"/>
      <c r="Q903" s="99">
        <v>584</v>
      </c>
      <c r="R903" s="99">
        <v>614</v>
      </c>
      <c r="S903" s="99"/>
      <c r="T903" s="99"/>
      <c r="U903" s="99"/>
    </row>
    <row r="904" spans="7:21" x14ac:dyDescent="0.25">
      <c r="G904" s="96" t="s">
        <v>77</v>
      </c>
      <c r="H904" s="100">
        <v>44352</v>
      </c>
      <c r="I904" s="98" t="s">
        <v>6</v>
      </c>
      <c r="J904" s="98" t="str">
        <f t="shared" si="14"/>
        <v>44352O</v>
      </c>
      <c r="K904" s="101">
        <v>249</v>
      </c>
      <c r="L904" s="101">
        <v>279</v>
      </c>
      <c r="M904" s="101"/>
      <c r="N904" s="101">
        <v>289</v>
      </c>
      <c r="O904" s="101">
        <v>319</v>
      </c>
      <c r="P904" s="99"/>
      <c r="Q904" s="99">
        <v>249</v>
      </c>
      <c r="R904" s="99">
        <v>279</v>
      </c>
      <c r="S904" s="99"/>
      <c r="T904" s="99"/>
      <c r="U904" s="99"/>
    </row>
    <row r="905" spans="7:21" x14ac:dyDescent="0.25">
      <c r="G905" s="96" t="s">
        <v>77</v>
      </c>
      <c r="H905" s="100">
        <v>44352</v>
      </c>
      <c r="I905" s="98" t="s">
        <v>7</v>
      </c>
      <c r="J905" s="98" t="str">
        <f t="shared" si="14"/>
        <v>44352N</v>
      </c>
      <c r="K905" s="101">
        <v>279</v>
      </c>
      <c r="L905" s="101">
        <v>309</v>
      </c>
      <c r="M905" s="101"/>
      <c r="N905" s="101">
        <v>319</v>
      </c>
      <c r="O905" s="101">
        <v>349</v>
      </c>
      <c r="P905" s="99"/>
      <c r="Q905" s="99">
        <v>279</v>
      </c>
      <c r="R905" s="99">
        <v>309</v>
      </c>
      <c r="S905" s="99"/>
      <c r="T905" s="99"/>
      <c r="U905" s="99"/>
    </row>
    <row r="906" spans="7:21" x14ac:dyDescent="0.25">
      <c r="G906" s="96" t="s">
        <v>77</v>
      </c>
      <c r="H906" s="100">
        <v>44352</v>
      </c>
      <c r="I906" s="98" t="s">
        <v>8</v>
      </c>
      <c r="J906" s="98" t="str">
        <f t="shared" si="14"/>
        <v>44352X</v>
      </c>
      <c r="K906" s="101">
        <v>339</v>
      </c>
      <c r="L906" s="101">
        <v>369</v>
      </c>
      <c r="M906" s="101"/>
      <c r="N906" s="101">
        <v>379</v>
      </c>
      <c r="O906" s="101">
        <v>409</v>
      </c>
      <c r="P906" s="99"/>
      <c r="Q906" s="99">
        <v>339</v>
      </c>
      <c r="R906" s="99">
        <v>369</v>
      </c>
      <c r="S906" s="99"/>
      <c r="T906" s="99"/>
      <c r="U906" s="99"/>
    </row>
    <row r="907" spans="7:21" x14ac:dyDescent="0.25">
      <c r="G907" s="96" t="s">
        <v>77</v>
      </c>
      <c r="H907" s="100">
        <v>44352</v>
      </c>
      <c r="I907" s="98" t="s">
        <v>9</v>
      </c>
      <c r="J907" s="98" t="str">
        <f t="shared" si="14"/>
        <v>44352Q</v>
      </c>
      <c r="K907" s="101">
        <v>414</v>
      </c>
      <c r="L907" s="101">
        <v>444</v>
      </c>
      <c r="M907" s="101"/>
      <c r="N907" s="101">
        <v>454</v>
      </c>
      <c r="O907" s="101">
        <v>484</v>
      </c>
      <c r="P907" s="99"/>
      <c r="Q907" s="99">
        <v>414</v>
      </c>
      <c r="R907" s="99">
        <v>444</v>
      </c>
      <c r="S907" s="99"/>
      <c r="T907" s="99"/>
      <c r="U907" s="99"/>
    </row>
    <row r="908" spans="7:21" x14ac:dyDescent="0.25">
      <c r="G908" s="96" t="s">
        <v>77</v>
      </c>
      <c r="H908" s="100">
        <v>44352</v>
      </c>
      <c r="I908" s="98" t="s">
        <v>10</v>
      </c>
      <c r="J908" s="98" t="str">
        <f t="shared" si="14"/>
        <v>44352E</v>
      </c>
      <c r="K908" s="101">
        <v>494</v>
      </c>
      <c r="L908" s="101">
        <v>524</v>
      </c>
      <c r="M908" s="101"/>
      <c r="N908" s="101">
        <v>534</v>
      </c>
      <c r="O908" s="101">
        <v>564</v>
      </c>
      <c r="P908" s="99"/>
      <c r="Q908" s="99">
        <v>494</v>
      </c>
      <c r="R908" s="99">
        <v>524</v>
      </c>
      <c r="S908" s="99"/>
      <c r="T908" s="99"/>
      <c r="U908" s="99"/>
    </row>
    <row r="909" spans="7:21" x14ac:dyDescent="0.25">
      <c r="G909" s="96" t="s">
        <v>77</v>
      </c>
      <c r="H909" s="100">
        <v>44352</v>
      </c>
      <c r="I909" s="98" t="s">
        <v>72</v>
      </c>
      <c r="J909" s="98" t="str">
        <f t="shared" si="14"/>
        <v>44352M</v>
      </c>
      <c r="K909" s="101">
        <v>584</v>
      </c>
      <c r="L909" s="101">
        <v>614</v>
      </c>
      <c r="M909" s="101"/>
      <c r="N909" s="101">
        <v>624</v>
      </c>
      <c r="O909" s="101">
        <v>654</v>
      </c>
      <c r="P909" s="99"/>
      <c r="Q909" s="99">
        <v>584</v>
      </c>
      <c r="R909" s="99">
        <v>614</v>
      </c>
      <c r="S909" s="99"/>
      <c r="T909" s="99"/>
      <c r="U909" s="99"/>
    </row>
    <row r="910" spans="7:21" x14ac:dyDescent="0.25">
      <c r="G910" s="96" t="s">
        <v>78</v>
      </c>
      <c r="H910" s="100">
        <v>44353</v>
      </c>
      <c r="I910" s="98" t="s">
        <v>6</v>
      </c>
      <c r="J910" s="98" t="str">
        <f t="shared" si="14"/>
        <v>44353O</v>
      </c>
      <c r="K910" s="101">
        <v>249</v>
      </c>
      <c r="L910" s="101">
        <v>279</v>
      </c>
      <c r="M910" s="101"/>
      <c r="N910" s="101">
        <v>289</v>
      </c>
      <c r="O910" s="101">
        <v>319</v>
      </c>
      <c r="P910" s="99"/>
      <c r="Q910" s="99"/>
      <c r="R910" s="99"/>
      <c r="S910" s="99"/>
      <c r="T910" s="99">
        <v>229</v>
      </c>
      <c r="U910" s="99">
        <v>259</v>
      </c>
    </row>
    <row r="911" spans="7:21" x14ac:dyDescent="0.25">
      <c r="G911" s="96" t="s">
        <v>78</v>
      </c>
      <c r="H911" s="100">
        <v>44353</v>
      </c>
      <c r="I911" s="98" t="s">
        <v>7</v>
      </c>
      <c r="J911" s="98" t="str">
        <f t="shared" si="14"/>
        <v>44353N</v>
      </c>
      <c r="K911" s="101">
        <v>279</v>
      </c>
      <c r="L911" s="101">
        <v>309</v>
      </c>
      <c r="M911" s="101"/>
      <c r="N911" s="101">
        <v>319</v>
      </c>
      <c r="O911" s="101">
        <v>349</v>
      </c>
      <c r="P911" s="99"/>
      <c r="Q911" s="99"/>
      <c r="R911" s="99"/>
      <c r="S911" s="99"/>
      <c r="T911" s="99">
        <v>259</v>
      </c>
      <c r="U911" s="99">
        <v>289</v>
      </c>
    </row>
    <row r="912" spans="7:21" x14ac:dyDescent="0.25">
      <c r="G912" s="96" t="s">
        <v>78</v>
      </c>
      <c r="H912" s="100">
        <v>44353</v>
      </c>
      <c r="I912" s="98" t="s">
        <v>8</v>
      </c>
      <c r="J912" s="98" t="str">
        <f t="shared" si="14"/>
        <v>44353X</v>
      </c>
      <c r="K912" s="101">
        <v>339</v>
      </c>
      <c r="L912" s="101">
        <v>369</v>
      </c>
      <c r="M912" s="101"/>
      <c r="N912" s="101">
        <v>379</v>
      </c>
      <c r="O912" s="101">
        <v>409</v>
      </c>
      <c r="P912" s="99"/>
      <c r="Q912" s="99"/>
      <c r="R912" s="99"/>
      <c r="S912" s="99"/>
      <c r="T912" s="99">
        <v>319</v>
      </c>
      <c r="U912" s="99">
        <v>349</v>
      </c>
    </row>
    <row r="913" spans="7:21" x14ac:dyDescent="0.25">
      <c r="G913" s="96" t="s">
        <v>78</v>
      </c>
      <c r="H913" s="100">
        <v>44353</v>
      </c>
      <c r="I913" s="98" t="s">
        <v>9</v>
      </c>
      <c r="J913" s="98" t="str">
        <f t="shared" si="14"/>
        <v>44353Q</v>
      </c>
      <c r="K913" s="101">
        <v>414</v>
      </c>
      <c r="L913" s="101">
        <v>444</v>
      </c>
      <c r="M913" s="101"/>
      <c r="N913" s="101">
        <v>454</v>
      </c>
      <c r="O913" s="101">
        <v>484</v>
      </c>
      <c r="P913" s="99"/>
      <c r="Q913" s="99"/>
      <c r="R913" s="99"/>
      <c r="S913" s="99"/>
      <c r="T913" s="99">
        <v>394</v>
      </c>
      <c r="U913" s="99">
        <v>424</v>
      </c>
    </row>
    <row r="914" spans="7:21" x14ac:dyDescent="0.25">
      <c r="G914" s="96" t="s">
        <v>78</v>
      </c>
      <c r="H914" s="100">
        <v>44353</v>
      </c>
      <c r="I914" s="98" t="s">
        <v>10</v>
      </c>
      <c r="J914" s="98" t="str">
        <f t="shared" si="14"/>
        <v>44353E</v>
      </c>
      <c r="K914" s="101">
        <v>494</v>
      </c>
      <c r="L914" s="101">
        <v>524</v>
      </c>
      <c r="M914" s="101"/>
      <c r="N914" s="101">
        <v>534</v>
      </c>
      <c r="O914" s="101">
        <v>564</v>
      </c>
      <c r="P914" s="99"/>
      <c r="Q914" s="99"/>
      <c r="R914" s="99"/>
      <c r="S914" s="99"/>
      <c r="T914" s="99">
        <v>474</v>
      </c>
      <c r="U914" s="99">
        <v>504</v>
      </c>
    </row>
    <row r="915" spans="7:21" x14ac:dyDescent="0.25">
      <c r="G915" s="96" t="s">
        <v>78</v>
      </c>
      <c r="H915" s="100">
        <v>44353</v>
      </c>
      <c r="I915" s="98" t="s">
        <v>72</v>
      </c>
      <c r="J915" s="98" t="str">
        <f t="shared" si="14"/>
        <v>44353M</v>
      </c>
      <c r="K915" s="101">
        <v>584</v>
      </c>
      <c r="L915" s="101">
        <v>614</v>
      </c>
      <c r="M915" s="101"/>
      <c r="N915" s="101">
        <v>624</v>
      </c>
      <c r="O915" s="101">
        <v>654</v>
      </c>
      <c r="P915" s="99"/>
      <c r="Q915" s="99"/>
      <c r="R915" s="99"/>
      <c r="S915" s="99"/>
      <c r="T915" s="99">
        <v>564</v>
      </c>
      <c r="U915" s="99">
        <v>594</v>
      </c>
    </row>
    <row r="916" spans="7:21" x14ac:dyDescent="0.25">
      <c r="G916" s="96" t="s">
        <v>79</v>
      </c>
      <c r="H916" s="100">
        <v>44354</v>
      </c>
      <c r="I916" s="98" t="s">
        <v>6</v>
      </c>
      <c r="J916" s="98" t="str">
        <f t="shared" si="14"/>
        <v>44354O</v>
      </c>
      <c r="K916" s="101">
        <v>249</v>
      </c>
      <c r="L916" s="101">
        <v>279</v>
      </c>
      <c r="M916" s="101"/>
      <c r="N916" s="101">
        <v>289</v>
      </c>
      <c r="O916" s="101">
        <v>319</v>
      </c>
      <c r="P916" s="99"/>
      <c r="Q916" s="99"/>
      <c r="R916" s="99"/>
      <c r="S916" s="99"/>
      <c r="T916" s="99"/>
      <c r="U916" s="99"/>
    </row>
    <row r="917" spans="7:21" x14ac:dyDescent="0.25">
      <c r="G917" s="96" t="s">
        <v>79</v>
      </c>
      <c r="H917" s="100">
        <v>44354</v>
      </c>
      <c r="I917" s="98" t="s">
        <v>7</v>
      </c>
      <c r="J917" s="98" t="str">
        <f t="shared" si="14"/>
        <v>44354N</v>
      </c>
      <c r="K917" s="101">
        <v>279</v>
      </c>
      <c r="L917" s="101">
        <v>309</v>
      </c>
      <c r="M917" s="101"/>
      <c r="N917" s="101">
        <v>319</v>
      </c>
      <c r="O917" s="101">
        <v>349</v>
      </c>
      <c r="P917" s="99"/>
      <c r="Q917" s="99"/>
      <c r="R917" s="99"/>
      <c r="S917" s="99"/>
      <c r="T917" s="99"/>
      <c r="U917" s="99"/>
    </row>
    <row r="918" spans="7:21" x14ac:dyDescent="0.25">
      <c r="G918" s="96" t="s">
        <v>79</v>
      </c>
      <c r="H918" s="100">
        <v>44354</v>
      </c>
      <c r="I918" s="98" t="s">
        <v>8</v>
      </c>
      <c r="J918" s="98" t="str">
        <f t="shared" si="14"/>
        <v>44354X</v>
      </c>
      <c r="K918" s="101">
        <v>339</v>
      </c>
      <c r="L918" s="101">
        <v>369</v>
      </c>
      <c r="M918" s="101"/>
      <c r="N918" s="101">
        <v>379</v>
      </c>
      <c r="O918" s="101">
        <v>409</v>
      </c>
      <c r="P918" s="99"/>
      <c r="Q918" s="99"/>
      <c r="R918" s="99"/>
      <c r="S918" s="99"/>
      <c r="T918" s="99"/>
      <c r="U918" s="99"/>
    </row>
    <row r="919" spans="7:21" x14ac:dyDescent="0.25">
      <c r="G919" s="96" t="s">
        <v>79</v>
      </c>
      <c r="H919" s="100">
        <v>44354</v>
      </c>
      <c r="I919" s="98" t="s">
        <v>9</v>
      </c>
      <c r="J919" s="98" t="str">
        <f t="shared" si="14"/>
        <v>44354Q</v>
      </c>
      <c r="K919" s="101">
        <v>414</v>
      </c>
      <c r="L919" s="101">
        <v>444</v>
      </c>
      <c r="M919" s="101"/>
      <c r="N919" s="101">
        <v>454</v>
      </c>
      <c r="O919" s="101">
        <v>484</v>
      </c>
      <c r="P919" s="99"/>
      <c r="Q919" s="99"/>
      <c r="R919" s="99"/>
      <c r="S919" s="99"/>
      <c r="T919" s="99"/>
      <c r="U919" s="99"/>
    </row>
    <row r="920" spans="7:21" x14ac:dyDescent="0.25">
      <c r="G920" s="96" t="s">
        <v>79</v>
      </c>
      <c r="H920" s="100">
        <v>44354</v>
      </c>
      <c r="I920" s="98" t="s">
        <v>10</v>
      </c>
      <c r="J920" s="98" t="str">
        <f t="shared" si="14"/>
        <v>44354E</v>
      </c>
      <c r="K920" s="101">
        <v>494</v>
      </c>
      <c r="L920" s="101">
        <v>524</v>
      </c>
      <c r="M920" s="101"/>
      <c r="N920" s="101">
        <v>534</v>
      </c>
      <c r="O920" s="101">
        <v>564</v>
      </c>
      <c r="P920" s="99"/>
      <c r="Q920" s="99"/>
      <c r="R920" s="99"/>
      <c r="S920" s="99"/>
      <c r="T920" s="99"/>
      <c r="U920" s="99"/>
    </row>
    <row r="921" spans="7:21" x14ac:dyDescent="0.25">
      <c r="G921" s="96" t="s">
        <v>79</v>
      </c>
      <c r="H921" s="97">
        <v>44354</v>
      </c>
      <c r="I921" s="98" t="s">
        <v>72</v>
      </c>
      <c r="J921" s="98" t="str">
        <f t="shared" si="14"/>
        <v>44354M</v>
      </c>
      <c r="K921" s="101">
        <v>584</v>
      </c>
      <c r="L921" s="101">
        <v>614</v>
      </c>
      <c r="M921" s="101"/>
      <c r="N921" s="101">
        <v>624</v>
      </c>
      <c r="O921" s="101">
        <v>654</v>
      </c>
      <c r="P921" s="99"/>
      <c r="Q921" s="99"/>
      <c r="R921" s="99"/>
      <c r="S921" s="99"/>
      <c r="T921" s="99"/>
      <c r="U921" s="99"/>
    </row>
    <row r="922" spans="7:21" x14ac:dyDescent="0.25">
      <c r="G922" s="96" t="s">
        <v>80</v>
      </c>
      <c r="H922" s="100">
        <v>44355</v>
      </c>
      <c r="I922" s="98" t="s">
        <v>6</v>
      </c>
      <c r="J922" s="98" t="str">
        <f t="shared" si="14"/>
        <v>44355O</v>
      </c>
      <c r="K922" s="101">
        <v>249</v>
      </c>
      <c r="L922" s="101">
        <v>279</v>
      </c>
      <c r="M922" s="101"/>
      <c r="N922" s="101">
        <v>289</v>
      </c>
      <c r="O922" s="101">
        <v>319</v>
      </c>
      <c r="P922" s="99"/>
      <c r="Q922" s="99"/>
      <c r="R922" s="99"/>
      <c r="S922" s="99"/>
      <c r="T922" s="99"/>
      <c r="U922" s="99"/>
    </row>
    <row r="923" spans="7:21" x14ac:dyDescent="0.25">
      <c r="G923" s="96" t="s">
        <v>80</v>
      </c>
      <c r="H923" s="100">
        <v>44355</v>
      </c>
      <c r="I923" s="98" t="s">
        <v>7</v>
      </c>
      <c r="J923" s="98" t="str">
        <f t="shared" si="14"/>
        <v>44355N</v>
      </c>
      <c r="K923" s="101">
        <v>279</v>
      </c>
      <c r="L923" s="101">
        <v>309</v>
      </c>
      <c r="M923" s="101"/>
      <c r="N923" s="101">
        <v>319</v>
      </c>
      <c r="O923" s="101">
        <v>349</v>
      </c>
      <c r="P923" s="99"/>
      <c r="Q923" s="99"/>
      <c r="R923" s="99"/>
      <c r="S923" s="99"/>
      <c r="T923" s="99"/>
      <c r="U923" s="99"/>
    </row>
    <row r="924" spans="7:21" x14ac:dyDescent="0.25">
      <c r="G924" s="96" t="s">
        <v>80</v>
      </c>
      <c r="H924" s="100">
        <v>44355</v>
      </c>
      <c r="I924" s="98" t="s">
        <v>8</v>
      </c>
      <c r="J924" s="98" t="str">
        <f t="shared" si="14"/>
        <v>44355X</v>
      </c>
      <c r="K924" s="101">
        <v>339</v>
      </c>
      <c r="L924" s="101">
        <v>369</v>
      </c>
      <c r="M924" s="101"/>
      <c r="N924" s="101">
        <v>379</v>
      </c>
      <c r="O924" s="101">
        <v>409</v>
      </c>
      <c r="P924" s="99"/>
      <c r="Q924" s="99"/>
      <c r="R924" s="99"/>
      <c r="S924" s="99"/>
      <c r="T924" s="99"/>
      <c r="U924" s="99"/>
    </row>
    <row r="925" spans="7:21" x14ac:dyDescent="0.25">
      <c r="G925" s="96" t="s">
        <v>80</v>
      </c>
      <c r="H925" s="100">
        <v>44355</v>
      </c>
      <c r="I925" s="98" t="s">
        <v>9</v>
      </c>
      <c r="J925" s="98" t="str">
        <f t="shared" si="14"/>
        <v>44355Q</v>
      </c>
      <c r="K925" s="101">
        <v>414</v>
      </c>
      <c r="L925" s="101">
        <v>444</v>
      </c>
      <c r="M925" s="101"/>
      <c r="N925" s="101">
        <v>454</v>
      </c>
      <c r="O925" s="101">
        <v>484</v>
      </c>
      <c r="P925" s="99"/>
      <c r="Q925" s="99"/>
      <c r="R925" s="99"/>
      <c r="S925" s="99"/>
      <c r="T925" s="99"/>
      <c r="U925" s="99"/>
    </row>
    <row r="926" spans="7:21" x14ac:dyDescent="0.25">
      <c r="G926" s="96" t="s">
        <v>80</v>
      </c>
      <c r="H926" s="100">
        <v>44355</v>
      </c>
      <c r="I926" s="98" t="s">
        <v>10</v>
      </c>
      <c r="J926" s="98" t="str">
        <f t="shared" si="14"/>
        <v>44355E</v>
      </c>
      <c r="K926" s="101">
        <v>494</v>
      </c>
      <c r="L926" s="101">
        <v>524</v>
      </c>
      <c r="M926" s="101"/>
      <c r="N926" s="101">
        <v>534</v>
      </c>
      <c r="O926" s="101">
        <v>564</v>
      </c>
      <c r="P926" s="99"/>
      <c r="Q926" s="99"/>
      <c r="R926" s="99"/>
      <c r="S926" s="99"/>
      <c r="T926" s="99"/>
      <c r="U926" s="99"/>
    </row>
    <row r="927" spans="7:21" x14ac:dyDescent="0.25">
      <c r="G927" s="96" t="s">
        <v>80</v>
      </c>
      <c r="H927" s="97">
        <v>44355</v>
      </c>
      <c r="I927" s="98" t="s">
        <v>72</v>
      </c>
      <c r="J927" s="98" t="str">
        <f t="shared" si="14"/>
        <v>44355M</v>
      </c>
      <c r="K927" s="101">
        <v>584</v>
      </c>
      <c r="L927" s="101">
        <v>614</v>
      </c>
      <c r="M927" s="101"/>
      <c r="N927" s="101">
        <v>624</v>
      </c>
      <c r="O927" s="101">
        <v>654</v>
      </c>
      <c r="P927" s="99"/>
      <c r="Q927" s="99"/>
      <c r="R927" s="99"/>
      <c r="S927" s="99"/>
      <c r="T927" s="99"/>
      <c r="U927" s="99"/>
    </row>
    <row r="928" spans="7:21" x14ac:dyDescent="0.25">
      <c r="G928" s="96" t="s">
        <v>74</v>
      </c>
      <c r="H928" s="100">
        <v>44356</v>
      </c>
      <c r="I928" s="98" t="s">
        <v>6</v>
      </c>
      <c r="J928" s="98" t="str">
        <f t="shared" si="14"/>
        <v>44356O</v>
      </c>
      <c r="K928" s="101">
        <v>249</v>
      </c>
      <c r="L928" s="101">
        <v>279</v>
      </c>
      <c r="M928" s="101"/>
      <c r="N928" s="101">
        <v>289</v>
      </c>
      <c r="O928" s="101">
        <v>319</v>
      </c>
      <c r="P928" s="99"/>
      <c r="Q928" s="99"/>
      <c r="R928" s="99"/>
      <c r="S928" s="99"/>
      <c r="T928" s="99"/>
      <c r="U928" s="99"/>
    </row>
    <row r="929" spans="7:21" x14ac:dyDescent="0.25">
      <c r="G929" s="96" t="s">
        <v>74</v>
      </c>
      <c r="H929" s="100">
        <v>44356</v>
      </c>
      <c r="I929" s="98" t="s">
        <v>7</v>
      </c>
      <c r="J929" s="98" t="str">
        <f t="shared" si="14"/>
        <v>44356N</v>
      </c>
      <c r="K929" s="101">
        <v>279</v>
      </c>
      <c r="L929" s="101">
        <v>309</v>
      </c>
      <c r="M929" s="101"/>
      <c r="N929" s="101">
        <v>319</v>
      </c>
      <c r="O929" s="101">
        <v>349</v>
      </c>
      <c r="P929" s="99"/>
      <c r="Q929" s="99"/>
      <c r="R929" s="99"/>
      <c r="S929" s="99"/>
      <c r="T929" s="99"/>
      <c r="U929" s="99"/>
    </row>
    <row r="930" spans="7:21" x14ac:dyDescent="0.25">
      <c r="G930" s="96" t="s">
        <v>74</v>
      </c>
      <c r="H930" s="100">
        <v>44356</v>
      </c>
      <c r="I930" s="98" t="s">
        <v>8</v>
      </c>
      <c r="J930" s="98" t="str">
        <f t="shared" si="14"/>
        <v>44356X</v>
      </c>
      <c r="K930" s="101">
        <v>339</v>
      </c>
      <c r="L930" s="101">
        <v>369</v>
      </c>
      <c r="M930" s="101"/>
      <c r="N930" s="101">
        <v>379</v>
      </c>
      <c r="O930" s="101">
        <v>409</v>
      </c>
      <c r="P930" s="99"/>
      <c r="Q930" s="99"/>
      <c r="R930" s="99"/>
      <c r="S930" s="99"/>
      <c r="T930" s="99"/>
      <c r="U930" s="99"/>
    </row>
    <row r="931" spans="7:21" x14ac:dyDescent="0.25">
      <c r="G931" s="96" t="s">
        <v>74</v>
      </c>
      <c r="H931" s="100">
        <v>44356</v>
      </c>
      <c r="I931" s="98" t="s">
        <v>9</v>
      </c>
      <c r="J931" s="98" t="str">
        <f t="shared" si="14"/>
        <v>44356Q</v>
      </c>
      <c r="K931" s="101">
        <v>414</v>
      </c>
      <c r="L931" s="101">
        <v>444</v>
      </c>
      <c r="M931" s="101"/>
      <c r="N931" s="101">
        <v>454</v>
      </c>
      <c r="O931" s="101">
        <v>484</v>
      </c>
      <c r="P931" s="99"/>
      <c r="Q931" s="99"/>
      <c r="R931" s="99"/>
      <c r="S931" s="99"/>
      <c r="T931" s="99"/>
      <c r="U931" s="99"/>
    </row>
    <row r="932" spans="7:21" x14ac:dyDescent="0.25">
      <c r="G932" s="96" t="s">
        <v>74</v>
      </c>
      <c r="H932" s="100">
        <v>44356</v>
      </c>
      <c r="I932" s="98" t="s">
        <v>10</v>
      </c>
      <c r="J932" s="98" t="str">
        <f t="shared" si="14"/>
        <v>44356E</v>
      </c>
      <c r="K932" s="101">
        <v>494</v>
      </c>
      <c r="L932" s="101">
        <v>524</v>
      </c>
      <c r="M932" s="101"/>
      <c r="N932" s="101">
        <v>534</v>
      </c>
      <c r="O932" s="101">
        <v>564</v>
      </c>
      <c r="P932" s="99"/>
      <c r="Q932" s="99"/>
      <c r="R932" s="99"/>
      <c r="S932" s="99"/>
      <c r="T932" s="99"/>
      <c r="U932" s="99"/>
    </row>
    <row r="933" spans="7:21" x14ac:dyDescent="0.25">
      <c r="G933" s="96" t="s">
        <v>74</v>
      </c>
      <c r="H933" s="97">
        <v>44356</v>
      </c>
      <c r="I933" s="98" t="s">
        <v>72</v>
      </c>
      <c r="J933" s="98" t="str">
        <f t="shared" si="14"/>
        <v>44356M</v>
      </c>
      <c r="K933" s="101">
        <v>584</v>
      </c>
      <c r="L933" s="101">
        <v>614</v>
      </c>
      <c r="M933" s="101"/>
      <c r="N933" s="101">
        <v>624</v>
      </c>
      <c r="O933" s="101">
        <v>654</v>
      </c>
      <c r="P933" s="99"/>
      <c r="Q933" s="99"/>
      <c r="R933" s="99"/>
      <c r="S933" s="99"/>
      <c r="T933" s="99"/>
      <c r="U933" s="99"/>
    </row>
    <row r="934" spans="7:21" x14ac:dyDescent="0.25">
      <c r="G934" s="96" t="s">
        <v>75</v>
      </c>
      <c r="H934" s="100">
        <v>44357</v>
      </c>
      <c r="I934" s="98" t="s">
        <v>6</v>
      </c>
      <c r="J934" s="98" t="str">
        <f t="shared" si="14"/>
        <v>44357O</v>
      </c>
      <c r="K934" s="101">
        <v>249</v>
      </c>
      <c r="L934" s="101">
        <v>279</v>
      </c>
      <c r="M934" s="101"/>
      <c r="N934" s="101">
        <v>289</v>
      </c>
      <c r="O934" s="101">
        <v>319</v>
      </c>
      <c r="P934" s="99"/>
      <c r="Q934" s="99"/>
      <c r="R934" s="99"/>
      <c r="S934" s="99"/>
      <c r="T934" s="99"/>
      <c r="U934" s="99"/>
    </row>
    <row r="935" spans="7:21" x14ac:dyDescent="0.25">
      <c r="G935" s="96" t="s">
        <v>75</v>
      </c>
      <c r="H935" s="100">
        <v>44357</v>
      </c>
      <c r="I935" s="98" t="s">
        <v>7</v>
      </c>
      <c r="J935" s="98" t="str">
        <f t="shared" si="14"/>
        <v>44357N</v>
      </c>
      <c r="K935" s="101">
        <v>279</v>
      </c>
      <c r="L935" s="101">
        <v>309</v>
      </c>
      <c r="M935" s="101"/>
      <c r="N935" s="101">
        <v>319</v>
      </c>
      <c r="O935" s="101">
        <v>349</v>
      </c>
      <c r="P935" s="99"/>
      <c r="Q935" s="99"/>
      <c r="R935" s="99"/>
      <c r="S935" s="99"/>
      <c r="T935" s="99"/>
      <c r="U935" s="99"/>
    </row>
    <row r="936" spans="7:21" x14ac:dyDescent="0.25">
      <c r="G936" s="96" t="s">
        <v>75</v>
      </c>
      <c r="H936" s="100">
        <v>44357</v>
      </c>
      <c r="I936" s="98" t="s">
        <v>8</v>
      </c>
      <c r="J936" s="98" t="str">
        <f t="shared" si="14"/>
        <v>44357X</v>
      </c>
      <c r="K936" s="101">
        <v>339</v>
      </c>
      <c r="L936" s="101">
        <v>369</v>
      </c>
      <c r="M936" s="101"/>
      <c r="N936" s="101">
        <v>379</v>
      </c>
      <c r="O936" s="101">
        <v>409</v>
      </c>
      <c r="P936" s="99"/>
      <c r="Q936" s="99"/>
      <c r="R936" s="99"/>
      <c r="S936" s="99"/>
      <c r="T936" s="99"/>
      <c r="U936" s="99"/>
    </row>
    <row r="937" spans="7:21" x14ac:dyDescent="0.25">
      <c r="G937" s="96" t="s">
        <v>75</v>
      </c>
      <c r="H937" s="100">
        <v>44357</v>
      </c>
      <c r="I937" s="98" t="s">
        <v>9</v>
      </c>
      <c r="J937" s="98" t="str">
        <f t="shared" si="14"/>
        <v>44357Q</v>
      </c>
      <c r="K937" s="101">
        <v>414</v>
      </c>
      <c r="L937" s="101">
        <v>444</v>
      </c>
      <c r="M937" s="101"/>
      <c r="N937" s="101">
        <v>454</v>
      </c>
      <c r="O937" s="101">
        <v>484</v>
      </c>
      <c r="P937" s="99"/>
      <c r="Q937" s="99"/>
      <c r="R937" s="99"/>
      <c r="S937" s="99"/>
      <c r="T937" s="99"/>
      <c r="U937" s="99"/>
    </row>
    <row r="938" spans="7:21" x14ac:dyDescent="0.25">
      <c r="G938" s="96" t="s">
        <v>75</v>
      </c>
      <c r="H938" s="100">
        <v>44357</v>
      </c>
      <c r="I938" s="98" t="s">
        <v>10</v>
      </c>
      <c r="J938" s="98" t="str">
        <f t="shared" si="14"/>
        <v>44357E</v>
      </c>
      <c r="K938" s="101">
        <v>494</v>
      </c>
      <c r="L938" s="101">
        <v>524</v>
      </c>
      <c r="M938" s="101"/>
      <c r="N938" s="101">
        <v>534</v>
      </c>
      <c r="O938" s="101">
        <v>564</v>
      </c>
      <c r="P938" s="99"/>
      <c r="Q938" s="99"/>
      <c r="R938" s="99"/>
      <c r="S938" s="99"/>
      <c r="T938" s="99"/>
      <c r="U938" s="99"/>
    </row>
    <row r="939" spans="7:21" x14ac:dyDescent="0.25">
      <c r="G939" s="96" t="s">
        <v>75</v>
      </c>
      <c r="H939" s="97">
        <v>44357</v>
      </c>
      <c r="I939" s="98" t="s">
        <v>72</v>
      </c>
      <c r="J939" s="98" t="str">
        <f t="shared" si="14"/>
        <v>44357M</v>
      </c>
      <c r="K939" s="101">
        <v>584</v>
      </c>
      <c r="L939" s="101">
        <v>614</v>
      </c>
      <c r="M939" s="101"/>
      <c r="N939" s="101">
        <v>624</v>
      </c>
      <c r="O939" s="101">
        <v>654</v>
      </c>
      <c r="P939" s="99"/>
      <c r="Q939" s="99"/>
      <c r="R939" s="99"/>
      <c r="S939" s="99"/>
      <c r="T939" s="99"/>
      <c r="U939" s="99"/>
    </row>
    <row r="940" spans="7:21" x14ac:dyDescent="0.25">
      <c r="G940" s="96" t="s">
        <v>76</v>
      </c>
      <c r="H940" s="100">
        <v>44358</v>
      </c>
      <c r="I940" s="98" t="s">
        <v>6</v>
      </c>
      <c r="J940" s="98" t="str">
        <f t="shared" si="14"/>
        <v>44358O</v>
      </c>
      <c r="K940" s="101">
        <v>249</v>
      </c>
      <c r="L940" s="101">
        <v>279</v>
      </c>
      <c r="M940" s="101"/>
      <c r="N940" s="101">
        <v>289</v>
      </c>
      <c r="O940" s="101">
        <v>319</v>
      </c>
      <c r="P940" s="99"/>
      <c r="Q940" s="99">
        <v>249</v>
      </c>
      <c r="R940" s="99">
        <v>279</v>
      </c>
      <c r="S940" s="99"/>
      <c r="T940" s="99"/>
      <c r="U940" s="99"/>
    </row>
    <row r="941" spans="7:21" x14ac:dyDescent="0.25">
      <c r="G941" s="96" t="s">
        <v>76</v>
      </c>
      <c r="H941" s="100">
        <v>44358</v>
      </c>
      <c r="I941" s="98" t="s">
        <v>7</v>
      </c>
      <c r="J941" s="98" t="str">
        <f t="shared" si="14"/>
        <v>44358N</v>
      </c>
      <c r="K941" s="101">
        <v>279</v>
      </c>
      <c r="L941" s="101">
        <v>309</v>
      </c>
      <c r="M941" s="101"/>
      <c r="N941" s="101">
        <v>319</v>
      </c>
      <c r="O941" s="101">
        <v>349</v>
      </c>
      <c r="P941" s="99"/>
      <c r="Q941" s="99">
        <v>279</v>
      </c>
      <c r="R941" s="99">
        <v>309</v>
      </c>
      <c r="S941" s="99"/>
      <c r="T941" s="99"/>
      <c r="U941" s="99"/>
    </row>
    <row r="942" spans="7:21" x14ac:dyDescent="0.25">
      <c r="G942" s="96" t="s">
        <v>76</v>
      </c>
      <c r="H942" s="100">
        <v>44358</v>
      </c>
      <c r="I942" s="98" t="s">
        <v>8</v>
      </c>
      <c r="J942" s="98" t="str">
        <f t="shared" si="14"/>
        <v>44358X</v>
      </c>
      <c r="K942" s="101">
        <v>339</v>
      </c>
      <c r="L942" s="101">
        <v>369</v>
      </c>
      <c r="M942" s="101"/>
      <c r="N942" s="101">
        <v>379</v>
      </c>
      <c r="O942" s="101">
        <v>409</v>
      </c>
      <c r="P942" s="99"/>
      <c r="Q942" s="99">
        <v>339</v>
      </c>
      <c r="R942" s="99">
        <v>369</v>
      </c>
      <c r="S942" s="99"/>
      <c r="T942" s="99"/>
      <c r="U942" s="99"/>
    </row>
    <row r="943" spans="7:21" x14ac:dyDescent="0.25">
      <c r="G943" s="96" t="s">
        <v>76</v>
      </c>
      <c r="H943" s="100">
        <v>44358</v>
      </c>
      <c r="I943" s="98" t="s">
        <v>9</v>
      </c>
      <c r="J943" s="98" t="str">
        <f t="shared" si="14"/>
        <v>44358Q</v>
      </c>
      <c r="K943" s="101">
        <v>414</v>
      </c>
      <c r="L943" s="101">
        <v>444</v>
      </c>
      <c r="M943" s="101"/>
      <c r="N943" s="101">
        <v>454</v>
      </c>
      <c r="O943" s="101">
        <v>484</v>
      </c>
      <c r="P943" s="99"/>
      <c r="Q943" s="99">
        <v>414</v>
      </c>
      <c r="R943" s="99">
        <v>444</v>
      </c>
      <c r="S943" s="99"/>
      <c r="T943" s="99"/>
      <c r="U943" s="99"/>
    </row>
    <row r="944" spans="7:21" x14ac:dyDescent="0.25">
      <c r="G944" s="96" t="s">
        <v>76</v>
      </c>
      <c r="H944" s="100">
        <v>44358</v>
      </c>
      <c r="I944" s="98" t="s">
        <v>10</v>
      </c>
      <c r="J944" s="98" t="str">
        <f t="shared" si="14"/>
        <v>44358E</v>
      </c>
      <c r="K944" s="101">
        <v>494</v>
      </c>
      <c r="L944" s="101">
        <v>524</v>
      </c>
      <c r="M944" s="101"/>
      <c r="N944" s="101">
        <v>534</v>
      </c>
      <c r="O944" s="101">
        <v>564</v>
      </c>
      <c r="P944" s="99"/>
      <c r="Q944" s="99">
        <v>494</v>
      </c>
      <c r="R944" s="99">
        <v>524</v>
      </c>
      <c r="S944" s="99"/>
      <c r="T944" s="99"/>
      <c r="U944" s="99"/>
    </row>
    <row r="945" spans="7:21" x14ac:dyDescent="0.25">
      <c r="G945" s="96" t="s">
        <v>76</v>
      </c>
      <c r="H945" s="97">
        <v>44358</v>
      </c>
      <c r="I945" s="98" t="s">
        <v>72</v>
      </c>
      <c r="J945" s="98" t="str">
        <f t="shared" si="14"/>
        <v>44358M</v>
      </c>
      <c r="K945" s="101">
        <v>584</v>
      </c>
      <c r="L945" s="101">
        <v>614</v>
      </c>
      <c r="M945" s="101"/>
      <c r="N945" s="101">
        <v>624</v>
      </c>
      <c r="O945" s="101">
        <v>654</v>
      </c>
      <c r="P945" s="99"/>
      <c r="Q945" s="99">
        <v>584</v>
      </c>
      <c r="R945" s="99">
        <v>614</v>
      </c>
      <c r="S945" s="99"/>
      <c r="T945" s="99"/>
      <c r="U945" s="99"/>
    </row>
    <row r="946" spans="7:21" x14ac:dyDescent="0.25">
      <c r="G946" s="96" t="s">
        <v>77</v>
      </c>
      <c r="H946" s="100">
        <v>44359</v>
      </c>
      <c r="I946" s="98" t="s">
        <v>6</v>
      </c>
      <c r="J946" s="98" t="str">
        <f t="shared" si="14"/>
        <v>44359O</v>
      </c>
      <c r="K946" s="101">
        <v>249</v>
      </c>
      <c r="L946" s="101">
        <v>279</v>
      </c>
      <c r="M946" s="101"/>
      <c r="N946" s="101">
        <v>289</v>
      </c>
      <c r="O946" s="101">
        <v>319</v>
      </c>
      <c r="P946" s="99"/>
      <c r="Q946" s="99">
        <v>249</v>
      </c>
      <c r="R946" s="99">
        <v>279</v>
      </c>
      <c r="S946" s="99"/>
      <c r="T946" s="99"/>
      <c r="U946" s="99"/>
    </row>
    <row r="947" spans="7:21" x14ac:dyDescent="0.25">
      <c r="G947" s="96" t="s">
        <v>77</v>
      </c>
      <c r="H947" s="100">
        <v>44359</v>
      </c>
      <c r="I947" s="98" t="s">
        <v>7</v>
      </c>
      <c r="J947" s="98" t="str">
        <f t="shared" si="14"/>
        <v>44359N</v>
      </c>
      <c r="K947" s="101">
        <v>279</v>
      </c>
      <c r="L947" s="101">
        <v>309</v>
      </c>
      <c r="M947" s="101"/>
      <c r="N947" s="101">
        <v>319</v>
      </c>
      <c r="O947" s="101">
        <v>349</v>
      </c>
      <c r="P947" s="99"/>
      <c r="Q947" s="99">
        <v>279</v>
      </c>
      <c r="R947" s="99">
        <v>309</v>
      </c>
      <c r="S947" s="99"/>
      <c r="T947" s="99"/>
      <c r="U947" s="99"/>
    </row>
    <row r="948" spans="7:21" x14ac:dyDescent="0.25">
      <c r="G948" s="96" t="s">
        <v>77</v>
      </c>
      <c r="H948" s="100">
        <v>44359</v>
      </c>
      <c r="I948" s="98" t="s">
        <v>8</v>
      </c>
      <c r="J948" s="98" t="str">
        <f t="shared" si="14"/>
        <v>44359X</v>
      </c>
      <c r="K948" s="101">
        <v>339</v>
      </c>
      <c r="L948" s="101">
        <v>369</v>
      </c>
      <c r="M948" s="101"/>
      <c r="N948" s="101">
        <v>379</v>
      </c>
      <c r="O948" s="101">
        <v>409</v>
      </c>
      <c r="P948" s="99"/>
      <c r="Q948" s="99">
        <v>339</v>
      </c>
      <c r="R948" s="99">
        <v>369</v>
      </c>
      <c r="S948" s="99"/>
      <c r="T948" s="99"/>
      <c r="U948" s="99"/>
    </row>
    <row r="949" spans="7:21" x14ac:dyDescent="0.25">
      <c r="G949" s="96" t="s">
        <v>77</v>
      </c>
      <c r="H949" s="100">
        <v>44359</v>
      </c>
      <c r="I949" s="98" t="s">
        <v>9</v>
      </c>
      <c r="J949" s="98" t="str">
        <f t="shared" si="14"/>
        <v>44359Q</v>
      </c>
      <c r="K949" s="101">
        <v>414</v>
      </c>
      <c r="L949" s="101">
        <v>444</v>
      </c>
      <c r="M949" s="101"/>
      <c r="N949" s="101">
        <v>454</v>
      </c>
      <c r="O949" s="101">
        <v>484</v>
      </c>
      <c r="P949" s="99"/>
      <c r="Q949" s="99">
        <v>414</v>
      </c>
      <c r="R949" s="99">
        <v>444</v>
      </c>
      <c r="S949" s="99"/>
      <c r="T949" s="99"/>
      <c r="U949" s="99"/>
    </row>
    <row r="950" spans="7:21" x14ac:dyDescent="0.25">
      <c r="G950" s="96" t="s">
        <v>77</v>
      </c>
      <c r="H950" s="100">
        <v>44359</v>
      </c>
      <c r="I950" s="98" t="s">
        <v>10</v>
      </c>
      <c r="J950" s="98" t="str">
        <f t="shared" si="14"/>
        <v>44359E</v>
      </c>
      <c r="K950" s="101">
        <v>494</v>
      </c>
      <c r="L950" s="101">
        <v>524</v>
      </c>
      <c r="M950" s="101"/>
      <c r="N950" s="101">
        <v>534</v>
      </c>
      <c r="O950" s="101">
        <v>564</v>
      </c>
      <c r="P950" s="99"/>
      <c r="Q950" s="99">
        <v>494</v>
      </c>
      <c r="R950" s="99">
        <v>524</v>
      </c>
      <c r="S950" s="99"/>
      <c r="T950" s="99"/>
      <c r="U950" s="99"/>
    </row>
    <row r="951" spans="7:21" x14ac:dyDescent="0.25">
      <c r="G951" s="96" t="s">
        <v>77</v>
      </c>
      <c r="H951" s="97">
        <v>44359</v>
      </c>
      <c r="I951" s="98" t="s">
        <v>72</v>
      </c>
      <c r="J951" s="98" t="str">
        <f t="shared" si="14"/>
        <v>44359M</v>
      </c>
      <c r="K951" s="101">
        <v>584</v>
      </c>
      <c r="L951" s="101">
        <v>614</v>
      </c>
      <c r="M951" s="101"/>
      <c r="N951" s="101">
        <v>624</v>
      </c>
      <c r="O951" s="101">
        <v>654</v>
      </c>
      <c r="P951" s="99"/>
      <c r="Q951" s="99">
        <v>584</v>
      </c>
      <c r="R951" s="99">
        <v>614</v>
      </c>
      <c r="S951" s="99"/>
      <c r="T951" s="99"/>
      <c r="U951" s="99"/>
    </row>
    <row r="952" spans="7:21" x14ac:dyDescent="0.25">
      <c r="G952" s="96" t="s">
        <v>78</v>
      </c>
      <c r="H952" s="100">
        <v>44360</v>
      </c>
      <c r="I952" s="98" t="s">
        <v>6</v>
      </c>
      <c r="J952" s="98" t="str">
        <f t="shared" si="14"/>
        <v>44360O</v>
      </c>
      <c r="K952" s="101">
        <v>249</v>
      </c>
      <c r="L952" s="101">
        <v>279</v>
      </c>
      <c r="M952" s="101"/>
      <c r="N952" s="101">
        <v>289</v>
      </c>
      <c r="O952" s="101">
        <v>319</v>
      </c>
      <c r="P952" s="99"/>
      <c r="Q952" s="99"/>
      <c r="R952" s="99"/>
      <c r="S952" s="99"/>
      <c r="T952" s="99">
        <v>229</v>
      </c>
      <c r="U952" s="99">
        <v>259</v>
      </c>
    </row>
    <row r="953" spans="7:21" x14ac:dyDescent="0.25">
      <c r="G953" s="96" t="s">
        <v>78</v>
      </c>
      <c r="H953" s="100">
        <v>44360</v>
      </c>
      <c r="I953" s="98" t="s">
        <v>7</v>
      </c>
      <c r="J953" s="98" t="str">
        <f t="shared" si="14"/>
        <v>44360N</v>
      </c>
      <c r="K953" s="101">
        <v>279</v>
      </c>
      <c r="L953" s="101">
        <v>309</v>
      </c>
      <c r="M953" s="101"/>
      <c r="N953" s="101">
        <v>319</v>
      </c>
      <c r="O953" s="101">
        <v>349</v>
      </c>
      <c r="P953" s="99"/>
      <c r="Q953" s="99"/>
      <c r="R953" s="99"/>
      <c r="S953" s="99"/>
      <c r="T953" s="99">
        <v>259</v>
      </c>
      <c r="U953" s="99">
        <v>289</v>
      </c>
    </row>
    <row r="954" spans="7:21" x14ac:dyDescent="0.25">
      <c r="G954" s="96" t="s">
        <v>78</v>
      </c>
      <c r="H954" s="100">
        <v>44360</v>
      </c>
      <c r="I954" s="98" t="s">
        <v>8</v>
      </c>
      <c r="J954" s="98" t="str">
        <f t="shared" si="14"/>
        <v>44360X</v>
      </c>
      <c r="K954" s="101">
        <v>339</v>
      </c>
      <c r="L954" s="101">
        <v>369</v>
      </c>
      <c r="M954" s="101"/>
      <c r="N954" s="101">
        <v>379</v>
      </c>
      <c r="O954" s="101">
        <v>409</v>
      </c>
      <c r="P954" s="99"/>
      <c r="Q954" s="99"/>
      <c r="R954" s="99"/>
      <c r="S954" s="99"/>
      <c r="T954" s="99">
        <v>319</v>
      </c>
      <c r="U954" s="99">
        <v>349</v>
      </c>
    </row>
    <row r="955" spans="7:21" x14ac:dyDescent="0.25">
      <c r="G955" s="96" t="s">
        <v>78</v>
      </c>
      <c r="H955" s="100">
        <v>44360</v>
      </c>
      <c r="I955" s="98" t="s">
        <v>9</v>
      </c>
      <c r="J955" s="98" t="str">
        <f t="shared" si="14"/>
        <v>44360Q</v>
      </c>
      <c r="K955" s="101">
        <v>414</v>
      </c>
      <c r="L955" s="101">
        <v>444</v>
      </c>
      <c r="M955" s="101"/>
      <c r="N955" s="101">
        <v>454</v>
      </c>
      <c r="O955" s="101">
        <v>484</v>
      </c>
      <c r="P955" s="99"/>
      <c r="Q955" s="99"/>
      <c r="R955" s="99"/>
      <c r="S955" s="99"/>
      <c r="T955" s="99">
        <v>394</v>
      </c>
      <c r="U955" s="99">
        <v>424</v>
      </c>
    </row>
    <row r="956" spans="7:21" x14ac:dyDescent="0.25">
      <c r="G956" s="96" t="s">
        <v>78</v>
      </c>
      <c r="H956" s="100">
        <v>44360</v>
      </c>
      <c r="I956" s="98" t="s">
        <v>10</v>
      </c>
      <c r="J956" s="98" t="str">
        <f t="shared" si="14"/>
        <v>44360E</v>
      </c>
      <c r="K956" s="101">
        <v>494</v>
      </c>
      <c r="L956" s="101">
        <v>524</v>
      </c>
      <c r="M956" s="101"/>
      <c r="N956" s="101">
        <v>534</v>
      </c>
      <c r="O956" s="101">
        <v>564</v>
      </c>
      <c r="P956" s="99"/>
      <c r="Q956" s="99"/>
      <c r="R956" s="99"/>
      <c r="S956" s="99"/>
      <c r="T956" s="99">
        <v>474</v>
      </c>
      <c r="U956" s="99">
        <v>504</v>
      </c>
    </row>
    <row r="957" spans="7:21" x14ac:dyDescent="0.25">
      <c r="G957" s="96" t="s">
        <v>78</v>
      </c>
      <c r="H957" s="100">
        <v>44360</v>
      </c>
      <c r="I957" s="98" t="s">
        <v>72</v>
      </c>
      <c r="J957" s="98" t="str">
        <f t="shared" si="14"/>
        <v>44360M</v>
      </c>
      <c r="K957" s="101">
        <v>584</v>
      </c>
      <c r="L957" s="101">
        <v>614</v>
      </c>
      <c r="M957" s="101"/>
      <c r="N957" s="101">
        <v>624</v>
      </c>
      <c r="O957" s="101">
        <v>654</v>
      </c>
      <c r="P957" s="99"/>
      <c r="Q957" s="99"/>
      <c r="R957" s="99"/>
      <c r="S957" s="99"/>
      <c r="T957" s="99">
        <v>564</v>
      </c>
      <c r="U957" s="99">
        <v>594</v>
      </c>
    </row>
    <row r="958" spans="7:21" x14ac:dyDescent="0.25">
      <c r="G958" s="96" t="s">
        <v>79</v>
      </c>
      <c r="H958" s="100">
        <v>44361</v>
      </c>
      <c r="I958" s="98" t="s">
        <v>6</v>
      </c>
      <c r="J958" s="98" t="str">
        <f t="shared" si="14"/>
        <v>44361O</v>
      </c>
      <c r="K958" s="101">
        <v>249</v>
      </c>
      <c r="L958" s="101">
        <v>279</v>
      </c>
      <c r="M958" s="101"/>
      <c r="N958" s="101">
        <v>289</v>
      </c>
      <c r="O958" s="101">
        <v>319</v>
      </c>
      <c r="P958" s="99"/>
      <c r="Q958" s="99"/>
      <c r="R958" s="99"/>
      <c r="S958" s="99"/>
      <c r="T958" s="99"/>
      <c r="U958" s="99"/>
    </row>
    <row r="959" spans="7:21" x14ac:dyDescent="0.25">
      <c r="G959" s="96" t="s">
        <v>79</v>
      </c>
      <c r="H959" s="100">
        <v>44361</v>
      </c>
      <c r="I959" s="98" t="s">
        <v>7</v>
      </c>
      <c r="J959" s="98" t="str">
        <f t="shared" si="14"/>
        <v>44361N</v>
      </c>
      <c r="K959" s="101">
        <v>279</v>
      </c>
      <c r="L959" s="101">
        <v>309</v>
      </c>
      <c r="M959" s="101"/>
      <c r="N959" s="101">
        <v>319</v>
      </c>
      <c r="O959" s="101">
        <v>349</v>
      </c>
      <c r="P959" s="99"/>
      <c r="Q959" s="99"/>
      <c r="R959" s="99"/>
      <c r="S959" s="99"/>
      <c r="T959" s="99"/>
      <c r="U959" s="99"/>
    </row>
    <row r="960" spans="7:21" x14ac:dyDescent="0.25">
      <c r="G960" s="96" t="s">
        <v>79</v>
      </c>
      <c r="H960" s="100">
        <v>44361</v>
      </c>
      <c r="I960" s="98" t="s">
        <v>8</v>
      </c>
      <c r="J960" s="98" t="str">
        <f t="shared" si="14"/>
        <v>44361X</v>
      </c>
      <c r="K960" s="101">
        <v>339</v>
      </c>
      <c r="L960" s="101">
        <v>369</v>
      </c>
      <c r="M960" s="101"/>
      <c r="N960" s="101">
        <v>379</v>
      </c>
      <c r="O960" s="101">
        <v>409</v>
      </c>
      <c r="P960" s="99"/>
      <c r="Q960" s="99"/>
      <c r="R960" s="99"/>
      <c r="S960" s="99"/>
      <c r="T960" s="99"/>
      <c r="U960" s="99"/>
    </row>
    <row r="961" spans="7:21" x14ac:dyDescent="0.25">
      <c r="G961" s="96" t="s">
        <v>79</v>
      </c>
      <c r="H961" s="100">
        <v>44361</v>
      </c>
      <c r="I961" s="98" t="s">
        <v>9</v>
      </c>
      <c r="J961" s="98" t="str">
        <f t="shared" si="14"/>
        <v>44361Q</v>
      </c>
      <c r="K961" s="101">
        <v>414</v>
      </c>
      <c r="L961" s="101">
        <v>444</v>
      </c>
      <c r="M961" s="101"/>
      <c r="N961" s="101">
        <v>454</v>
      </c>
      <c r="O961" s="101">
        <v>484</v>
      </c>
      <c r="P961" s="99"/>
      <c r="Q961" s="99"/>
      <c r="R961" s="99"/>
      <c r="S961" s="99"/>
      <c r="T961" s="99"/>
      <c r="U961" s="99"/>
    </row>
    <row r="962" spans="7:21" x14ac:dyDescent="0.25">
      <c r="G962" s="96" t="s">
        <v>79</v>
      </c>
      <c r="H962" s="100">
        <v>44361</v>
      </c>
      <c r="I962" s="98" t="s">
        <v>10</v>
      </c>
      <c r="J962" s="98" t="str">
        <f t="shared" si="14"/>
        <v>44361E</v>
      </c>
      <c r="K962" s="101">
        <v>494</v>
      </c>
      <c r="L962" s="101">
        <v>524</v>
      </c>
      <c r="M962" s="101"/>
      <c r="N962" s="101">
        <v>534</v>
      </c>
      <c r="O962" s="101">
        <v>564</v>
      </c>
      <c r="P962" s="99"/>
      <c r="Q962" s="99"/>
      <c r="R962" s="99"/>
      <c r="S962" s="99"/>
      <c r="T962" s="99"/>
      <c r="U962" s="99"/>
    </row>
    <row r="963" spans="7:21" x14ac:dyDescent="0.25">
      <c r="G963" s="96" t="s">
        <v>79</v>
      </c>
      <c r="H963" s="100">
        <v>44361</v>
      </c>
      <c r="I963" s="98" t="s">
        <v>72</v>
      </c>
      <c r="J963" s="98" t="str">
        <f t="shared" si="14"/>
        <v>44361M</v>
      </c>
      <c r="K963" s="101">
        <v>584</v>
      </c>
      <c r="L963" s="101">
        <v>614</v>
      </c>
      <c r="M963" s="101"/>
      <c r="N963" s="101">
        <v>624</v>
      </c>
      <c r="O963" s="101">
        <v>654</v>
      </c>
      <c r="P963" s="99"/>
      <c r="Q963" s="99"/>
      <c r="R963" s="99"/>
      <c r="S963" s="99"/>
      <c r="T963" s="99"/>
      <c r="U963" s="99"/>
    </row>
    <row r="964" spans="7:21" x14ac:dyDescent="0.25">
      <c r="G964" s="96" t="s">
        <v>80</v>
      </c>
      <c r="H964" s="100">
        <v>44362</v>
      </c>
      <c r="I964" s="98" t="s">
        <v>6</v>
      </c>
      <c r="J964" s="98" t="str">
        <f t="shared" si="14"/>
        <v>44362O</v>
      </c>
      <c r="K964" s="101">
        <v>249</v>
      </c>
      <c r="L964" s="101">
        <v>279</v>
      </c>
      <c r="M964" s="101"/>
      <c r="N964" s="101">
        <v>289</v>
      </c>
      <c r="O964" s="101">
        <v>319</v>
      </c>
      <c r="P964" s="99"/>
      <c r="Q964" s="99"/>
      <c r="R964" s="99"/>
      <c r="S964" s="99"/>
      <c r="T964" s="99"/>
      <c r="U964" s="99"/>
    </row>
    <row r="965" spans="7:21" x14ac:dyDescent="0.25">
      <c r="G965" s="96" t="s">
        <v>80</v>
      </c>
      <c r="H965" s="100">
        <v>44362</v>
      </c>
      <c r="I965" s="98" t="s">
        <v>7</v>
      </c>
      <c r="J965" s="98" t="str">
        <f t="shared" ref="J965:J1028" si="15">+H965&amp;I965</f>
        <v>44362N</v>
      </c>
      <c r="K965" s="101">
        <v>279</v>
      </c>
      <c r="L965" s="101">
        <v>309</v>
      </c>
      <c r="M965" s="101"/>
      <c r="N965" s="101">
        <v>319</v>
      </c>
      <c r="O965" s="101">
        <v>349</v>
      </c>
      <c r="P965" s="99"/>
      <c r="Q965" s="99"/>
      <c r="R965" s="99"/>
      <c r="S965" s="99"/>
      <c r="T965" s="99"/>
      <c r="U965" s="99"/>
    </row>
    <row r="966" spans="7:21" x14ac:dyDescent="0.25">
      <c r="G966" s="96" t="s">
        <v>80</v>
      </c>
      <c r="H966" s="100">
        <v>44362</v>
      </c>
      <c r="I966" s="98" t="s">
        <v>8</v>
      </c>
      <c r="J966" s="98" t="str">
        <f t="shared" si="15"/>
        <v>44362X</v>
      </c>
      <c r="K966" s="101">
        <v>339</v>
      </c>
      <c r="L966" s="101">
        <v>369</v>
      </c>
      <c r="M966" s="101"/>
      <c r="N966" s="101">
        <v>379</v>
      </c>
      <c r="O966" s="101">
        <v>409</v>
      </c>
      <c r="P966" s="99"/>
      <c r="Q966" s="99"/>
      <c r="R966" s="99"/>
      <c r="S966" s="99"/>
      <c r="T966" s="99"/>
      <c r="U966" s="99"/>
    </row>
    <row r="967" spans="7:21" x14ac:dyDescent="0.25">
      <c r="G967" s="96" t="s">
        <v>80</v>
      </c>
      <c r="H967" s="100">
        <v>44362</v>
      </c>
      <c r="I967" s="98" t="s">
        <v>9</v>
      </c>
      <c r="J967" s="98" t="str">
        <f t="shared" si="15"/>
        <v>44362Q</v>
      </c>
      <c r="K967" s="101">
        <v>414</v>
      </c>
      <c r="L967" s="101">
        <v>444</v>
      </c>
      <c r="M967" s="101"/>
      <c r="N967" s="101">
        <v>454</v>
      </c>
      <c r="O967" s="101">
        <v>484</v>
      </c>
      <c r="P967" s="99"/>
      <c r="Q967" s="99"/>
      <c r="R967" s="99"/>
      <c r="S967" s="99"/>
      <c r="T967" s="99"/>
      <c r="U967" s="99"/>
    </row>
    <row r="968" spans="7:21" x14ac:dyDescent="0.25">
      <c r="G968" s="96" t="s">
        <v>80</v>
      </c>
      <c r="H968" s="100">
        <v>44362</v>
      </c>
      <c r="I968" s="98" t="s">
        <v>10</v>
      </c>
      <c r="J968" s="98" t="str">
        <f t="shared" si="15"/>
        <v>44362E</v>
      </c>
      <c r="K968" s="101">
        <v>494</v>
      </c>
      <c r="L968" s="101">
        <v>524</v>
      </c>
      <c r="M968" s="101"/>
      <c r="N968" s="101">
        <v>534</v>
      </c>
      <c r="O968" s="101">
        <v>564</v>
      </c>
      <c r="P968" s="99"/>
      <c r="Q968" s="99"/>
      <c r="R968" s="99"/>
      <c r="S968" s="99"/>
      <c r="T968" s="99"/>
      <c r="U968" s="99"/>
    </row>
    <row r="969" spans="7:21" x14ac:dyDescent="0.25">
      <c r="G969" s="96" t="s">
        <v>80</v>
      </c>
      <c r="H969" s="100">
        <v>44362</v>
      </c>
      <c r="I969" s="98" t="s">
        <v>72</v>
      </c>
      <c r="J969" s="98" t="str">
        <f t="shared" si="15"/>
        <v>44362M</v>
      </c>
      <c r="K969" s="101">
        <v>584</v>
      </c>
      <c r="L969" s="101">
        <v>614</v>
      </c>
      <c r="M969" s="101"/>
      <c r="N969" s="101">
        <v>624</v>
      </c>
      <c r="O969" s="101">
        <v>654</v>
      </c>
      <c r="P969" s="99"/>
      <c r="Q969" s="99"/>
      <c r="R969" s="99"/>
      <c r="S969" s="99"/>
      <c r="T969" s="99"/>
      <c r="U969" s="99"/>
    </row>
    <row r="970" spans="7:21" x14ac:dyDescent="0.25">
      <c r="G970" s="96" t="s">
        <v>74</v>
      </c>
      <c r="H970" s="100">
        <v>44363</v>
      </c>
      <c r="I970" s="98" t="s">
        <v>6</v>
      </c>
      <c r="J970" s="98" t="str">
        <f t="shared" si="15"/>
        <v>44363O</v>
      </c>
      <c r="K970" s="101">
        <v>249</v>
      </c>
      <c r="L970" s="101">
        <v>279</v>
      </c>
      <c r="M970" s="101"/>
      <c r="N970" s="101">
        <v>289</v>
      </c>
      <c r="O970" s="101">
        <v>319</v>
      </c>
      <c r="P970" s="99"/>
      <c r="Q970" s="99"/>
      <c r="R970" s="99"/>
      <c r="S970" s="99"/>
      <c r="T970" s="99"/>
      <c r="U970" s="99"/>
    </row>
    <row r="971" spans="7:21" x14ac:dyDescent="0.25">
      <c r="G971" s="96" t="s">
        <v>74</v>
      </c>
      <c r="H971" s="100">
        <v>44363</v>
      </c>
      <c r="I971" s="98" t="s">
        <v>7</v>
      </c>
      <c r="J971" s="98" t="str">
        <f t="shared" si="15"/>
        <v>44363N</v>
      </c>
      <c r="K971" s="101">
        <v>279</v>
      </c>
      <c r="L971" s="101">
        <v>309</v>
      </c>
      <c r="M971" s="101"/>
      <c r="N971" s="101">
        <v>319</v>
      </c>
      <c r="O971" s="101">
        <v>349</v>
      </c>
      <c r="P971" s="99"/>
      <c r="Q971" s="99"/>
      <c r="R971" s="99"/>
      <c r="S971" s="99"/>
      <c r="T971" s="99"/>
      <c r="U971" s="99"/>
    </row>
    <row r="972" spans="7:21" x14ac:dyDescent="0.25">
      <c r="G972" s="96" t="s">
        <v>74</v>
      </c>
      <c r="H972" s="100">
        <v>44363</v>
      </c>
      <c r="I972" s="98" t="s">
        <v>8</v>
      </c>
      <c r="J972" s="98" t="str">
        <f t="shared" si="15"/>
        <v>44363X</v>
      </c>
      <c r="K972" s="101">
        <v>339</v>
      </c>
      <c r="L972" s="101">
        <v>369</v>
      </c>
      <c r="M972" s="101"/>
      <c r="N972" s="101">
        <v>379</v>
      </c>
      <c r="O972" s="101">
        <v>409</v>
      </c>
      <c r="P972" s="99"/>
      <c r="Q972" s="99"/>
      <c r="R972" s="99"/>
      <c r="S972" s="99"/>
      <c r="T972" s="99"/>
      <c r="U972" s="99"/>
    </row>
    <row r="973" spans="7:21" x14ac:dyDescent="0.25">
      <c r="G973" s="96" t="s">
        <v>74</v>
      </c>
      <c r="H973" s="100">
        <v>44363</v>
      </c>
      <c r="I973" s="98" t="s">
        <v>9</v>
      </c>
      <c r="J973" s="98" t="str">
        <f t="shared" si="15"/>
        <v>44363Q</v>
      </c>
      <c r="K973" s="101">
        <v>414</v>
      </c>
      <c r="L973" s="101">
        <v>444</v>
      </c>
      <c r="M973" s="101"/>
      <c r="N973" s="101">
        <v>454</v>
      </c>
      <c r="O973" s="101">
        <v>484</v>
      </c>
      <c r="P973" s="99"/>
      <c r="Q973" s="99"/>
      <c r="R973" s="99"/>
      <c r="S973" s="99"/>
      <c r="T973" s="99"/>
      <c r="U973" s="99"/>
    </row>
    <row r="974" spans="7:21" x14ac:dyDescent="0.25">
      <c r="G974" s="96" t="s">
        <v>74</v>
      </c>
      <c r="H974" s="100">
        <v>44363</v>
      </c>
      <c r="I974" s="98" t="s">
        <v>10</v>
      </c>
      <c r="J974" s="98" t="str">
        <f t="shared" si="15"/>
        <v>44363E</v>
      </c>
      <c r="K974" s="101">
        <v>494</v>
      </c>
      <c r="L974" s="101">
        <v>524</v>
      </c>
      <c r="M974" s="101"/>
      <c r="N974" s="101">
        <v>534</v>
      </c>
      <c r="O974" s="101">
        <v>564</v>
      </c>
      <c r="P974" s="99"/>
      <c r="Q974" s="99"/>
      <c r="R974" s="99"/>
      <c r="S974" s="99"/>
      <c r="T974" s="99"/>
      <c r="U974" s="99"/>
    </row>
    <row r="975" spans="7:21" x14ac:dyDescent="0.25">
      <c r="G975" s="96" t="s">
        <v>74</v>
      </c>
      <c r="H975" s="100">
        <v>44363</v>
      </c>
      <c r="I975" s="98" t="s">
        <v>72</v>
      </c>
      <c r="J975" s="98" t="str">
        <f t="shared" si="15"/>
        <v>44363M</v>
      </c>
      <c r="K975" s="101">
        <v>584</v>
      </c>
      <c r="L975" s="101">
        <v>614</v>
      </c>
      <c r="M975" s="101"/>
      <c r="N975" s="101">
        <v>624</v>
      </c>
      <c r="O975" s="101">
        <v>654</v>
      </c>
      <c r="P975" s="99"/>
      <c r="Q975" s="99"/>
      <c r="R975" s="99"/>
      <c r="S975" s="99"/>
      <c r="T975" s="99"/>
      <c r="U975" s="99"/>
    </row>
    <row r="976" spans="7:21" x14ac:dyDescent="0.25">
      <c r="G976" s="96" t="s">
        <v>75</v>
      </c>
      <c r="H976" s="100">
        <v>44364</v>
      </c>
      <c r="I976" s="98" t="s">
        <v>6</v>
      </c>
      <c r="J976" s="98" t="str">
        <f t="shared" si="15"/>
        <v>44364O</v>
      </c>
      <c r="K976" s="101">
        <v>249</v>
      </c>
      <c r="L976" s="101">
        <v>279</v>
      </c>
      <c r="M976" s="101"/>
      <c r="N976" s="101">
        <v>289</v>
      </c>
      <c r="O976" s="101">
        <v>319</v>
      </c>
      <c r="P976" s="99"/>
      <c r="Q976" s="99"/>
      <c r="R976" s="99"/>
      <c r="S976" s="99"/>
      <c r="T976" s="99"/>
      <c r="U976" s="99"/>
    </row>
    <row r="977" spans="7:21" x14ac:dyDescent="0.25">
      <c r="G977" s="96" t="s">
        <v>75</v>
      </c>
      <c r="H977" s="100">
        <v>44364</v>
      </c>
      <c r="I977" s="98" t="s">
        <v>7</v>
      </c>
      <c r="J977" s="98" t="str">
        <f t="shared" si="15"/>
        <v>44364N</v>
      </c>
      <c r="K977" s="101">
        <v>279</v>
      </c>
      <c r="L977" s="101">
        <v>309</v>
      </c>
      <c r="M977" s="101"/>
      <c r="N977" s="101">
        <v>319</v>
      </c>
      <c r="O977" s="101">
        <v>349</v>
      </c>
      <c r="P977" s="99"/>
      <c r="Q977" s="99"/>
      <c r="R977" s="99"/>
      <c r="S977" s="99"/>
      <c r="T977" s="99"/>
      <c r="U977" s="99"/>
    </row>
    <row r="978" spans="7:21" x14ac:dyDescent="0.25">
      <c r="G978" s="96" t="s">
        <v>75</v>
      </c>
      <c r="H978" s="100">
        <v>44364</v>
      </c>
      <c r="I978" s="98" t="s">
        <v>8</v>
      </c>
      <c r="J978" s="98" t="str">
        <f t="shared" si="15"/>
        <v>44364X</v>
      </c>
      <c r="K978" s="101">
        <v>339</v>
      </c>
      <c r="L978" s="101">
        <v>369</v>
      </c>
      <c r="M978" s="101"/>
      <c r="N978" s="101">
        <v>379</v>
      </c>
      <c r="O978" s="101">
        <v>409</v>
      </c>
      <c r="P978" s="99"/>
      <c r="Q978" s="99"/>
      <c r="R978" s="99"/>
      <c r="S978" s="99"/>
      <c r="T978" s="99"/>
      <c r="U978" s="99"/>
    </row>
    <row r="979" spans="7:21" x14ac:dyDescent="0.25">
      <c r="G979" s="96" t="s">
        <v>75</v>
      </c>
      <c r="H979" s="100">
        <v>44364</v>
      </c>
      <c r="I979" s="98" t="s">
        <v>9</v>
      </c>
      <c r="J979" s="98" t="str">
        <f t="shared" si="15"/>
        <v>44364Q</v>
      </c>
      <c r="K979" s="101">
        <v>414</v>
      </c>
      <c r="L979" s="101">
        <v>444</v>
      </c>
      <c r="M979" s="101"/>
      <c r="N979" s="101">
        <v>454</v>
      </c>
      <c r="O979" s="101">
        <v>484</v>
      </c>
      <c r="P979" s="99"/>
      <c r="Q979" s="99"/>
      <c r="R979" s="99"/>
      <c r="S979" s="99"/>
      <c r="T979" s="99"/>
      <c r="U979" s="99"/>
    </row>
    <row r="980" spans="7:21" x14ac:dyDescent="0.25">
      <c r="G980" s="96" t="s">
        <v>75</v>
      </c>
      <c r="H980" s="100">
        <v>44364</v>
      </c>
      <c r="I980" s="98" t="s">
        <v>10</v>
      </c>
      <c r="J980" s="98" t="str">
        <f t="shared" si="15"/>
        <v>44364E</v>
      </c>
      <c r="K980" s="101">
        <v>494</v>
      </c>
      <c r="L980" s="101">
        <v>524</v>
      </c>
      <c r="M980" s="101"/>
      <c r="N980" s="101">
        <v>534</v>
      </c>
      <c r="O980" s="101">
        <v>564</v>
      </c>
      <c r="P980" s="99"/>
      <c r="Q980" s="99"/>
      <c r="R980" s="99"/>
      <c r="S980" s="99"/>
      <c r="T980" s="99"/>
      <c r="U980" s="99"/>
    </row>
    <row r="981" spans="7:21" x14ac:dyDescent="0.25">
      <c r="G981" s="96" t="s">
        <v>75</v>
      </c>
      <c r="H981" s="100">
        <v>44364</v>
      </c>
      <c r="I981" s="98" t="s">
        <v>72</v>
      </c>
      <c r="J981" s="98" t="str">
        <f t="shared" si="15"/>
        <v>44364M</v>
      </c>
      <c r="K981" s="101">
        <v>584</v>
      </c>
      <c r="L981" s="101">
        <v>614</v>
      </c>
      <c r="M981" s="101"/>
      <c r="N981" s="101">
        <v>624</v>
      </c>
      <c r="O981" s="101">
        <v>654</v>
      </c>
      <c r="P981" s="99"/>
      <c r="Q981" s="99"/>
      <c r="R981" s="99"/>
      <c r="S981" s="99"/>
      <c r="T981" s="99"/>
      <c r="U981" s="99"/>
    </row>
    <row r="982" spans="7:21" x14ac:dyDescent="0.25">
      <c r="G982" s="96" t="s">
        <v>76</v>
      </c>
      <c r="H982" s="100">
        <v>44365</v>
      </c>
      <c r="I982" s="98" t="s">
        <v>6</v>
      </c>
      <c r="J982" s="98" t="str">
        <f t="shared" si="15"/>
        <v>44365O</v>
      </c>
      <c r="K982" s="101">
        <v>249</v>
      </c>
      <c r="L982" s="101">
        <v>279</v>
      </c>
      <c r="M982" s="101"/>
      <c r="N982" s="101">
        <v>289</v>
      </c>
      <c r="O982" s="101">
        <v>319</v>
      </c>
      <c r="P982" s="99"/>
      <c r="Q982" s="99">
        <v>249</v>
      </c>
      <c r="R982" s="99">
        <v>279</v>
      </c>
      <c r="S982" s="99"/>
      <c r="T982" s="99"/>
      <c r="U982" s="99"/>
    </row>
    <row r="983" spans="7:21" x14ac:dyDescent="0.25">
      <c r="G983" s="96" t="s">
        <v>76</v>
      </c>
      <c r="H983" s="100">
        <v>44365</v>
      </c>
      <c r="I983" s="98" t="s">
        <v>7</v>
      </c>
      <c r="J983" s="98" t="str">
        <f t="shared" si="15"/>
        <v>44365N</v>
      </c>
      <c r="K983" s="101">
        <v>279</v>
      </c>
      <c r="L983" s="101">
        <v>309</v>
      </c>
      <c r="M983" s="101"/>
      <c r="N983" s="101">
        <v>319</v>
      </c>
      <c r="O983" s="101">
        <v>349</v>
      </c>
      <c r="P983" s="99"/>
      <c r="Q983" s="99">
        <v>279</v>
      </c>
      <c r="R983" s="99">
        <v>309</v>
      </c>
      <c r="S983" s="99"/>
      <c r="T983" s="99"/>
      <c r="U983" s="99"/>
    </row>
    <row r="984" spans="7:21" x14ac:dyDescent="0.25">
      <c r="G984" s="96" t="s">
        <v>76</v>
      </c>
      <c r="H984" s="100">
        <v>44365</v>
      </c>
      <c r="I984" s="98" t="s">
        <v>8</v>
      </c>
      <c r="J984" s="98" t="str">
        <f t="shared" si="15"/>
        <v>44365X</v>
      </c>
      <c r="K984" s="101">
        <v>339</v>
      </c>
      <c r="L984" s="101">
        <v>369</v>
      </c>
      <c r="M984" s="101"/>
      <c r="N984" s="101">
        <v>379</v>
      </c>
      <c r="O984" s="101">
        <v>409</v>
      </c>
      <c r="P984" s="99"/>
      <c r="Q984" s="99">
        <v>339</v>
      </c>
      <c r="R984" s="99">
        <v>369</v>
      </c>
      <c r="S984" s="99"/>
      <c r="T984" s="99"/>
      <c r="U984" s="99"/>
    </row>
    <row r="985" spans="7:21" x14ac:dyDescent="0.25">
      <c r="G985" s="96" t="s">
        <v>76</v>
      </c>
      <c r="H985" s="100">
        <v>44365</v>
      </c>
      <c r="I985" s="98" t="s">
        <v>9</v>
      </c>
      <c r="J985" s="98" t="str">
        <f t="shared" si="15"/>
        <v>44365Q</v>
      </c>
      <c r="K985" s="101">
        <v>414</v>
      </c>
      <c r="L985" s="101">
        <v>444</v>
      </c>
      <c r="M985" s="101"/>
      <c r="N985" s="101">
        <v>454</v>
      </c>
      <c r="O985" s="101">
        <v>484</v>
      </c>
      <c r="P985" s="99"/>
      <c r="Q985" s="99">
        <v>414</v>
      </c>
      <c r="R985" s="99">
        <v>444</v>
      </c>
      <c r="S985" s="99"/>
      <c r="T985" s="99"/>
      <c r="U985" s="99"/>
    </row>
    <row r="986" spans="7:21" x14ac:dyDescent="0.25">
      <c r="G986" s="96" t="s">
        <v>76</v>
      </c>
      <c r="H986" s="100">
        <v>44365</v>
      </c>
      <c r="I986" s="98" t="s">
        <v>10</v>
      </c>
      <c r="J986" s="98" t="str">
        <f t="shared" si="15"/>
        <v>44365E</v>
      </c>
      <c r="K986" s="101">
        <v>494</v>
      </c>
      <c r="L986" s="101">
        <v>524</v>
      </c>
      <c r="M986" s="101"/>
      <c r="N986" s="101">
        <v>534</v>
      </c>
      <c r="O986" s="101">
        <v>564</v>
      </c>
      <c r="P986" s="99"/>
      <c r="Q986" s="99">
        <v>494</v>
      </c>
      <c r="R986" s="99">
        <v>524</v>
      </c>
      <c r="S986" s="99"/>
      <c r="T986" s="99"/>
      <c r="U986" s="99"/>
    </row>
    <row r="987" spans="7:21" x14ac:dyDescent="0.25">
      <c r="G987" s="96" t="s">
        <v>76</v>
      </c>
      <c r="H987" s="100">
        <v>44365</v>
      </c>
      <c r="I987" s="98" t="s">
        <v>72</v>
      </c>
      <c r="J987" s="98" t="str">
        <f t="shared" si="15"/>
        <v>44365M</v>
      </c>
      <c r="K987" s="101">
        <v>584</v>
      </c>
      <c r="L987" s="101">
        <v>614</v>
      </c>
      <c r="M987" s="101"/>
      <c r="N987" s="101">
        <v>624</v>
      </c>
      <c r="O987" s="101">
        <v>654</v>
      </c>
      <c r="P987" s="99"/>
      <c r="Q987" s="99">
        <v>584</v>
      </c>
      <c r="R987" s="99">
        <v>614</v>
      </c>
      <c r="S987" s="99"/>
      <c r="T987" s="99"/>
      <c r="U987" s="99"/>
    </row>
    <row r="988" spans="7:21" x14ac:dyDescent="0.25">
      <c r="G988" s="96" t="s">
        <v>77</v>
      </c>
      <c r="H988" s="100">
        <v>44366</v>
      </c>
      <c r="I988" s="98" t="s">
        <v>6</v>
      </c>
      <c r="J988" s="98" t="str">
        <f t="shared" si="15"/>
        <v>44366O</v>
      </c>
      <c r="K988" s="101">
        <v>249</v>
      </c>
      <c r="L988" s="101">
        <v>279</v>
      </c>
      <c r="M988" s="101"/>
      <c r="N988" s="101">
        <v>289</v>
      </c>
      <c r="O988" s="101">
        <v>319</v>
      </c>
      <c r="P988" s="99"/>
      <c r="Q988" s="99">
        <v>249</v>
      </c>
      <c r="R988" s="99">
        <v>279</v>
      </c>
      <c r="S988" s="99"/>
      <c r="T988" s="99"/>
      <c r="U988" s="99"/>
    </row>
    <row r="989" spans="7:21" x14ac:dyDescent="0.25">
      <c r="G989" s="96" t="s">
        <v>77</v>
      </c>
      <c r="H989" s="100">
        <v>44366</v>
      </c>
      <c r="I989" s="98" t="s">
        <v>7</v>
      </c>
      <c r="J989" s="98" t="str">
        <f t="shared" si="15"/>
        <v>44366N</v>
      </c>
      <c r="K989" s="101">
        <v>279</v>
      </c>
      <c r="L989" s="101">
        <v>309</v>
      </c>
      <c r="M989" s="101"/>
      <c r="N989" s="101">
        <v>319</v>
      </c>
      <c r="O989" s="101">
        <v>349</v>
      </c>
      <c r="P989" s="99"/>
      <c r="Q989" s="99">
        <v>279</v>
      </c>
      <c r="R989" s="99">
        <v>309</v>
      </c>
      <c r="S989" s="99"/>
      <c r="T989" s="99"/>
      <c r="U989" s="99"/>
    </row>
    <row r="990" spans="7:21" x14ac:dyDescent="0.25">
      <c r="G990" s="96" t="s">
        <v>77</v>
      </c>
      <c r="H990" s="100">
        <v>44366</v>
      </c>
      <c r="I990" s="98" t="s">
        <v>8</v>
      </c>
      <c r="J990" s="98" t="str">
        <f t="shared" si="15"/>
        <v>44366X</v>
      </c>
      <c r="K990" s="101">
        <v>339</v>
      </c>
      <c r="L990" s="101">
        <v>369</v>
      </c>
      <c r="M990" s="101"/>
      <c r="N990" s="101">
        <v>379</v>
      </c>
      <c r="O990" s="101">
        <v>409</v>
      </c>
      <c r="P990" s="99"/>
      <c r="Q990" s="99">
        <v>339</v>
      </c>
      <c r="R990" s="99">
        <v>369</v>
      </c>
      <c r="S990" s="99"/>
      <c r="T990" s="99"/>
      <c r="U990" s="99"/>
    </row>
    <row r="991" spans="7:21" x14ac:dyDescent="0.25">
      <c r="G991" s="96" t="s">
        <v>77</v>
      </c>
      <c r="H991" s="100">
        <v>44366</v>
      </c>
      <c r="I991" s="98" t="s">
        <v>9</v>
      </c>
      <c r="J991" s="98" t="str">
        <f t="shared" si="15"/>
        <v>44366Q</v>
      </c>
      <c r="K991" s="101">
        <v>414</v>
      </c>
      <c r="L991" s="101">
        <v>444</v>
      </c>
      <c r="M991" s="101"/>
      <c r="N991" s="101">
        <v>454</v>
      </c>
      <c r="O991" s="101">
        <v>484</v>
      </c>
      <c r="P991" s="99"/>
      <c r="Q991" s="99">
        <v>414</v>
      </c>
      <c r="R991" s="99">
        <v>444</v>
      </c>
      <c r="S991" s="99"/>
      <c r="T991" s="99"/>
      <c r="U991" s="99"/>
    </row>
    <row r="992" spans="7:21" x14ac:dyDescent="0.25">
      <c r="G992" s="96" t="s">
        <v>77</v>
      </c>
      <c r="H992" s="100">
        <v>44366</v>
      </c>
      <c r="I992" s="98" t="s">
        <v>10</v>
      </c>
      <c r="J992" s="98" t="str">
        <f t="shared" si="15"/>
        <v>44366E</v>
      </c>
      <c r="K992" s="101">
        <v>494</v>
      </c>
      <c r="L992" s="101">
        <v>524</v>
      </c>
      <c r="M992" s="101"/>
      <c r="N992" s="101">
        <v>534</v>
      </c>
      <c r="O992" s="101">
        <v>564</v>
      </c>
      <c r="P992" s="99"/>
      <c r="Q992" s="99">
        <v>494</v>
      </c>
      <c r="R992" s="99">
        <v>524</v>
      </c>
      <c r="S992" s="99"/>
      <c r="T992" s="99"/>
      <c r="U992" s="99"/>
    </row>
    <row r="993" spans="7:21" x14ac:dyDescent="0.25">
      <c r="G993" s="96" t="s">
        <v>77</v>
      </c>
      <c r="H993" s="100">
        <v>44366</v>
      </c>
      <c r="I993" s="98" t="s">
        <v>72</v>
      </c>
      <c r="J993" s="98" t="str">
        <f t="shared" si="15"/>
        <v>44366M</v>
      </c>
      <c r="K993" s="101">
        <v>584</v>
      </c>
      <c r="L993" s="101">
        <v>614</v>
      </c>
      <c r="M993" s="101"/>
      <c r="N993" s="101">
        <v>624</v>
      </c>
      <c r="O993" s="101">
        <v>654</v>
      </c>
      <c r="P993" s="99"/>
      <c r="Q993" s="99">
        <v>584</v>
      </c>
      <c r="R993" s="99">
        <v>614</v>
      </c>
      <c r="S993" s="99"/>
      <c r="T993" s="99"/>
      <c r="U993" s="99"/>
    </row>
    <row r="994" spans="7:21" x14ac:dyDescent="0.25">
      <c r="G994" s="96" t="s">
        <v>78</v>
      </c>
      <c r="H994" s="100">
        <v>44367</v>
      </c>
      <c r="I994" s="98" t="s">
        <v>6</v>
      </c>
      <c r="J994" s="98" t="str">
        <f t="shared" si="15"/>
        <v>44367O</v>
      </c>
      <c r="K994" s="101">
        <v>249</v>
      </c>
      <c r="L994" s="101">
        <v>279</v>
      </c>
      <c r="M994" s="101"/>
      <c r="N994" s="101">
        <v>289</v>
      </c>
      <c r="O994" s="101">
        <v>319</v>
      </c>
      <c r="P994" s="99"/>
      <c r="Q994" s="101"/>
      <c r="R994" s="101"/>
      <c r="S994" s="99"/>
      <c r="T994" s="99">
        <v>229</v>
      </c>
      <c r="U994" s="99">
        <v>259</v>
      </c>
    </row>
    <row r="995" spans="7:21" x14ac:dyDescent="0.25">
      <c r="G995" s="96" t="s">
        <v>78</v>
      </c>
      <c r="H995" s="100">
        <v>44367</v>
      </c>
      <c r="I995" s="98" t="s">
        <v>7</v>
      </c>
      <c r="J995" s="98" t="str">
        <f t="shared" si="15"/>
        <v>44367N</v>
      </c>
      <c r="K995" s="101">
        <v>279</v>
      </c>
      <c r="L995" s="101">
        <v>309</v>
      </c>
      <c r="M995" s="101"/>
      <c r="N995" s="101">
        <v>319</v>
      </c>
      <c r="O995" s="101">
        <v>349</v>
      </c>
      <c r="P995" s="99"/>
      <c r="Q995" s="101"/>
      <c r="R995" s="101"/>
      <c r="S995" s="99"/>
      <c r="T995" s="99">
        <v>259</v>
      </c>
      <c r="U995" s="99">
        <v>289</v>
      </c>
    </row>
    <row r="996" spans="7:21" x14ac:dyDescent="0.25">
      <c r="G996" s="96" t="s">
        <v>78</v>
      </c>
      <c r="H996" s="100">
        <v>44367</v>
      </c>
      <c r="I996" s="98" t="s">
        <v>8</v>
      </c>
      <c r="J996" s="98" t="str">
        <f t="shared" si="15"/>
        <v>44367X</v>
      </c>
      <c r="K996" s="101">
        <v>339</v>
      </c>
      <c r="L996" s="101">
        <v>369</v>
      </c>
      <c r="M996" s="101"/>
      <c r="N996" s="101">
        <v>379</v>
      </c>
      <c r="O996" s="101">
        <v>409</v>
      </c>
      <c r="P996" s="99"/>
      <c r="Q996" s="101"/>
      <c r="R996" s="101"/>
      <c r="S996" s="99"/>
      <c r="T996" s="99">
        <v>319</v>
      </c>
      <c r="U996" s="99">
        <v>349</v>
      </c>
    </row>
    <row r="997" spans="7:21" x14ac:dyDescent="0.25">
      <c r="G997" s="96" t="s">
        <v>78</v>
      </c>
      <c r="H997" s="100">
        <v>44367</v>
      </c>
      <c r="I997" s="98" t="s">
        <v>9</v>
      </c>
      <c r="J997" s="98" t="str">
        <f t="shared" si="15"/>
        <v>44367Q</v>
      </c>
      <c r="K997" s="101">
        <v>414</v>
      </c>
      <c r="L997" s="101">
        <v>444</v>
      </c>
      <c r="M997" s="101"/>
      <c r="N997" s="101">
        <v>454</v>
      </c>
      <c r="O997" s="101">
        <v>484</v>
      </c>
      <c r="P997" s="99"/>
      <c r="Q997" s="99"/>
      <c r="R997" s="99"/>
      <c r="S997" s="99"/>
      <c r="T997" s="99">
        <v>394</v>
      </c>
      <c r="U997" s="99">
        <v>424</v>
      </c>
    </row>
    <row r="998" spans="7:21" x14ac:dyDescent="0.25">
      <c r="G998" s="96" t="s">
        <v>78</v>
      </c>
      <c r="H998" s="100">
        <v>44367</v>
      </c>
      <c r="I998" s="98" t="s">
        <v>10</v>
      </c>
      <c r="J998" s="98" t="str">
        <f t="shared" si="15"/>
        <v>44367E</v>
      </c>
      <c r="K998" s="101">
        <v>494</v>
      </c>
      <c r="L998" s="101">
        <v>524</v>
      </c>
      <c r="M998" s="101"/>
      <c r="N998" s="101">
        <v>534</v>
      </c>
      <c r="O998" s="101">
        <v>564</v>
      </c>
      <c r="P998" s="99"/>
      <c r="Q998" s="99"/>
      <c r="R998" s="99"/>
      <c r="S998" s="99"/>
      <c r="T998" s="99">
        <v>474</v>
      </c>
      <c r="U998" s="99">
        <v>504</v>
      </c>
    </row>
    <row r="999" spans="7:21" x14ac:dyDescent="0.25">
      <c r="G999" s="96" t="s">
        <v>78</v>
      </c>
      <c r="H999" s="100">
        <v>44367</v>
      </c>
      <c r="I999" s="98" t="s">
        <v>72</v>
      </c>
      <c r="J999" s="98" t="str">
        <f t="shared" si="15"/>
        <v>44367M</v>
      </c>
      <c r="K999" s="101">
        <v>584</v>
      </c>
      <c r="L999" s="101">
        <v>614</v>
      </c>
      <c r="M999" s="101"/>
      <c r="N999" s="101">
        <v>624</v>
      </c>
      <c r="O999" s="101">
        <v>654</v>
      </c>
      <c r="P999" s="99"/>
      <c r="Q999" s="99"/>
      <c r="R999" s="99"/>
      <c r="S999" s="99"/>
      <c r="T999" s="99">
        <v>564</v>
      </c>
      <c r="U999" s="99">
        <v>594</v>
      </c>
    </row>
    <row r="1000" spans="7:21" x14ac:dyDescent="0.25">
      <c r="G1000" s="96" t="s">
        <v>79</v>
      </c>
      <c r="H1000" s="100">
        <v>44368</v>
      </c>
      <c r="I1000" s="98" t="s">
        <v>6</v>
      </c>
      <c r="J1000" s="98" t="str">
        <f t="shared" si="15"/>
        <v>44368O</v>
      </c>
      <c r="K1000" s="101">
        <v>249</v>
      </c>
      <c r="L1000" s="101">
        <v>279</v>
      </c>
      <c r="M1000" s="101"/>
      <c r="N1000" s="101">
        <v>289</v>
      </c>
      <c r="O1000" s="101">
        <v>319</v>
      </c>
      <c r="P1000" s="99"/>
      <c r="Q1000" s="99"/>
      <c r="R1000" s="99"/>
      <c r="S1000" s="99"/>
      <c r="T1000" s="99"/>
      <c r="U1000" s="99"/>
    </row>
    <row r="1001" spans="7:21" x14ac:dyDescent="0.25">
      <c r="G1001" s="96" t="s">
        <v>79</v>
      </c>
      <c r="H1001" s="100">
        <v>44368</v>
      </c>
      <c r="I1001" s="98" t="s">
        <v>7</v>
      </c>
      <c r="J1001" s="98" t="str">
        <f t="shared" si="15"/>
        <v>44368N</v>
      </c>
      <c r="K1001" s="101">
        <v>279</v>
      </c>
      <c r="L1001" s="101">
        <v>309</v>
      </c>
      <c r="M1001" s="101"/>
      <c r="N1001" s="101">
        <v>319</v>
      </c>
      <c r="O1001" s="101">
        <v>349</v>
      </c>
      <c r="P1001" s="99"/>
      <c r="Q1001" s="99"/>
      <c r="R1001" s="99"/>
      <c r="S1001" s="99"/>
      <c r="T1001" s="99"/>
      <c r="U1001" s="99"/>
    </row>
    <row r="1002" spans="7:21" x14ac:dyDescent="0.25">
      <c r="G1002" s="96" t="s">
        <v>79</v>
      </c>
      <c r="H1002" s="100">
        <v>44368</v>
      </c>
      <c r="I1002" s="98" t="s">
        <v>8</v>
      </c>
      <c r="J1002" s="98" t="str">
        <f t="shared" si="15"/>
        <v>44368X</v>
      </c>
      <c r="K1002" s="101">
        <v>339</v>
      </c>
      <c r="L1002" s="101">
        <v>369</v>
      </c>
      <c r="M1002" s="101"/>
      <c r="N1002" s="101">
        <v>379</v>
      </c>
      <c r="O1002" s="101">
        <v>409</v>
      </c>
      <c r="P1002" s="99"/>
      <c r="Q1002" s="99"/>
      <c r="R1002" s="99"/>
      <c r="S1002" s="99"/>
      <c r="T1002" s="99"/>
      <c r="U1002" s="99"/>
    </row>
    <row r="1003" spans="7:21" x14ac:dyDescent="0.25">
      <c r="G1003" s="96" t="s">
        <v>79</v>
      </c>
      <c r="H1003" s="100">
        <v>44368</v>
      </c>
      <c r="I1003" s="98" t="s">
        <v>9</v>
      </c>
      <c r="J1003" s="98" t="str">
        <f t="shared" si="15"/>
        <v>44368Q</v>
      </c>
      <c r="K1003" s="101">
        <v>414</v>
      </c>
      <c r="L1003" s="101">
        <v>444</v>
      </c>
      <c r="M1003" s="101"/>
      <c r="N1003" s="101">
        <v>454</v>
      </c>
      <c r="O1003" s="101">
        <v>484</v>
      </c>
      <c r="P1003" s="99"/>
      <c r="Q1003" s="99"/>
      <c r="R1003" s="99"/>
      <c r="S1003" s="99"/>
      <c r="T1003" s="99"/>
      <c r="U1003" s="99"/>
    </row>
    <row r="1004" spans="7:21" x14ac:dyDescent="0.25">
      <c r="G1004" s="96" t="s">
        <v>79</v>
      </c>
      <c r="H1004" s="100">
        <v>44368</v>
      </c>
      <c r="I1004" s="98" t="s">
        <v>10</v>
      </c>
      <c r="J1004" s="98" t="str">
        <f t="shared" si="15"/>
        <v>44368E</v>
      </c>
      <c r="K1004" s="101">
        <v>494</v>
      </c>
      <c r="L1004" s="101">
        <v>524</v>
      </c>
      <c r="M1004" s="101"/>
      <c r="N1004" s="101">
        <v>534</v>
      </c>
      <c r="O1004" s="101">
        <v>564</v>
      </c>
      <c r="P1004" s="99"/>
      <c r="Q1004" s="99"/>
      <c r="R1004" s="99"/>
      <c r="S1004" s="99"/>
      <c r="T1004" s="99"/>
      <c r="U1004" s="99"/>
    </row>
    <row r="1005" spans="7:21" x14ac:dyDescent="0.25">
      <c r="G1005" s="96" t="s">
        <v>79</v>
      </c>
      <c r="H1005" s="100">
        <v>44368</v>
      </c>
      <c r="I1005" s="98" t="s">
        <v>72</v>
      </c>
      <c r="J1005" s="98" t="str">
        <f t="shared" si="15"/>
        <v>44368M</v>
      </c>
      <c r="K1005" s="101">
        <v>584</v>
      </c>
      <c r="L1005" s="101">
        <v>614</v>
      </c>
      <c r="M1005" s="101"/>
      <c r="N1005" s="101">
        <v>624</v>
      </c>
      <c r="O1005" s="101">
        <v>654</v>
      </c>
      <c r="P1005" s="99"/>
      <c r="Q1005" s="99"/>
      <c r="R1005" s="99"/>
      <c r="S1005" s="99"/>
      <c r="T1005" s="99"/>
      <c r="U1005" s="99"/>
    </row>
    <row r="1006" spans="7:21" x14ac:dyDescent="0.25">
      <c r="G1006" s="96" t="s">
        <v>80</v>
      </c>
      <c r="H1006" s="100">
        <v>44369</v>
      </c>
      <c r="I1006" s="98" t="s">
        <v>6</v>
      </c>
      <c r="J1006" s="98" t="str">
        <f t="shared" si="15"/>
        <v>44369O</v>
      </c>
      <c r="K1006" s="101">
        <v>249</v>
      </c>
      <c r="L1006" s="101">
        <v>279</v>
      </c>
      <c r="M1006" s="101"/>
      <c r="N1006" s="101">
        <v>289</v>
      </c>
      <c r="O1006" s="101">
        <v>319</v>
      </c>
      <c r="P1006" s="99"/>
      <c r="Q1006" s="99"/>
      <c r="R1006" s="99"/>
      <c r="S1006" s="99"/>
      <c r="T1006" s="99"/>
      <c r="U1006" s="99"/>
    </row>
    <row r="1007" spans="7:21" x14ac:dyDescent="0.25">
      <c r="G1007" s="96" t="s">
        <v>80</v>
      </c>
      <c r="H1007" s="100">
        <v>44369</v>
      </c>
      <c r="I1007" s="98" t="s">
        <v>7</v>
      </c>
      <c r="J1007" s="98" t="str">
        <f t="shared" si="15"/>
        <v>44369N</v>
      </c>
      <c r="K1007" s="101">
        <v>279</v>
      </c>
      <c r="L1007" s="101">
        <v>309</v>
      </c>
      <c r="M1007" s="101"/>
      <c r="N1007" s="101">
        <v>319</v>
      </c>
      <c r="O1007" s="101">
        <v>349</v>
      </c>
      <c r="P1007" s="99"/>
      <c r="Q1007" s="99"/>
      <c r="R1007" s="99"/>
      <c r="S1007" s="99"/>
      <c r="T1007" s="99"/>
      <c r="U1007" s="99"/>
    </row>
    <row r="1008" spans="7:21" x14ac:dyDescent="0.25">
      <c r="G1008" s="96" t="s">
        <v>80</v>
      </c>
      <c r="H1008" s="100">
        <v>44369</v>
      </c>
      <c r="I1008" s="98" t="s">
        <v>8</v>
      </c>
      <c r="J1008" s="98" t="str">
        <f t="shared" si="15"/>
        <v>44369X</v>
      </c>
      <c r="K1008" s="101">
        <v>339</v>
      </c>
      <c r="L1008" s="101">
        <v>369</v>
      </c>
      <c r="M1008" s="101"/>
      <c r="N1008" s="101">
        <v>379</v>
      </c>
      <c r="O1008" s="101">
        <v>409</v>
      </c>
      <c r="P1008" s="99"/>
      <c r="Q1008" s="99"/>
      <c r="R1008" s="99"/>
      <c r="S1008" s="99"/>
      <c r="T1008" s="99"/>
      <c r="U1008" s="99"/>
    </row>
    <row r="1009" spans="7:21" x14ac:dyDescent="0.25">
      <c r="G1009" s="96" t="s">
        <v>80</v>
      </c>
      <c r="H1009" s="100">
        <v>44369</v>
      </c>
      <c r="I1009" s="98" t="s">
        <v>9</v>
      </c>
      <c r="J1009" s="98" t="str">
        <f t="shared" si="15"/>
        <v>44369Q</v>
      </c>
      <c r="K1009" s="101">
        <v>414</v>
      </c>
      <c r="L1009" s="101">
        <v>444</v>
      </c>
      <c r="M1009" s="101"/>
      <c r="N1009" s="101">
        <v>454</v>
      </c>
      <c r="O1009" s="101">
        <v>484</v>
      </c>
      <c r="P1009" s="99"/>
      <c r="Q1009" s="99"/>
      <c r="R1009" s="99"/>
      <c r="S1009" s="99"/>
      <c r="T1009" s="99"/>
      <c r="U1009" s="99"/>
    </row>
    <row r="1010" spans="7:21" x14ac:dyDescent="0.25">
      <c r="G1010" s="96" t="s">
        <v>80</v>
      </c>
      <c r="H1010" s="100">
        <v>44369</v>
      </c>
      <c r="I1010" s="98" t="s">
        <v>10</v>
      </c>
      <c r="J1010" s="98" t="str">
        <f t="shared" si="15"/>
        <v>44369E</v>
      </c>
      <c r="K1010" s="101">
        <v>494</v>
      </c>
      <c r="L1010" s="101">
        <v>524</v>
      </c>
      <c r="M1010" s="101"/>
      <c r="N1010" s="101">
        <v>534</v>
      </c>
      <c r="O1010" s="101">
        <v>564</v>
      </c>
      <c r="P1010" s="99"/>
      <c r="Q1010" s="99"/>
      <c r="R1010" s="99"/>
      <c r="S1010" s="99"/>
      <c r="T1010" s="99"/>
      <c r="U1010" s="99"/>
    </row>
    <row r="1011" spans="7:21" x14ac:dyDescent="0.25">
      <c r="G1011" s="96" t="s">
        <v>80</v>
      </c>
      <c r="H1011" s="100">
        <v>44369</v>
      </c>
      <c r="I1011" s="98" t="s">
        <v>72</v>
      </c>
      <c r="J1011" s="98" t="str">
        <f t="shared" si="15"/>
        <v>44369M</v>
      </c>
      <c r="K1011" s="101">
        <v>584</v>
      </c>
      <c r="L1011" s="101">
        <v>614</v>
      </c>
      <c r="M1011" s="101"/>
      <c r="N1011" s="101">
        <v>624</v>
      </c>
      <c r="O1011" s="101">
        <v>654</v>
      </c>
      <c r="P1011" s="99"/>
      <c r="Q1011" s="99"/>
      <c r="R1011" s="99"/>
      <c r="S1011" s="99"/>
      <c r="T1011" s="99"/>
      <c r="U1011" s="99"/>
    </row>
    <row r="1012" spans="7:21" x14ac:dyDescent="0.25">
      <c r="G1012" s="96" t="s">
        <v>74</v>
      </c>
      <c r="H1012" s="100">
        <v>44370</v>
      </c>
      <c r="I1012" s="98" t="s">
        <v>6</v>
      </c>
      <c r="J1012" s="98" t="str">
        <f t="shared" si="15"/>
        <v>44370O</v>
      </c>
      <c r="K1012" s="101">
        <v>249</v>
      </c>
      <c r="L1012" s="101">
        <v>279</v>
      </c>
      <c r="M1012" s="101"/>
      <c r="N1012" s="101">
        <v>289</v>
      </c>
      <c r="O1012" s="101">
        <v>319</v>
      </c>
      <c r="P1012" s="99"/>
      <c r="Q1012" s="99"/>
      <c r="R1012" s="99"/>
      <c r="S1012" s="99"/>
      <c r="T1012" s="99"/>
      <c r="U1012" s="99"/>
    </row>
    <row r="1013" spans="7:21" x14ac:dyDescent="0.25">
      <c r="G1013" s="96" t="s">
        <v>74</v>
      </c>
      <c r="H1013" s="100">
        <v>44370</v>
      </c>
      <c r="I1013" s="98" t="s">
        <v>7</v>
      </c>
      <c r="J1013" s="98" t="str">
        <f t="shared" si="15"/>
        <v>44370N</v>
      </c>
      <c r="K1013" s="101">
        <v>279</v>
      </c>
      <c r="L1013" s="101">
        <v>309</v>
      </c>
      <c r="M1013" s="101"/>
      <c r="N1013" s="101">
        <v>319</v>
      </c>
      <c r="O1013" s="101">
        <v>349</v>
      </c>
      <c r="P1013" s="99"/>
      <c r="Q1013" s="99"/>
      <c r="R1013" s="99"/>
      <c r="S1013" s="99"/>
      <c r="T1013" s="99"/>
      <c r="U1013" s="99"/>
    </row>
    <row r="1014" spans="7:21" x14ac:dyDescent="0.25">
      <c r="G1014" s="96" t="s">
        <v>74</v>
      </c>
      <c r="H1014" s="100">
        <v>44370</v>
      </c>
      <c r="I1014" s="98" t="s">
        <v>8</v>
      </c>
      <c r="J1014" s="98" t="str">
        <f t="shared" si="15"/>
        <v>44370X</v>
      </c>
      <c r="K1014" s="101">
        <v>339</v>
      </c>
      <c r="L1014" s="101">
        <v>369</v>
      </c>
      <c r="M1014" s="101"/>
      <c r="N1014" s="101">
        <v>379</v>
      </c>
      <c r="O1014" s="101">
        <v>409</v>
      </c>
      <c r="P1014" s="99"/>
      <c r="Q1014" s="99"/>
      <c r="R1014" s="99"/>
      <c r="S1014" s="99"/>
      <c r="T1014" s="99"/>
      <c r="U1014" s="99"/>
    </row>
    <row r="1015" spans="7:21" x14ac:dyDescent="0.25">
      <c r="G1015" s="96" t="s">
        <v>74</v>
      </c>
      <c r="H1015" s="100">
        <v>44370</v>
      </c>
      <c r="I1015" s="98" t="s">
        <v>9</v>
      </c>
      <c r="J1015" s="98" t="str">
        <f t="shared" si="15"/>
        <v>44370Q</v>
      </c>
      <c r="K1015" s="101">
        <v>414</v>
      </c>
      <c r="L1015" s="101">
        <v>444</v>
      </c>
      <c r="M1015" s="101"/>
      <c r="N1015" s="101">
        <v>454</v>
      </c>
      <c r="O1015" s="101">
        <v>484</v>
      </c>
      <c r="P1015" s="99"/>
      <c r="Q1015" s="99"/>
      <c r="R1015" s="99"/>
      <c r="S1015" s="99"/>
      <c r="T1015" s="99"/>
      <c r="U1015" s="99"/>
    </row>
    <row r="1016" spans="7:21" x14ac:dyDescent="0.25">
      <c r="G1016" s="96" t="s">
        <v>74</v>
      </c>
      <c r="H1016" s="100">
        <v>44370</v>
      </c>
      <c r="I1016" s="98" t="s">
        <v>10</v>
      </c>
      <c r="J1016" s="98" t="str">
        <f t="shared" si="15"/>
        <v>44370E</v>
      </c>
      <c r="K1016" s="101">
        <v>494</v>
      </c>
      <c r="L1016" s="101">
        <v>524</v>
      </c>
      <c r="M1016" s="101"/>
      <c r="N1016" s="101">
        <v>534</v>
      </c>
      <c r="O1016" s="101">
        <v>564</v>
      </c>
      <c r="P1016" s="99"/>
      <c r="Q1016" s="99"/>
      <c r="R1016" s="99"/>
      <c r="S1016" s="99"/>
      <c r="T1016" s="99"/>
      <c r="U1016" s="99"/>
    </row>
    <row r="1017" spans="7:21" x14ac:dyDescent="0.25">
      <c r="G1017" s="96" t="s">
        <v>74</v>
      </c>
      <c r="H1017" s="100">
        <v>44370</v>
      </c>
      <c r="I1017" s="98" t="s">
        <v>72</v>
      </c>
      <c r="J1017" s="98" t="str">
        <f t="shared" si="15"/>
        <v>44370M</v>
      </c>
      <c r="K1017" s="101">
        <v>584</v>
      </c>
      <c r="L1017" s="101">
        <v>614</v>
      </c>
      <c r="M1017" s="101"/>
      <c r="N1017" s="101">
        <v>624</v>
      </c>
      <c r="O1017" s="101">
        <v>654</v>
      </c>
      <c r="P1017" s="99"/>
      <c r="Q1017" s="99"/>
      <c r="R1017" s="99"/>
      <c r="S1017" s="99"/>
      <c r="T1017" s="99"/>
      <c r="U1017" s="99"/>
    </row>
    <row r="1018" spans="7:21" x14ac:dyDescent="0.25">
      <c r="G1018" s="96" t="s">
        <v>75</v>
      </c>
      <c r="H1018" s="100">
        <v>44371</v>
      </c>
      <c r="I1018" s="98" t="s">
        <v>6</v>
      </c>
      <c r="J1018" s="98" t="str">
        <f t="shared" si="15"/>
        <v>44371O</v>
      </c>
      <c r="K1018" s="101">
        <v>249</v>
      </c>
      <c r="L1018" s="101">
        <v>279</v>
      </c>
      <c r="M1018" s="101"/>
      <c r="N1018" s="101">
        <v>289</v>
      </c>
      <c r="O1018" s="101">
        <v>319</v>
      </c>
      <c r="P1018" s="99"/>
      <c r="Q1018" s="99"/>
      <c r="R1018" s="99"/>
      <c r="S1018" s="99"/>
      <c r="T1018" s="99"/>
      <c r="U1018" s="99"/>
    </row>
    <row r="1019" spans="7:21" x14ac:dyDescent="0.25">
      <c r="G1019" s="96" t="s">
        <v>75</v>
      </c>
      <c r="H1019" s="100">
        <v>44371</v>
      </c>
      <c r="I1019" s="98" t="s">
        <v>7</v>
      </c>
      <c r="J1019" s="98" t="str">
        <f t="shared" si="15"/>
        <v>44371N</v>
      </c>
      <c r="K1019" s="101">
        <v>279</v>
      </c>
      <c r="L1019" s="101">
        <v>309</v>
      </c>
      <c r="M1019" s="101"/>
      <c r="N1019" s="101">
        <v>319</v>
      </c>
      <c r="O1019" s="101">
        <v>349</v>
      </c>
      <c r="P1019" s="99"/>
      <c r="Q1019" s="99"/>
      <c r="R1019" s="99"/>
      <c r="S1019" s="99"/>
      <c r="T1019" s="99"/>
      <c r="U1019" s="99"/>
    </row>
    <row r="1020" spans="7:21" x14ac:dyDescent="0.25">
      <c r="G1020" s="96" t="s">
        <v>75</v>
      </c>
      <c r="H1020" s="100">
        <v>44371</v>
      </c>
      <c r="I1020" s="98" t="s">
        <v>8</v>
      </c>
      <c r="J1020" s="98" t="str">
        <f t="shared" si="15"/>
        <v>44371X</v>
      </c>
      <c r="K1020" s="101">
        <v>339</v>
      </c>
      <c r="L1020" s="101">
        <v>369</v>
      </c>
      <c r="M1020" s="101"/>
      <c r="N1020" s="101">
        <v>379</v>
      </c>
      <c r="O1020" s="101">
        <v>409</v>
      </c>
      <c r="P1020" s="99"/>
      <c r="Q1020" s="99"/>
      <c r="R1020" s="99"/>
      <c r="S1020" s="99"/>
      <c r="T1020" s="99"/>
      <c r="U1020" s="99"/>
    </row>
    <row r="1021" spans="7:21" x14ac:dyDescent="0.25">
      <c r="G1021" s="96" t="s">
        <v>75</v>
      </c>
      <c r="H1021" s="100">
        <v>44371</v>
      </c>
      <c r="I1021" s="98" t="s">
        <v>9</v>
      </c>
      <c r="J1021" s="98" t="str">
        <f t="shared" si="15"/>
        <v>44371Q</v>
      </c>
      <c r="K1021" s="101">
        <v>414</v>
      </c>
      <c r="L1021" s="101">
        <v>444</v>
      </c>
      <c r="M1021" s="101"/>
      <c r="N1021" s="101">
        <v>454</v>
      </c>
      <c r="O1021" s="101">
        <v>484</v>
      </c>
      <c r="P1021" s="99"/>
      <c r="Q1021" s="99"/>
      <c r="R1021" s="99"/>
      <c r="S1021" s="99"/>
      <c r="T1021" s="99"/>
      <c r="U1021" s="99"/>
    </row>
    <row r="1022" spans="7:21" x14ac:dyDescent="0.25">
      <c r="G1022" s="96" t="s">
        <v>75</v>
      </c>
      <c r="H1022" s="100">
        <v>44371</v>
      </c>
      <c r="I1022" s="98" t="s">
        <v>10</v>
      </c>
      <c r="J1022" s="98" t="str">
        <f t="shared" si="15"/>
        <v>44371E</v>
      </c>
      <c r="K1022" s="101">
        <v>494</v>
      </c>
      <c r="L1022" s="101">
        <v>524</v>
      </c>
      <c r="M1022" s="101"/>
      <c r="N1022" s="101">
        <v>534</v>
      </c>
      <c r="O1022" s="101">
        <v>564</v>
      </c>
      <c r="P1022" s="99"/>
      <c r="Q1022" s="99"/>
      <c r="R1022" s="99"/>
      <c r="S1022" s="99"/>
      <c r="T1022" s="99"/>
      <c r="U1022" s="99"/>
    </row>
    <row r="1023" spans="7:21" x14ac:dyDescent="0.25">
      <c r="G1023" s="96" t="s">
        <v>75</v>
      </c>
      <c r="H1023" s="100">
        <v>44371</v>
      </c>
      <c r="I1023" s="98" t="s">
        <v>72</v>
      </c>
      <c r="J1023" s="98" t="str">
        <f t="shared" si="15"/>
        <v>44371M</v>
      </c>
      <c r="K1023" s="101">
        <v>584</v>
      </c>
      <c r="L1023" s="101">
        <v>614</v>
      </c>
      <c r="M1023" s="101"/>
      <c r="N1023" s="101">
        <v>624</v>
      </c>
      <c r="O1023" s="101">
        <v>654</v>
      </c>
      <c r="P1023" s="99"/>
      <c r="Q1023" s="99"/>
      <c r="R1023" s="99"/>
      <c r="S1023" s="99"/>
      <c r="T1023" s="99"/>
      <c r="U1023" s="99"/>
    </row>
    <row r="1024" spans="7:21" x14ac:dyDescent="0.25">
      <c r="G1024" s="96" t="s">
        <v>76</v>
      </c>
      <c r="H1024" s="100">
        <v>44372</v>
      </c>
      <c r="I1024" s="98" t="s">
        <v>6</v>
      </c>
      <c r="J1024" s="98" t="str">
        <f t="shared" si="15"/>
        <v>44372O</v>
      </c>
      <c r="K1024" s="101">
        <v>249</v>
      </c>
      <c r="L1024" s="101">
        <v>279</v>
      </c>
      <c r="M1024" s="101"/>
      <c r="N1024" s="101">
        <v>289</v>
      </c>
      <c r="O1024" s="101">
        <v>319</v>
      </c>
      <c r="P1024" s="99"/>
      <c r="Q1024" s="99">
        <v>249</v>
      </c>
      <c r="R1024" s="99">
        <v>279</v>
      </c>
      <c r="S1024" s="99"/>
      <c r="T1024" s="99"/>
      <c r="U1024" s="99"/>
    </row>
    <row r="1025" spans="7:21" x14ac:dyDescent="0.25">
      <c r="G1025" s="96" t="s">
        <v>76</v>
      </c>
      <c r="H1025" s="100">
        <v>44372</v>
      </c>
      <c r="I1025" s="98" t="s">
        <v>7</v>
      </c>
      <c r="J1025" s="98" t="str">
        <f t="shared" si="15"/>
        <v>44372N</v>
      </c>
      <c r="K1025" s="101">
        <v>279</v>
      </c>
      <c r="L1025" s="101">
        <v>309</v>
      </c>
      <c r="M1025" s="101"/>
      <c r="N1025" s="101">
        <v>319</v>
      </c>
      <c r="O1025" s="101">
        <v>349</v>
      </c>
      <c r="P1025" s="99"/>
      <c r="Q1025" s="99">
        <v>279</v>
      </c>
      <c r="R1025" s="99">
        <v>309</v>
      </c>
      <c r="S1025" s="99"/>
      <c r="T1025" s="99"/>
      <c r="U1025" s="99"/>
    </row>
    <row r="1026" spans="7:21" x14ac:dyDescent="0.25">
      <c r="G1026" s="96" t="s">
        <v>76</v>
      </c>
      <c r="H1026" s="100">
        <v>44372</v>
      </c>
      <c r="I1026" s="98" t="s">
        <v>8</v>
      </c>
      <c r="J1026" s="98" t="str">
        <f t="shared" si="15"/>
        <v>44372X</v>
      </c>
      <c r="K1026" s="101">
        <v>339</v>
      </c>
      <c r="L1026" s="101">
        <v>369</v>
      </c>
      <c r="M1026" s="101"/>
      <c r="N1026" s="101">
        <v>379</v>
      </c>
      <c r="O1026" s="101">
        <v>409</v>
      </c>
      <c r="P1026" s="99"/>
      <c r="Q1026" s="99">
        <v>339</v>
      </c>
      <c r="R1026" s="99">
        <v>369</v>
      </c>
      <c r="S1026" s="99"/>
      <c r="T1026" s="99"/>
      <c r="U1026" s="99"/>
    </row>
    <row r="1027" spans="7:21" x14ac:dyDescent="0.25">
      <c r="G1027" s="96" t="s">
        <v>76</v>
      </c>
      <c r="H1027" s="100">
        <v>44372</v>
      </c>
      <c r="I1027" s="98" t="s">
        <v>9</v>
      </c>
      <c r="J1027" s="98" t="str">
        <f t="shared" si="15"/>
        <v>44372Q</v>
      </c>
      <c r="K1027" s="101">
        <v>414</v>
      </c>
      <c r="L1027" s="101">
        <v>444</v>
      </c>
      <c r="M1027" s="101"/>
      <c r="N1027" s="101">
        <v>454</v>
      </c>
      <c r="O1027" s="101">
        <v>484</v>
      </c>
      <c r="P1027" s="99"/>
      <c r="Q1027" s="99">
        <v>414</v>
      </c>
      <c r="R1027" s="99">
        <v>444</v>
      </c>
      <c r="S1027" s="99"/>
      <c r="T1027" s="99"/>
      <c r="U1027" s="99"/>
    </row>
    <row r="1028" spans="7:21" x14ac:dyDescent="0.25">
      <c r="G1028" s="96" t="s">
        <v>76</v>
      </c>
      <c r="H1028" s="100">
        <v>44372</v>
      </c>
      <c r="I1028" s="98" t="s">
        <v>10</v>
      </c>
      <c r="J1028" s="98" t="str">
        <f t="shared" si="15"/>
        <v>44372E</v>
      </c>
      <c r="K1028" s="101">
        <v>494</v>
      </c>
      <c r="L1028" s="101">
        <v>524</v>
      </c>
      <c r="M1028" s="101"/>
      <c r="N1028" s="101">
        <v>534</v>
      </c>
      <c r="O1028" s="101">
        <v>564</v>
      </c>
      <c r="P1028" s="99"/>
      <c r="Q1028" s="99">
        <v>494</v>
      </c>
      <c r="R1028" s="99">
        <v>524</v>
      </c>
      <c r="S1028" s="99"/>
      <c r="T1028" s="99"/>
      <c r="U1028" s="99"/>
    </row>
    <row r="1029" spans="7:21" x14ac:dyDescent="0.25">
      <c r="G1029" s="96" t="s">
        <v>76</v>
      </c>
      <c r="H1029" s="100">
        <v>44372</v>
      </c>
      <c r="I1029" s="98" t="s">
        <v>72</v>
      </c>
      <c r="J1029" s="98" t="str">
        <f t="shared" ref="J1029:J1092" si="16">+H1029&amp;I1029</f>
        <v>44372M</v>
      </c>
      <c r="K1029" s="101">
        <v>584</v>
      </c>
      <c r="L1029" s="101">
        <v>614</v>
      </c>
      <c r="M1029" s="101"/>
      <c r="N1029" s="101">
        <v>624</v>
      </c>
      <c r="O1029" s="101">
        <v>654</v>
      </c>
      <c r="P1029" s="99"/>
      <c r="Q1029" s="99">
        <v>584</v>
      </c>
      <c r="R1029" s="99">
        <v>614</v>
      </c>
      <c r="S1029" s="99"/>
      <c r="T1029" s="99"/>
      <c r="U1029" s="99"/>
    </row>
    <row r="1030" spans="7:21" x14ac:dyDescent="0.25">
      <c r="G1030" s="96" t="s">
        <v>77</v>
      </c>
      <c r="H1030" s="100">
        <v>44373</v>
      </c>
      <c r="I1030" s="98" t="s">
        <v>6</v>
      </c>
      <c r="J1030" s="98" t="str">
        <f t="shared" si="16"/>
        <v>44373O</v>
      </c>
      <c r="K1030" s="101">
        <v>249</v>
      </c>
      <c r="L1030" s="101">
        <v>279</v>
      </c>
      <c r="M1030" s="101"/>
      <c r="N1030" s="101">
        <v>289</v>
      </c>
      <c r="O1030" s="101">
        <v>319</v>
      </c>
      <c r="P1030" s="99"/>
      <c r="Q1030" s="99">
        <v>249</v>
      </c>
      <c r="R1030" s="99">
        <v>279</v>
      </c>
      <c r="S1030" s="99"/>
      <c r="T1030" s="99"/>
      <c r="U1030" s="99"/>
    </row>
    <row r="1031" spans="7:21" x14ac:dyDescent="0.25">
      <c r="G1031" s="96" t="s">
        <v>77</v>
      </c>
      <c r="H1031" s="100">
        <v>44373</v>
      </c>
      <c r="I1031" s="98" t="s">
        <v>7</v>
      </c>
      <c r="J1031" s="98" t="str">
        <f t="shared" si="16"/>
        <v>44373N</v>
      </c>
      <c r="K1031" s="101">
        <v>279</v>
      </c>
      <c r="L1031" s="101">
        <v>309</v>
      </c>
      <c r="M1031" s="101"/>
      <c r="N1031" s="101">
        <v>319</v>
      </c>
      <c r="O1031" s="101">
        <v>349</v>
      </c>
      <c r="P1031" s="99"/>
      <c r="Q1031" s="99">
        <v>279</v>
      </c>
      <c r="R1031" s="99">
        <v>309</v>
      </c>
      <c r="S1031" s="99"/>
      <c r="T1031" s="99"/>
      <c r="U1031" s="99"/>
    </row>
    <row r="1032" spans="7:21" x14ac:dyDescent="0.25">
      <c r="G1032" s="96" t="s">
        <v>77</v>
      </c>
      <c r="H1032" s="100">
        <v>44373</v>
      </c>
      <c r="I1032" s="98" t="s">
        <v>8</v>
      </c>
      <c r="J1032" s="98" t="str">
        <f t="shared" si="16"/>
        <v>44373X</v>
      </c>
      <c r="K1032" s="101">
        <v>339</v>
      </c>
      <c r="L1032" s="101">
        <v>369</v>
      </c>
      <c r="M1032" s="101"/>
      <c r="N1032" s="101">
        <v>379</v>
      </c>
      <c r="O1032" s="101">
        <v>409</v>
      </c>
      <c r="P1032" s="99"/>
      <c r="Q1032" s="99">
        <v>339</v>
      </c>
      <c r="R1032" s="99">
        <v>369</v>
      </c>
      <c r="S1032" s="99"/>
      <c r="T1032" s="99"/>
      <c r="U1032" s="99"/>
    </row>
    <row r="1033" spans="7:21" x14ac:dyDescent="0.25">
      <c r="G1033" s="96" t="s">
        <v>77</v>
      </c>
      <c r="H1033" s="100">
        <v>44373</v>
      </c>
      <c r="I1033" s="98" t="s">
        <v>9</v>
      </c>
      <c r="J1033" s="98" t="str">
        <f t="shared" si="16"/>
        <v>44373Q</v>
      </c>
      <c r="K1033" s="101">
        <v>414</v>
      </c>
      <c r="L1033" s="101">
        <v>444</v>
      </c>
      <c r="M1033" s="101"/>
      <c r="N1033" s="101">
        <v>454</v>
      </c>
      <c r="O1033" s="101">
        <v>484</v>
      </c>
      <c r="P1033" s="99"/>
      <c r="Q1033" s="99">
        <v>414</v>
      </c>
      <c r="R1033" s="99">
        <v>444</v>
      </c>
      <c r="S1033" s="99"/>
      <c r="T1033" s="99"/>
      <c r="U1033" s="99"/>
    </row>
    <row r="1034" spans="7:21" x14ac:dyDescent="0.25">
      <c r="G1034" s="96" t="s">
        <v>77</v>
      </c>
      <c r="H1034" s="100">
        <v>44373</v>
      </c>
      <c r="I1034" s="98" t="s">
        <v>10</v>
      </c>
      <c r="J1034" s="98" t="str">
        <f t="shared" si="16"/>
        <v>44373E</v>
      </c>
      <c r="K1034" s="101">
        <v>494</v>
      </c>
      <c r="L1034" s="101">
        <v>524</v>
      </c>
      <c r="M1034" s="101"/>
      <c r="N1034" s="101">
        <v>534</v>
      </c>
      <c r="O1034" s="101">
        <v>564</v>
      </c>
      <c r="P1034" s="99"/>
      <c r="Q1034" s="99">
        <v>494</v>
      </c>
      <c r="R1034" s="99">
        <v>524</v>
      </c>
      <c r="S1034" s="99"/>
      <c r="T1034" s="99"/>
      <c r="U1034" s="99"/>
    </row>
    <row r="1035" spans="7:21" x14ac:dyDescent="0.25">
      <c r="G1035" s="96" t="s">
        <v>77</v>
      </c>
      <c r="H1035" s="100">
        <v>44373</v>
      </c>
      <c r="I1035" s="98" t="s">
        <v>72</v>
      </c>
      <c r="J1035" s="98" t="str">
        <f t="shared" si="16"/>
        <v>44373M</v>
      </c>
      <c r="K1035" s="101">
        <v>584</v>
      </c>
      <c r="L1035" s="101">
        <v>614</v>
      </c>
      <c r="M1035" s="101"/>
      <c r="N1035" s="101">
        <v>624</v>
      </c>
      <c r="O1035" s="101">
        <v>654</v>
      </c>
      <c r="P1035" s="99"/>
      <c r="Q1035" s="99">
        <v>584</v>
      </c>
      <c r="R1035" s="99">
        <v>614</v>
      </c>
      <c r="S1035" s="99"/>
      <c r="T1035" s="99"/>
      <c r="U1035" s="99"/>
    </row>
    <row r="1036" spans="7:21" x14ac:dyDescent="0.25">
      <c r="G1036" s="96" t="s">
        <v>78</v>
      </c>
      <c r="H1036" s="100">
        <v>44374</v>
      </c>
      <c r="I1036" s="98" t="s">
        <v>6</v>
      </c>
      <c r="J1036" s="98" t="str">
        <f t="shared" si="16"/>
        <v>44374O</v>
      </c>
      <c r="K1036" s="101">
        <v>249</v>
      </c>
      <c r="L1036" s="101">
        <v>279</v>
      </c>
      <c r="M1036" s="101"/>
      <c r="N1036" s="101">
        <v>289</v>
      </c>
      <c r="O1036" s="101">
        <v>319</v>
      </c>
      <c r="P1036" s="99"/>
      <c r="Q1036" s="101"/>
      <c r="R1036" s="101"/>
      <c r="S1036" s="99"/>
      <c r="T1036" s="99">
        <v>229</v>
      </c>
      <c r="U1036" s="99">
        <v>259</v>
      </c>
    </row>
    <row r="1037" spans="7:21" x14ac:dyDescent="0.25">
      <c r="G1037" s="96" t="s">
        <v>78</v>
      </c>
      <c r="H1037" s="100">
        <v>44374</v>
      </c>
      <c r="I1037" s="98" t="s">
        <v>7</v>
      </c>
      <c r="J1037" s="98" t="str">
        <f t="shared" si="16"/>
        <v>44374N</v>
      </c>
      <c r="K1037" s="101">
        <v>279</v>
      </c>
      <c r="L1037" s="101">
        <v>309</v>
      </c>
      <c r="M1037" s="101"/>
      <c r="N1037" s="101">
        <v>319</v>
      </c>
      <c r="O1037" s="101">
        <v>349</v>
      </c>
      <c r="P1037" s="99"/>
      <c r="Q1037" s="101"/>
      <c r="R1037" s="101"/>
      <c r="S1037" s="99"/>
      <c r="T1037" s="99">
        <v>259</v>
      </c>
      <c r="U1037" s="99">
        <v>289</v>
      </c>
    </row>
    <row r="1038" spans="7:21" x14ac:dyDescent="0.25">
      <c r="G1038" s="96" t="s">
        <v>78</v>
      </c>
      <c r="H1038" s="100">
        <v>44374</v>
      </c>
      <c r="I1038" s="98" t="s">
        <v>8</v>
      </c>
      <c r="J1038" s="98" t="str">
        <f t="shared" si="16"/>
        <v>44374X</v>
      </c>
      <c r="K1038" s="101">
        <v>339</v>
      </c>
      <c r="L1038" s="101">
        <v>369</v>
      </c>
      <c r="M1038" s="101"/>
      <c r="N1038" s="101">
        <v>379</v>
      </c>
      <c r="O1038" s="101">
        <v>409</v>
      </c>
      <c r="P1038" s="99"/>
      <c r="Q1038" s="101"/>
      <c r="R1038" s="101"/>
      <c r="S1038" s="99"/>
      <c r="T1038" s="99">
        <v>319</v>
      </c>
      <c r="U1038" s="99">
        <v>349</v>
      </c>
    </row>
    <row r="1039" spans="7:21" x14ac:dyDescent="0.25">
      <c r="G1039" s="96" t="s">
        <v>78</v>
      </c>
      <c r="H1039" s="100">
        <v>44374</v>
      </c>
      <c r="I1039" s="98" t="s">
        <v>9</v>
      </c>
      <c r="J1039" s="98" t="str">
        <f t="shared" si="16"/>
        <v>44374Q</v>
      </c>
      <c r="K1039" s="101">
        <v>414</v>
      </c>
      <c r="L1039" s="101">
        <v>444</v>
      </c>
      <c r="M1039" s="101"/>
      <c r="N1039" s="101">
        <v>454</v>
      </c>
      <c r="O1039" s="101">
        <v>484</v>
      </c>
      <c r="P1039" s="99"/>
      <c r="Q1039" s="101"/>
      <c r="R1039" s="101"/>
      <c r="S1039" s="99"/>
      <c r="T1039" s="99">
        <v>394</v>
      </c>
      <c r="U1039" s="99">
        <v>424</v>
      </c>
    </row>
    <row r="1040" spans="7:21" x14ac:dyDescent="0.25">
      <c r="G1040" s="96" t="s">
        <v>78</v>
      </c>
      <c r="H1040" s="100">
        <v>44374</v>
      </c>
      <c r="I1040" s="98" t="s">
        <v>10</v>
      </c>
      <c r="J1040" s="98" t="str">
        <f t="shared" si="16"/>
        <v>44374E</v>
      </c>
      <c r="K1040" s="101">
        <v>494</v>
      </c>
      <c r="L1040" s="101">
        <v>524</v>
      </c>
      <c r="M1040" s="101"/>
      <c r="N1040" s="101">
        <v>534</v>
      </c>
      <c r="O1040" s="101">
        <v>564</v>
      </c>
      <c r="P1040" s="99"/>
      <c r="Q1040" s="101"/>
      <c r="R1040" s="101"/>
      <c r="S1040" s="99"/>
      <c r="T1040" s="99">
        <v>474</v>
      </c>
      <c r="U1040" s="99">
        <v>504</v>
      </c>
    </row>
    <row r="1041" spans="7:21" x14ac:dyDescent="0.25">
      <c r="G1041" s="96" t="s">
        <v>78</v>
      </c>
      <c r="H1041" s="100">
        <v>44374</v>
      </c>
      <c r="I1041" s="98" t="s">
        <v>72</v>
      </c>
      <c r="J1041" s="98" t="str">
        <f t="shared" si="16"/>
        <v>44374M</v>
      </c>
      <c r="K1041" s="101">
        <v>584</v>
      </c>
      <c r="L1041" s="101">
        <v>614</v>
      </c>
      <c r="M1041" s="101"/>
      <c r="N1041" s="101">
        <v>624</v>
      </c>
      <c r="O1041" s="101">
        <v>654</v>
      </c>
      <c r="P1041" s="99"/>
      <c r="Q1041" s="101"/>
      <c r="R1041" s="101"/>
      <c r="S1041" s="99"/>
      <c r="T1041" s="99">
        <v>564</v>
      </c>
      <c r="U1041" s="99">
        <v>594</v>
      </c>
    </row>
    <row r="1042" spans="7:21" x14ac:dyDescent="0.25">
      <c r="G1042" s="96" t="s">
        <v>79</v>
      </c>
      <c r="H1042" s="100">
        <v>44375</v>
      </c>
      <c r="I1042" s="98" t="s">
        <v>6</v>
      </c>
      <c r="J1042" s="98" t="str">
        <f t="shared" si="16"/>
        <v>44375O</v>
      </c>
      <c r="K1042" s="101">
        <v>249</v>
      </c>
      <c r="L1042" s="101">
        <v>279</v>
      </c>
      <c r="M1042" s="101"/>
      <c r="N1042" s="101">
        <v>289</v>
      </c>
      <c r="O1042" s="101">
        <v>319</v>
      </c>
      <c r="P1042" s="99"/>
      <c r="Q1042" s="99"/>
      <c r="R1042" s="99"/>
      <c r="S1042" s="99"/>
      <c r="T1042" s="99"/>
      <c r="U1042" s="99"/>
    </row>
    <row r="1043" spans="7:21" x14ac:dyDescent="0.25">
      <c r="G1043" s="96" t="s">
        <v>79</v>
      </c>
      <c r="H1043" s="100">
        <v>44375</v>
      </c>
      <c r="I1043" s="98" t="s">
        <v>7</v>
      </c>
      <c r="J1043" s="98" t="str">
        <f t="shared" si="16"/>
        <v>44375N</v>
      </c>
      <c r="K1043" s="101">
        <v>279</v>
      </c>
      <c r="L1043" s="101">
        <v>309</v>
      </c>
      <c r="M1043" s="101"/>
      <c r="N1043" s="101">
        <v>319</v>
      </c>
      <c r="O1043" s="101">
        <v>349</v>
      </c>
      <c r="P1043" s="99"/>
      <c r="Q1043" s="99"/>
      <c r="R1043" s="99"/>
      <c r="S1043" s="99"/>
      <c r="T1043" s="99"/>
      <c r="U1043" s="99"/>
    </row>
    <row r="1044" spans="7:21" x14ac:dyDescent="0.25">
      <c r="G1044" s="96" t="s">
        <v>79</v>
      </c>
      <c r="H1044" s="100">
        <v>44375</v>
      </c>
      <c r="I1044" s="98" t="s">
        <v>8</v>
      </c>
      <c r="J1044" s="98" t="str">
        <f t="shared" si="16"/>
        <v>44375X</v>
      </c>
      <c r="K1044" s="101">
        <v>339</v>
      </c>
      <c r="L1044" s="101">
        <v>369</v>
      </c>
      <c r="M1044" s="101"/>
      <c r="N1044" s="101">
        <v>379</v>
      </c>
      <c r="O1044" s="101">
        <v>409</v>
      </c>
      <c r="P1044" s="99"/>
      <c r="Q1044" s="99"/>
      <c r="R1044" s="99"/>
      <c r="S1044" s="99"/>
      <c r="T1044" s="99"/>
      <c r="U1044" s="99"/>
    </row>
    <row r="1045" spans="7:21" x14ac:dyDescent="0.25">
      <c r="G1045" s="96" t="s">
        <v>79</v>
      </c>
      <c r="H1045" s="100">
        <v>44375</v>
      </c>
      <c r="I1045" s="98" t="s">
        <v>9</v>
      </c>
      <c r="J1045" s="98" t="str">
        <f t="shared" si="16"/>
        <v>44375Q</v>
      </c>
      <c r="K1045" s="101">
        <v>414</v>
      </c>
      <c r="L1045" s="101">
        <v>444</v>
      </c>
      <c r="M1045" s="101"/>
      <c r="N1045" s="101">
        <v>454</v>
      </c>
      <c r="O1045" s="101">
        <v>484</v>
      </c>
      <c r="P1045" s="99"/>
      <c r="Q1045" s="99"/>
      <c r="R1045" s="99"/>
      <c r="S1045" s="99"/>
      <c r="T1045" s="99"/>
      <c r="U1045" s="99"/>
    </row>
    <row r="1046" spans="7:21" x14ac:dyDescent="0.25">
      <c r="G1046" s="96" t="s">
        <v>79</v>
      </c>
      <c r="H1046" s="100">
        <v>44375</v>
      </c>
      <c r="I1046" s="98" t="s">
        <v>10</v>
      </c>
      <c r="J1046" s="98" t="str">
        <f t="shared" si="16"/>
        <v>44375E</v>
      </c>
      <c r="K1046" s="101">
        <v>494</v>
      </c>
      <c r="L1046" s="101">
        <v>524</v>
      </c>
      <c r="M1046" s="101"/>
      <c r="N1046" s="101">
        <v>534</v>
      </c>
      <c r="O1046" s="101">
        <v>564</v>
      </c>
      <c r="P1046" s="99"/>
      <c r="Q1046" s="99"/>
      <c r="R1046" s="99"/>
      <c r="S1046" s="99"/>
      <c r="T1046" s="99"/>
      <c r="U1046" s="99"/>
    </row>
    <row r="1047" spans="7:21" x14ac:dyDescent="0.25">
      <c r="G1047" s="96" t="s">
        <v>79</v>
      </c>
      <c r="H1047" s="100">
        <v>44375</v>
      </c>
      <c r="I1047" s="98" t="s">
        <v>72</v>
      </c>
      <c r="J1047" s="98" t="str">
        <f t="shared" si="16"/>
        <v>44375M</v>
      </c>
      <c r="K1047" s="101">
        <v>584</v>
      </c>
      <c r="L1047" s="101">
        <v>614</v>
      </c>
      <c r="M1047" s="101"/>
      <c r="N1047" s="101">
        <v>624</v>
      </c>
      <c r="O1047" s="101">
        <v>654</v>
      </c>
      <c r="P1047" s="99"/>
      <c r="Q1047" s="99"/>
      <c r="R1047" s="99"/>
      <c r="S1047" s="99"/>
      <c r="T1047" s="99"/>
      <c r="U1047" s="99"/>
    </row>
    <row r="1048" spans="7:21" x14ac:dyDescent="0.25">
      <c r="G1048" s="96" t="s">
        <v>80</v>
      </c>
      <c r="H1048" s="100">
        <v>44376</v>
      </c>
      <c r="I1048" s="98" t="s">
        <v>6</v>
      </c>
      <c r="J1048" s="98" t="str">
        <f t="shared" si="16"/>
        <v>44376O</v>
      </c>
      <c r="K1048" s="101">
        <v>249</v>
      </c>
      <c r="L1048" s="101">
        <v>279</v>
      </c>
      <c r="M1048" s="101"/>
      <c r="N1048" s="101">
        <v>289</v>
      </c>
      <c r="O1048" s="101">
        <v>319</v>
      </c>
      <c r="P1048" s="99"/>
      <c r="Q1048" s="99"/>
      <c r="R1048" s="99"/>
      <c r="S1048" s="99"/>
      <c r="T1048" s="99"/>
      <c r="U1048" s="99"/>
    </row>
    <row r="1049" spans="7:21" x14ac:dyDescent="0.25">
      <c r="G1049" s="96" t="s">
        <v>80</v>
      </c>
      <c r="H1049" s="100">
        <v>44376</v>
      </c>
      <c r="I1049" s="98" t="s">
        <v>7</v>
      </c>
      <c r="J1049" s="98" t="str">
        <f t="shared" si="16"/>
        <v>44376N</v>
      </c>
      <c r="K1049" s="101">
        <v>279</v>
      </c>
      <c r="L1049" s="101">
        <v>309</v>
      </c>
      <c r="M1049" s="101"/>
      <c r="N1049" s="101">
        <v>319</v>
      </c>
      <c r="O1049" s="101">
        <v>349</v>
      </c>
      <c r="P1049" s="99"/>
      <c r="Q1049" s="99"/>
      <c r="R1049" s="99"/>
      <c r="S1049" s="99"/>
      <c r="T1049" s="99"/>
      <c r="U1049" s="99"/>
    </row>
    <row r="1050" spans="7:21" x14ac:dyDescent="0.25">
      <c r="G1050" s="96" t="s">
        <v>80</v>
      </c>
      <c r="H1050" s="100">
        <v>44376</v>
      </c>
      <c r="I1050" s="98" t="s">
        <v>8</v>
      </c>
      <c r="J1050" s="98" t="str">
        <f t="shared" si="16"/>
        <v>44376X</v>
      </c>
      <c r="K1050" s="101">
        <v>339</v>
      </c>
      <c r="L1050" s="101">
        <v>369</v>
      </c>
      <c r="M1050" s="101"/>
      <c r="N1050" s="101">
        <v>379</v>
      </c>
      <c r="O1050" s="101">
        <v>409</v>
      </c>
      <c r="P1050" s="99"/>
      <c r="Q1050" s="99"/>
      <c r="R1050" s="99"/>
      <c r="S1050" s="99"/>
      <c r="T1050" s="99"/>
      <c r="U1050" s="99"/>
    </row>
    <row r="1051" spans="7:21" x14ac:dyDescent="0.25">
      <c r="G1051" s="96" t="s">
        <v>80</v>
      </c>
      <c r="H1051" s="100">
        <v>44376</v>
      </c>
      <c r="I1051" s="98" t="s">
        <v>9</v>
      </c>
      <c r="J1051" s="98" t="str">
        <f t="shared" si="16"/>
        <v>44376Q</v>
      </c>
      <c r="K1051" s="101">
        <v>414</v>
      </c>
      <c r="L1051" s="101">
        <v>444</v>
      </c>
      <c r="M1051" s="101"/>
      <c r="N1051" s="101">
        <v>454</v>
      </c>
      <c r="O1051" s="101">
        <v>484</v>
      </c>
      <c r="P1051" s="99"/>
      <c r="Q1051" s="99"/>
      <c r="R1051" s="99"/>
      <c r="S1051" s="99"/>
      <c r="T1051" s="99"/>
      <c r="U1051" s="99"/>
    </row>
    <row r="1052" spans="7:21" x14ac:dyDescent="0.25">
      <c r="G1052" s="96" t="s">
        <v>80</v>
      </c>
      <c r="H1052" s="100">
        <v>44376</v>
      </c>
      <c r="I1052" s="98" t="s">
        <v>10</v>
      </c>
      <c r="J1052" s="98" t="str">
        <f t="shared" si="16"/>
        <v>44376E</v>
      </c>
      <c r="K1052" s="101">
        <v>494</v>
      </c>
      <c r="L1052" s="101">
        <v>524</v>
      </c>
      <c r="M1052" s="101"/>
      <c r="N1052" s="101">
        <v>534</v>
      </c>
      <c r="O1052" s="101">
        <v>564</v>
      </c>
      <c r="P1052" s="99"/>
      <c r="Q1052" s="99"/>
      <c r="R1052" s="99"/>
      <c r="S1052" s="99"/>
      <c r="T1052" s="99"/>
      <c r="U1052" s="99"/>
    </row>
    <row r="1053" spans="7:21" x14ac:dyDescent="0.25">
      <c r="G1053" s="96" t="s">
        <v>80</v>
      </c>
      <c r="H1053" s="100">
        <v>44376</v>
      </c>
      <c r="I1053" s="98" t="s">
        <v>72</v>
      </c>
      <c r="J1053" s="98" t="str">
        <f t="shared" si="16"/>
        <v>44376M</v>
      </c>
      <c r="K1053" s="101">
        <v>584</v>
      </c>
      <c r="L1053" s="101">
        <v>614</v>
      </c>
      <c r="M1053" s="101"/>
      <c r="N1053" s="101">
        <v>624</v>
      </c>
      <c r="O1053" s="101">
        <v>654</v>
      </c>
      <c r="P1053" s="99"/>
      <c r="Q1053" s="99"/>
      <c r="R1053" s="99"/>
      <c r="S1053" s="99"/>
      <c r="T1053" s="99"/>
      <c r="U1053" s="99"/>
    </row>
    <row r="1054" spans="7:21" x14ac:dyDescent="0.25">
      <c r="G1054" s="96" t="s">
        <v>74</v>
      </c>
      <c r="H1054" s="100">
        <v>44377</v>
      </c>
      <c r="I1054" s="98" t="s">
        <v>6</v>
      </c>
      <c r="J1054" s="98" t="str">
        <f t="shared" si="16"/>
        <v>44377O</v>
      </c>
      <c r="K1054" s="101">
        <v>249</v>
      </c>
      <c r="L1054" s="101">
        <v>279</v>
      </c>
      <c r="M1054" s="101"/>
      <c r="N1054" s="101">
        <v>289</v>
      </c>
      <c r="O1054" s="101">
        <v>319</v>
      </c>
      <c r="P1054" s="99"/>
      <c r="Q1054" s="99"/>
      <c r="R1054" s="99"/>
      <c r="S1054" s="99"/>
      <c r="T1054" s="99"/>
      <c r="U1054" s="99"/>
    </row>
    <row r="1055" spans="7:21" x14ac:dyDescent="0.25">
      <c r="G1055" s="96" t="s">
        <v>74</v>
      </c>
      <c r="H1055" s="100">
        <v>44377</v>
      </c>
      <c r="I1055" s="98" t="s">
        <v>7</v>
      </c>
      <c r="J1055" s="98" t="str">
        <f t="shared" si="16"/>
        <v>44377N</v>
      </c>
      <c r="K1055" s="101">
        <v>279</v>
      </c>
      <c r="L1055" s="101">
        <v>309</v>
      </c>
      <c r="M1055" s="101"/>
      <c r="N1055" s="101">
        <v>319</v>
      </c>
      <c r="O1055" s="101">
        <v>349</v>
      </c>
      <c r="P1055" s="99"/>
      <c r="Q1055" s="99"/>
      <c r="R1055" s="99"/>
      <c r="S1055" s="99"/>
      <c r="T1055" s="99"/>
      <c r="U1055" s="99"/>
    </row>
    <row r="1056" spans="7:21" x14ac:dyDescent="0.25">
      <c r="G1056" s="96" t="s">
        <v>74</v>
      </c>
      <c r="H1056" s="100">
        <v>44377</v>
      </c>
      <c r="I1056" s="98" t="s">
        <v>8</v>
      </c>
      <c r="J1056" s="98" t="str">
        <f t="shared" si="16"/>
        <v>44377X</v>
      </c>
      <c r="K1056" s="101">
        <v>339</v>
      </c>
      <c r="L1056" s="101">
        <v>369</v>
      </c>
      <c r="M1056" s="101"/>
      <c r="N1056" s="101">
        <v>379</v>
      </c>
      <c r="O1056" s="101">
        <v>409</v>
      </c>
      <c r="P1056" s="99"/>
      <c r="Q1056" s="99"/>
      <c r="R1056" s="99"/>
      <c r="S1056" s="99"/>
      <c r="T1056" s="99"/>
      <c r="U1056" s="99"/>
    </row>
    <row r="1057" spans="7:21" x14ac:dyDescent="0.25">
      <c r="G1057" s="96" t="s">
        <v>74</v>
      </c>
      <c r="H1057" s="100">
        <v>44377</v>
      </c>
      <c r="I1057" s="98" t="s">
        <v>9</v>
      </c>
      <c r="J1057" s="98" t="str">
        <f t="shared" si="16"/>
        <v>44377Q</v>
      </c>
      <c r="K1057" s="101">
        <v>414</v>
      </c>
      <c r="L1057" s="101">
        <v>444</v>
      </c>
      <c r="M1057" s="101"/>
      <c r="N1057" s="101">
        <v>454</v>
      </c>
      <c r="O1057" s="101">
        <v>484</v>
      </c>
      <c r="P1057" s="99"/>
      <c r="Q1057" s="99"/>
      <c r="R1057" s="99"/>
      <c r="S1057" s="99"/>
      <c r="T1057" s="99"/>
      <c r="U1057" s="99"/>
    </row>
    <row r="1058" spans="7:21" x14ac:dyDescent="0.25">
      <c r="G1058" s="96" t="s">
        <v>74</v>
      </c>
      <c r="H1058" s="100">
        <v>44377</v>
      </c>
      <c r="I1058" s="98" t="s">
        <v>10</v>
      </c>
      <c r="J1058" s="98" t="str">
        <f t="shared" si="16"/>
        <v>44377E</v>
      </c>
      <c r="K1058" s="101">
        <v>494</v>
      </c>
      <c r="L1058" s="101">
        <v>524</v>
      </c>
      <c r="M1058" s="101"/>
      <c r="N1058" s="101">
        <v>534</v>
      </c>
      <c r="O1058" s="101">
        <v>564</v>
      </c>
      <c r="P1058" s="99"/>
      <c r="Q1058" s="99"/>
      <c r="R1058" s="99"/>
      <c r="S1058" s="99"/>
      <c r="T1058" s="99"/>
      <c r="U1058" s="99"/>
    </row>
    <row r="1059" spans="7:21" x14ac:dyDescent="0.25">
      <c r="G1059" s="96" t="s">
        <v>74</v>
      </c>
      <c r="H1059" s="100">
        <v>44377</v>
      </c>
      <c r="I1059" s="98" t="s">
        <v>72</v>
      </c>
      <c r="J1059" s="98" t="str">
        <f t="shared" si="16"/>
        <v>44377M</v>
      </c>
      <c r="K1059" s="101">
        <v>584</v>
      </c>
      <c r="L1059" s="101">
        <v>614</v>
      </c>
      <c r="M1059" s="101"/>
      <c r="N1059" s="101">
        <v>624</v>
      </c>
      <c r="O1059" s="101">
        <v>654</v>
      </c>
      <c r="P1059" s="99"/>
      <c r="Q1059" s="99"/>
      <c r="R1059" s="99"/>
      <c r="S1059" s="99"/>
      <c r="T1059" s="99"/>
      <c r="U1059" s="99"/>
    </row>
    <row r="1060" spans="7:21" x14ac:dyDescent="0.25">
      <c r="G1060" s="96" t="s">
        <v>75</v>
      </c>
      <c r="H1060" s="100">
        <v>44378</v>
      </c>
      <c r="I1060" s="98" t="s">
        <v>6</v>
      </c>
      <c r="J1060" s="98" t="str">
        <f t="shared" si="16"/>
        <v>44378O</v>
      </c>
      <c r="K1060" s="101">
        <v>249</v>
      </c>
      <c r="L1060" s="101">
        <v>279</v>
      </c>
      <c r="M1060" s="101"/>
      <c r="N1060" s="101">
        <v>289</v>
      </c>
      <c r="O1060" s="101">
        <v>319</v>
      </c>
      <c r="P1060" s="99"/>
      <c r="Q1060" s="99"/>
      <c r="R1060" s="99"/>
      <c r="S1060" s="99"/>
      <c r="T1060" s="99"/>
      <c r="U1060" s="99"/>
    </row>
    <row r="1061" spans="7:21" x14ac:dyDescent="0.25">
      <c r="G1061" s="96" t="s">
        <v>75</v>
      </c>
      <c r="H1061" s="100">
        <v>44378</v>
      </c>
      <c r="I1061" s="98" t="s">
        <v>7</v>
      </c>
      <c r="J1061" s="98" t="str">
        <f t="shared" si="16"/>
        <v>44378N</v>
      </c>
      <c r="K1061" s="101">
        <v>279</v>
      </c>
      <c r="L1061" s="101">
        <v>309</v>
      </c>
      <c r="M1061" s="101"/>
      <c r="N1061" s="101">
        <v>319</v>
      </c>
      <c r="O1061" s="101">
        <v>349</v>
      </c>
      <c r="P1061" s="99"/>
      <c r="Q1061" s="99"/>
      <c r="R1061" s="99"/>
      <c r="S1061" s="99"/>
      <c r="T1061" s="99"/>
      <c r="U1061" s="99"/>
    </row>
    <row r="1062" spans="7:21" x14ac:dyDescent="0.25">
      <c r="G1062" s="96" t="s">
        <v>75</v>
      </c>
      <c r="H1062" s="100">
        <v>44378</v>
      </c>
      <c r="I1062" s="98" t="s">
        <v>8</v>
      </c>
      <c r="J1062" s="98" t="str">
        <f t="shared" si="16"/>
        <v>44378X</v>
      </c>
      <c r="K1062" s="101">
        <v>339</v>
      </c>
      <c r="L1062" s="101">
        <v>369</v>
      </c>
      <c r="M1062" s="101"/>
      <c r="N1062" s="101">
        <v>379</v>
      </c>
      <c r="O1062" s="101">
        <v>409</v>
      </c>
      <c r="P1062" s="99"/>
      <c r="Q1062" s="99"/>
      <c r="R1062" s="99"/>
      <c r="S1062" s="99"/>
      <c r="T1062" s="99"/>
      <c r="U1062" s="99"/>
    </row>
    <row r="1063" spans="7:21" x14ac:dyDescent="0.25">
      <c r="G1063" s="96" t="s">
        <v>75</v>
      </c>
      <c r="H1063" s="100">
        <v>44378</v>
      </c>
      <c r="I1063" s="98" t="s">
        <v>9</v>
      </c>
      <c r="J1063" s="98" t="str">
        <f t="shared" si="16"/>
        <v>44378Q</v>
      </c>
      <c r="K1063" s="101">
        <v>414</v>
      </c>
      <c r="L1063" s="101">
        <v>444</v>
      </c>
      <c r="M1063" s="101"/>
      <c r="N1063" s="101">
        <v>454</v>
      </c>
      <c r="O1063" s="101">
        <v>484</v>
      </c>
      <c r="P1063" s="99"/>
      <c r="Q1063" s="99"/>
      <c r="R1063" s="99"/>
      <c r="S1063" s="99"/>
      <c r="T1063" s="99"/>
      <c r="U1063" s="99"/>
    </row>
    <row r="1064" spans="7:21" x14ac:dyDescent="0.25">
      <c r="G1064" s="96" t="s">
        <v>75</v>
      </c>
      <c r="H1064" s="100">
        <v>44378</v>
      </c>
      <c r="I1064" s="98" t="s">
        <v>10</v>
      </c>
      <c r="J1064" s="98" t="str">
        <f t="shared" si="16"/>
        <v>44378E</v>
      </c>
      <c r="K1064" s="101">
        <v>494</v>
      </c>
      <c r="L1064" s="101">
        <v>524</v>
      </c>
      <c r="M1064" s="101"/>
      <c r="N1064" s="101">
        <v>534</v>
      </c>
      <c r="O1064" s="101">
        <v>564</v>
      </c>
      <c r="P1064" s="99"/>
      <c r="Q1064" s="99"/>
      <c r="R1064" s="99"/>
      <c r="S1064" s="99"/>
      <c r="T1064" s="99"/>
      <c r="U1064" s="99"/>
    </row>
    <row r="1065" spans="7:21" x14ac:dyDescent="0.25">
      <c r="G1065" s="96" t="s">
        <v>75</v>
      </c>
      <c r="H1065" s="100">
        <v>44378</v>
      </c>
      <c r="I1065" s="98" t="s">
        <v>72</v>
      </c>
      <c r="J1065" s="98" t="str">
        <f t="shared" si="16"/>
        <v>44378M</v>
      </c>
      <c r="K1065" s="101">
        <v>584</v>
      </c>
      <c r="L1065" s="101">
        <v>614</v>
      </c>
      <c r="M1065" s="101"/>
      <c r="N1065" s="101">
        <v>624</v>
      </c>
      <c r="O1065" s="101">
        <v>654</v>
      </c>
      <c r="P1065" s="99"/>
      <c r="Q1065" s="99"/>
      <c r="R1065" s="99"/>
      <c r="S1065" s="99"/>
      <c r="T1065" s="99"/>
      <c r="U1065" s="99"/>
    </row>
    <row r="1066" spans="7:21" x14ac:dyDescent="0.25">
      <c r="G1066" s="96" t="s">
        <v>76</v>
      </c>
      <c r="H1066" s="100">
        <v>44379</v>
      </c>
      <c r="I1066" s="98" t="s">
        <v>6</v>
      </c>
      <c r="J1066" s="98" t="str">
        <f t="shared" si="16"/>
        <v>44379O</v>
      </c>
      <c r="K1066" s="101">
        <v>249</v>
      </c>
      <c r="L1066" s="101">
        <v>279</v>
      </c>
      <c r="M1066" s="101"/>
      <c r="N1066" s="101">
        <v>289</v>
      </c>
      <c r="O1066" s="101">
        <v>319</v>
      </c>
      <c r="P1066" s="99"/>
      <c r="Q1066" s="99">
        <v>249</v>
      </c>
      <c r="R1066" s="99">
        <v>279</v>
      </c>
      <c r="S1066" s="99"/>
      <c r="T1066" s="99"/>
      <c r="U1066" s="99"/>
    </row>
    <row r="1067" spans="7:21" x14ac:dyDescent="0.25">
      <c r="G1067" s="96" t="s">
        <v>76</v>
      </c>
      <c r="H1067" s="100">
        <v>44379</v>
      </c>
      <c r="I1067" s="98" t="s">
        <v>7</v>
      </c>
      <c r="J1067" s="98" t="str">
        <f t="shared" si="16"/>
        <v>44379N</v>
      </c>
      <c r="K1067" s="101">
        <v>279</v>
      </c>
      <c r="L1067" s="101">
        <v>309</v>
      </c>
      <c r="M1067" s="101"/>
      <c r="N1067" s="101">
        <v>319</v>
      </c>
      <c r="O1067" s="101">
        <v>349</v>
      </c>
      <c r="P1067" s="99"/>
      <c r="Q1067" s="99">
        <v>279</v>
      </c>
      <c r="R1067" s="99">
        <v>309</v>
      </c>
      <c r="S1067" s="99"/>
      <c r="T1067" s="99"/>
      <c r="U1067" s="99"/>
    </row>
    <row r="1068" spans="7:21" x14ac:dyDescent="0.25">
      <c r="G1068" s="96" t="s">
        <v>76</v>
      </c>
      <c r="H1068" s="100">
        <v>44379</v>
      </c>
      <c r="I1068" s="98" t="s">
        <v>8</v>
      </c>
      <c r="J1068" s="98" t="str">
        <f t="shared" si="16"/>
        <v>44379X</v>
      </c>
      <c r="K1068" s="101">
        <v>339</v>
      </c>
      <c r="L1068" s="101">
        <v>369</v>
      </c>
      <c r="M1068" s="101"/>
      <c r="N1068" s="101">
        <v>379</v>
      </c>
      <c r="O1068" s="101">
        <v>409</v>
      </c>
      <c r="P1068" s="99"/>
      <c r="Q1068" s="99">
        <v>339</v>
      </c>
      <c r="R1068" s="99">
        <v>369</v>
      </c>
      <c r="S1068" s="99"/>
      <c r="T1068" s="99"/>
      <c r="U1068" s="99"/>
    </row>
    <row r="1069" spans="7:21" x14ac:dyDescent="0.25">
      <c r="G1069" s="96" t="s">
        <v>76</v>
      </c>
      <c r="H1069" s="100">
        <v>44379</v>
      </c>
      <c r="I1069" s="98" t="s">
        <v>9</v>
      </c>
      <c r="J1069" s="98" t="str">
        <f t="shared" si="16"/>
        <v>44379Q</v>
      </c>
      <c r="K1069" s="101">
        <v>414</v>
      </c>
      <c r="L1069" s="101">
        <v>444</v>
      </c>
      <c r="M1069" s="101"/>
      <c r="N1069" s="101">
        <v>454</v>
      </c>
      <c r="O1069" s="101">
        <v>484</v>
      </c>
      <c r="P1069" s="99"/>
      <c r="Q1069" s="99">
        <v>414</v>
      </c>
      <c r="R1069" s="99">
        <v>444</v>
      </c>
      <c r="S1069" s="99"/>
      <c r="T1069" s="99"/>
      <c r="U1069" s="99"/>
    </row>
    <row r="1070" spans="7:21" x14ac:dyDescent="0.25">
      <c r="G1070" s="96" t="s">
        <v>76</v>
      </c>
      <c r="H1070" s="100">
        <v>44379</v>
      </c>
      <c r="I1070" s="98" t="s">
        <v>10</v>
      </c>
      <c r="J1070" s="98" t="str">
        <f t="shared" si="16"/>
        <v>44379E</v>
      </c>
      <c r="K1070" s="101">
        <v>494</v>
      </c>
      <c r="L1070" s="101">
        <v>524</v>
      </c>
      <c r="M1070" s="101"/>
      <c r="N1070" s="101">
        <v>534</v>
      </c>
      <c r="O1070" s="101">
        <v>564</v>
      </c>
      <c r="P1070" s="99"/>
      <c r="Q1070" s="99">
        <v>494</v>
      </c>
      <c r="R1070" s="99">
        <v>524</v>
      </c>
      <c r="S1070" s="99"/>
      <c r="T1070" s="99"/>
      <c r="U1070" s="99"/>
    </row>
    <row r="1071" spans="7:21" x14ac:dyDescent="0.25">
      <c r="G1071" s="96" t="s">
        <v>76</v>
      </c>
      <c r="H1071" s="100">
        <v>44379</v>
      </c>
      <c r="I1071" s="98" t="s">
        <v>72</v>
      </c>
      <c r="J1071" s="98" t="str">
        <f t="shared" si="16"/>
        <v>44379M</v>
      </c>
      <c r="K1071" s="101">
        <v>584</v>
      </c>
      <c r="L1071" s="101">
        <v>614</v>
      </c>
      <c r="M1071" s="101"/>
      <c r="N1071" s="101">
        <v>624</v>
      </c>
      <c r="O1071" s="101">
        <v>654</v>
      </c>
      <c r="P1071" s="99"/>
      <c r="Q1071" s="99">
        <v>584</v>
      </c>
      <c r="R1071" s="99">
        <v>614</v>
      </c>
      <c r="S1071" s="99"/>
      <c r="T1071" s="99"/>
      <c r="U1071" s="99"/>
    </row>
    <row r="1072" spans="7:21" x14ac:dyDescent="0.25">
      <c r="G1072" s="96" t="s">
        <v>77</v>
      </c>
      <c r="H1072" s="100">
        <v>44380</v>
      </c>
      <c r="I1072" s="98" t="s">
        <v>6</v>
      </c>
      <c r="J1072" s="98" t="str">
        <f t="shared" si="16"/>
        <v>44380O</v>
      </c>
      <c r="K1072" s="101">
        <v>429</v>
      </c>
      <c r="L1072" s="101">
        <v>459</v>
      </c>
      <c r="M1072" s="101"/>
      <c r="N1072" s="101">
        <v>469</v>
      </c>
      <c r="O1072" s="101">
        <v>499</v>
      </c>
      <c r="P1072" s="99"/>
      <c r="Q1072" s="99">
        <v>429</v>
      </c>
      <c r="R1072" s="99">
        <v>459</v>
      </c>
      <c r="S1072" s="99"/>
      <c r="T1072" s="99"/>
      <c r="U1072" s="99"/>
    </row>
    <row r="1073" spans="7:21" x14ac:dyDescent="0.25">
      <c r="G1073" s="96" t="s">
        <v>77</v>
      </c>
      <c r="H1073" s="100">
        <v>44380</v>
      </c>
      <c r="I1073" s="98" t="s">
        <v>7</v>
      </c>
      <c r="J1073" s="98" t="str">
        <f t="shared" si="16"/>
        <v>44380N</v>
      </c>
      <c r="K1073" s="101">
        <v>509</v>
      </c>
      <c r="L1073" s="101">
        <v>539</v>
      </c>
      <c r="M1073" s="101"/>
      <c r="N1073" s="101">
        <v>549</v>
      </c>
      <c r="O1073" s="101">
        <v>579</v>
      </c>
      <c r="P1073" s="99"/>
      <c r="Q1073" s="99">
        <v>509</v>
      </c>
      <c r="R1073" s="99">
        <v>539</v>
      </c>
      <c r="S1073" s="99"/>
      <c r="T1073" s="99"/>
      <c r="U1073" s="99"/>
    </row>
    <row r="1074" spans="7:21" x14ac:dyDescent="0.25">
      <c r="G1074" s="96" t="s">
        <v>77</v>
      </c>
      <c r="H1074" s="100">
        <v>44380</v>
      </c>
      <c r="I1074" s="98" t="s">
        <v>8</v>
      </c>
      <c r="J1074" s="98" t="str">
        <f t="shared" si="16"/>
        <v>44380X</v>
      </c>
      <c r="K1074" s="101">
        <v>587</v>
      </c>
      <c r="L1074" s="101">
        <v>619</v>
      </c>
      <c r="M1074" s="101"/>
      <c r="N1074" s="101">
        <v>629</v>
      </c>
      <c r="O1074" s="101">
        <v>659</v>
      </c>
      <c r="P1074" s="99"/>
      <c r="Q1074" s="99">
        <v>589</v>
      </c>
      <c r="R1074" s="99">
        <v>619</v>
      </c>
      <c r="S1074" s="99"/>
      <c r="T1074" s="99"/>
      <c r="U1074" s="99"/>
    </row>
    <row r="1075" spans="7:21" x14ac:dyDescent="0.25">
      <c r="G1075" s="96" t="s">
        <v>77</v>
      </c>
      <c r="H1075" s="100">
        <v>44380</v>
      </c>
      <c r="I1075" s="98" t="s">
        <v>9</v>
      </c>
      <c r="J1075" s="98" t="str">
        <f t="shared" si="16"/>
        <v>44380Q</v>
      </c>
      <c r="K1075" s="101">
        <v>709</v>
      </c>
      <c r="L1075" s="101">
        <v>739</v>
      </c>
      <c r="M1075" s="101"/>
      <c r="N1075" s="101">
        <v>749</v>
      </c>
      <c r="O1075" s="101">
        <v>779</v>
      </c>
      <c r="P1075" s="99"/>
      <c r="Q1075" s="99">
        <v>709</v>
      </c>
      <c r="R1075" s="99">
        <v>739</v>
      </c>
      <c r="S1075" s="99"/>
      <c r="T1075" s="99"/>
      <c r="U1075" s="99"/>
    </row>
    <row r="1076" spans="7:21" x14ac:dyDescent="0.25">
      <c r="G1076" s="96" t="s">
        <v>77</v>
      </c>
      <c r="H1076" s="100">
        <v>44380</v>
      </c>
      <c r="I1076" s="98" t="s">
        <v>10</v>
      </c>
      <c r="J1076" s="98" t="str">
        <f t="shared" si="16"/>
        <v>44380E</v>
      </c>
      <c r="K1076" s="101">
        <v>829</v>
      </c>
      <c r="L1076" s="101">
        <v>859</v>
      </c>
      <c r="M1076" s="101"/>
      <c r="N1076" s="101">
        <v>869</v>
      </c>
      <c r="O1076" s="101">
        <v>899</v>
      </c>
      <c r="P1076" s="99"/>
      <c r="Q1076" s="99">
        <v>829</v>
      </c>
      <c r="R1076" s="99">
        <v>859</v>
      </c>
      <c r="S1076" s="99"/>
      <c r="T1076" s="99"/>
      <c r="U1076" s="99"/>
    </row>
    <row r="1077" spans="7:21" x14ac:dyDescent="0.25">
      <c r="G1077" s="96" t="s">
        <v>77</v>
      </c>
      <c r="H1077" s="100">
        <v>44380</v>
      </c>
      <c r="I1077" s="98" t="s">
        <v>72</v>
      </c>
      <c r="J1077" s="98" t="str">
        <f t="shared" si="16"/>
        <v>44380M</v>
      </c>
      <c r="K1077" s="101">
        <v>949</v>
      </c>
      <c r="L1077" s="101">
        <v>979</v>
      </c>
      <c r="M1077" s="101"/>
      <c r="N1077" s="101">
        <v>989</v>
      </c>
      <c r="O1077" s="101">
        <v>1019</v>
      </c>
      <c r="P1077" s="99"/>
      <c r="Q1077" s="99">
        <v>949</v>
      </c>
      <c r="R1077" s="99">
        <v>979</v>
      </c>
      <c r="S1077" s="99"/>
      <c r="T1077" s="99"/>
      <c r="U1077" s="99"/>
    </row>
    <row r="1078" spans="7:21" x14ac:dyDescent="0.25">
      <c r="G1078" s="96" t="s">
        <v>78</v>
      </c>
      <c r="H1078" s="100">
        <v>44381</v>
      </c>
      <c r="I1078" s="98" t="s">
        <v>6</v>
      </c>
      <c r="J1078" s="98" t="str">
        <f t="shared" si="16"/>
        <v>44381O</v>
      </c>
      <c r="K1078" s="101">
        <v>429</v>
      </c>
      <c r="L1078" s="101">
        <v>459</v>
      </c>
      <c r="M1078" s="101"/>
      <c r="N1078" s="101">
        <v>469</v>
      </c>
      <c r="O1078" s="101">
        <v>499</v>
      </c>
      <c r="P1078" s="99"/>
      <c r="Q1078" s="101"/>
      <c r="R1078" s="101"/>
      <c r="S1078" s="99"/>
      <c r="T1078" s="99">
        <v>409</v>
      </c>
      <c r="U1078" s="99">
        <v>439</v>
      </c>
    </row>
    <row r="1079" spans="7:21" x14ac:dyDescent="0.25">
      <c r="G1079" s="96" t="s">
        <v>78</v>
      </c>
      <c r="H1079" s="100">
        <v>44381</v>
      </c>
      <c r="I1079" s="98" t="s">
        <v>7</v>
      </c>
      <c r="J1079" s="98" t="str">
        <f t="shared" si="16"/>
        <v>44381N</v>
      </c>
      <c r="K1079" s="101">
        <v>509</v>
      </c>
      <c r="L1079" s="101">
        <v>539</v>
      </c>
      <c r="M1079" s="101"/>
      <c r="N1079" s="101">
        <v>549</v>
      </c>
      <c r="O1079" s="101">
        <v>579</v>
      </c>
      <c r="P1079" s="99"/>
      <c r="Q1079" s="101"/>
      <c r="R1079" s="101"/>
      <c r="S1079" s="99"/>
      <c r="T1079" s="99">
        <v>489</v>
      </c>
      <c r="U1079" s="99">
        <v>519</v>
      </c>
    </row>
    <row r="1080" spans="7:21" x14ac:dyDescent="0.25">
      <c r="G1080" s="96" t="s">
        <v>78</v>
      </c>
      <c r="H1080" s="100">
        <v>44381</v>
      </c>
      <c r="I1080" s="98" t="s">
        <v>8</v>
      </c>
      <c r="J1080" s="98" t="str">
        <f t="shared" si="16"/>
        <v>44381X</v>
      </c>
      <c r="K1080" s="101">
        <v>587</v>
      </c>
      <c r="L1080" s="101">
        <v>619</v>
      </c>
      <c r="M1080" s="101"/>
      <c r="N1080" s="101">
        <v>629</v>
      </c>
      <c r="O1080" s="101">
        <v>659</v>
      </c>
      <c r="P1080" s="99"/>
      <c r="Q1080" s="101"/>
      <c r="R1080" s="101"/>
      <c r="S1080" s="99"/>
      <c r="T1080" s="99">
        <v>569</v>
      </c>
      <c r="U1080" s="99">
        <v>599</v>
      </c>
    </row>
    <row r="1081" spans="7:21" x14ac:dyDescent="0.25">
      <c r="G1081" s="96" t="s">
        <v>78</v>
      </c>
      <c r="H1081" s="100">
        <v>44381</v>
      </c>
      <c r="I1081" s="98" t="s">
        <v>9</v>
      </c>
      <c r="J1081" s="98" t="str">
        <f t="shared" si="16"/>
        <v>44381Q</v>
      </c>
      <c r="K1081" s="101">
        <v>709</v>
      </c>
      <c r="L1081" s="101">
        <v>739</v>
      </c>
      <c r="M1081" s="101"/>
      <c r="N1081" s="101">
        <v>749</v>
      </c>
      <c r="O1081" s="101">
        <v>779</v>
      </c>
      <c r="P1081" s="99"/>
      <c r="Q1081" s="101"/>
      <c r="R1081" s="101"/>
      <c r="S1081" s="99"/>
      <c r="T1081" s="99">
        <v>689</v>
      </c>
      <c r="U1081" s="99">
        <v>719</v>
      </c>
    </row>
    <row r="1082" spans="7:21" x14ac:dyDescent="0.25">
      <c r="G1082" s="96" t="s">
        <v>78</v>
      </c>
      <c r="H1082" s="100">
        <v>44381</v>
      </c>
      <c r="I1082" s="98" t="s">
        <v>10</v>
      </c>
      <c r="J1082" s="98" t="str">
        <f t="shared" si="16"/>
        <v>44381E</v>
      </c>
      <c r="K1082" s="101">
        <v>829</v>
      </c>
      <c r="L1082" s="101">
        <v>859</v>
      </c>
      <c r="M1082" s="101"/>
      <c r="N1082" s="101">
        <v>869</v>
      </c>
      <c r="O1082" s="101">
        <v>899</v>
      </c>
      <c r="P1082" s="99"/>
      <c r="Q1082" s="101"/>
      <c r="R1082" s="101"/>
      <c r="S1082" s="99"/>
      <c r="T1082" s="99">
        <v>809</v>
      </c>
      <c r="U1082" s="99">
        <v>839</v>
      </c>
    </row>
    <row r="1083" spans="7:21" x14ac:dyDescent="0.25">
      <c r="G1083" s="96" t="s">
        <v>78</v>
      </c>
      <c r="H1083" s="100">
        <v>44381</v>
      </c>
      <c r="I1083" s="98" t="s">
        <v>72</v>
      </c>
      <c r="J1083" s="98" t="str">
        <f t="shared" si="16"/>
        <v>44381M</v>
      </c>
      <c r="K1083" s="101">
        <v>949</v>
      </c>
      <c r="L1083" s="101">
        <v>979</v>
      </c>
      <c r="M1083" s="101"/>
      <c r="N1083" s="101">
        <v>989</v>
      </c>
      <c r="O1083" s="101">
        <v>1019</v>
      </c>
      <c r="P1083" s="99"/>
      <c r="Q1083" s="101"/>
      <c r="R1083" s="101"/>
      <c r="S1083" s="99"/>
      <c r="T1083" s="99">
        <v>929</v>
      </c>
      <c r="U1083" s="99">
        <v>959</v>
      </c>
    </row>
    <row r="1084" spans="7:21" x14ac:dyDescent="0.25">
      <c r="G1084" s="96" t="s">
        <v>79</v>
      </c>
      <c r="H1084" s="100">
        <v>44382</v>
      </c>
      <c r="I1084" s="98" t="s">
        <v>6</v>
      </c>
      <c r="J1084" s="98" t="str">
        <f t="shared" si="16"/>
        <v>44382O</v>
      </c>
      <c r="K1084" s="101">
        <v>429</v>
      </c>
      <c r="L1084" s="101">
        <v>459</v>
      </c>
      <c r="M1084" s="101"/>
      <c r="N1084" s="101">
        <v>469</v>
      </c>
      <c r="O1084" s="101">
        <v>499</v>
      </c>
      <c r="P1084" s="99"/>
      <c r="Q1084" s="99"/>
      <c r="R1084" s="99"/>
      <c r="S1084" s="99"/>
      <c r="T1084" s="99"/>
      <c r="U1084" s="99"/>
    </row>
    <row r="1085" spans="7:21" x14ac:dyDescent="0.25">
      <c r="G1085" s="96" t="s">
        <v>79</v>
      </c>
      <c r="H1085" s="100">
        <v>44382</v>
      </c>
      <c r="I1085" s="98" t="s">
        <v>7</v>
      </c>
      <c r="J1085" s="98" t="str">
        <f t="shared" si="16"/>
        <v>44382N</v>
      </c>
      <c r="K1085" s="101">
        <v>509</v>
      </c>
      <c r="L1085" s="101">
        <v>539</v>
      </c>
      <c r="M1085" s="101"/>
      <c r="N1085" s="101">
        <v>549</v>
      </c>
      <c r="O1085" s="101">
        <v>579</v>
      </c>
      <c r="P1085" s="99"/>
      <c r="Q1085" s="99"/>
      <c r="R1085" s="99"/>
      <c r="S1085" s="99"/>
      <c r="T1085" s="99"/>
      <c r="U1085" s="99"/>
    </row>
    <row r="1086" spans="7:21" x14ac:dyDescent="0.25">
      <c r="G1086" s="96" t="s">
        <v>79</v>
      </c>
      <c r="H1086" s="100">
        <v>44382</v>
      </c>
      <c r="I1086" s="98" t="s">
        <v>8</v>
      </c>
      <c r="J1086" s="98" t="str">
        <f t="shared" si="16"/>
        <v>44382X</v>
      </c>
      <c r="K1086" s="101">
        <v>587</v>
      </c>
      <c r="L1086" s="101">
        <v>619</v>
      </c>
      <c r="M1086" s="101"/>
      <c r="N1086" s="101">
        <v>629</v>
      </c>
      <c r="O1086" s="101">
        <v>659</v>
      </c>
      <c r="P1086" s="99"/>
      <c r="Q1086" s="99"/>
      <c r="R1086" s="99"/>
      <c r="S1086" s="99"/>
      <c r="T1086" s="99"/>
      <c r="U1086" s="99"/>
    </row>
    <row r="1087" spans="7:21" x14ac:dyDescent="0.25">
      <c r="G1087" s="96" t="s">
        <v>79</v>
      </c>
      <c r="H1087" s="100">
        <v>44382</v>
      </c>
      <c r="I1087" s="98" t="s">
        <v>9</v>
      </c>
      <c r="J1087" s="98" t="str">
        <f t="shared" si="16"/>
        <v>44382Q</v>
      </c>
      <c r="K1087" s="101">
        <v>709</v>
      </c>
      <c r="L1087" s="101">
        <v>739</v>
      </c>
      <c r="M1087" s="101"/>
      <c r="N1087" s="101">
        <v>749</v>
      </c>
      <c r="O1087" s="101">
        <v>779</v>
      </c>
      <c r="P1087" s="99"/>
      <c r="Q1087" s="99"/>
      <c r="R1087" s="99"/>
      <c r="S1087" s="99"/>
      <c r="T1087" s="99"/>
      <c r="U1087" s="99"/>
    </row>
    <row r="1088" spans="7:21" x14ac:dyDescent="0.25">
      <c r="G1088" s="96" t="s">
        <v>79</v>
      </c>
      <c r="H1088" s="100">
        <v>44382</v>
      </c>
      <c r="I1088" s="98" t="s">
        <v>10</v>
      </c>
      <c r="J1088" s="98" t="str">
        <f t="shared" si="16"/>
        <v>44382E</v>
      </c>
      <c r="K1088" s="101">
        <v>829</v>
      </c>
      <c r="L1088" s="101">
        <v>859</v>
      </c>
      <c r="M1088" s="101"/>
      <c r="N1088" s="101">
        <v>869</v>
      </c>
      <c r="O1088" s="101">
        <v>899</v>
      </c>
      <c r="P1088" s="99"/>
      <c r="Q1088" s="99"/>
      <c r="R1088" s="99"/>
      <c r="S1088" s="99"/>
      <c r="T1088" s="99"/>
      <c r="U1088" s="99"/>
    </row>
    <row r="1089" spans="7:21" x14ac:dyDescent="0.25">
      <c r="G1089" s="96" t="s">
        <v>79</v>
      </c>
      <c r="H1089" s="100">
        <v>44382</v>
      </c>
      <c r="I1089" s="98" t="s">
        <v>72</v>
      </c>
      <c r="J1089" s="98" t="str">
        <f t="shared" si="16"/>
        <v>44382M</v>
      </c>
      <c r="K1089" s="101">
        <v>949</v>
      </c>
      <c r="L1089" s="101">
        <v>979</v>
      </c>
      <c r="M1089" s="101"/>
      <c r="N1089" s="101">
        <v>989</v>
      </c>
      <c r="O1089" s="101">
        <v>1019</v>
      </c>
      <c r="P1089" s="99"/>
      <c r="Q1089" s="99"/>
      <c r="R1089" s="99"/>
      <c r="S1089" s="99"/>
      <c r="T1089" s="99"/>
      <c r="U1089" s="99"/>
    </row>
    <row r="1090" spans="7:21" x14ac:dyDescent="0.25">
      <c r="G1090" s="96" t="s">
        <v>80</v>
      </c>
      <c r="H1090" s="100">
        <v>44383</v>
      </c>
      <c r="I1090" s="98" t="s">
        <v>6</v>
      </c>
      <c r="J1090" s="98" t="str">
        <f t="shared" si="16"/>
        <v>44383O</v>
      </c>
      <c r="K1090" s="101">
        <v>429</v>
      </c>
      <c r="L1090" s="101">
        <v>459</v>
      </c>
      <c r="M1090" s="101"/>
      <c r="N1090" s="101">
        <v>469</v>
      </c>
      <c r="O1090" s="101">
        <v>499</v>
      </c>
      <c r="P1090" s="99"/>
      <c r="Q1090" s="99"/>
      <c r="R1090" s="99"/>
      <c r="S1090" s="99"/>
      <c r="T1090" s="99"/>
      <c r="U1090" s="99"/>
    </row>
    <row r="1091" spans="7:21" x14ac:dyDescent="0.25">
      <c r="G1091" s="96" t="s">
        <v>80</v>
      </c>
      <c r="H1091" s="100">
        <v>44383</v>
      </c>
      <c r="I1091" s="98" t="s">
        <v>7</v>
      </c>
      <c r="J1091" s="98" t="str">
        <f t="shared" si="16"/>
        <v>44383N</v>
      </c>
      <c r="K1091" s="101">
        <v>509</v>
      </c>
      <c r="L1091" s="101">
        <v>539</v>
      </c>
      <c r="M1091" s="101"/>
      <c r="N1091" s="101">
        <v>549</v>
      </c>
      <c r="O1091" s="101">
        <v>579</v>
      </c>
      <c r="P1091" s="99"/>
      <c r="Q1091" s="99"/>
      <c r="R1091" s="99"/>
      <c r="S1091" s="99"/>
      <c r="T1091" s="99"/>
      <c r="U1091" s="99"/>
    </row>
    <row r="1092" spans="7:21" x14ac:dyDescent="0.25">
      <c r="G1092" s="96" t="s">
        <v>80</v>
      </c>
      <c r="H1092" s="100">
        <v>44383</v>
      </c>
      <c r="I1092" s="98" t="s">
        <v>8</v>
      </c>
      <c r="J1092" s="98" t="str">
        <f t="shared" si="16"/>
        <v>44383X</v>
      </c>
      <c r="K1092" s="101">
        <v>587</v>
      </c>
      <c r="L1092" s="101">
        <v>619</v>
      </c>
      <c r="M1092" s="101"/>
      <c r="N1092" s="101">
        <v>629</v>
      </c>
      <c r="O1092" s="101">
        <v>659</v>
      </c>
      <c r="P1092" s="99"/>
      <c r="Q1092" s="99"/>
      <c r="R1092" s="99"/>
      <c r="S1092" s="99"/>
      <c r="T1092" s="99"/>
      <c r="U1092" s="99"/>
    </row>
    <row r="1093" spans="7:21" x14ac:dyDescent="0.25">
      <c r="G1093" s="96" t="s">
        <v>80</v>
      </c>
      <c r="H1093" s="100">
        <v>44383</v>
      </c>
      <c r="I1093" s="98" t="s">
        <v>9</v>
      </c>
      <c r="J1093" s="98" t="str">
        <f t="shared" ref="J1093:J1156" si="17">+H1093&amp;I1093</f>
        <v>44383Q</v>
      </c>
      <c r="K1093" s="101">
        <v>709</v>
      </c>
      <c r="L1093" s="101">
        <v>739</v>
      </c>
      <c r="M1093" s="101"/>
      <c r="N1093" s="101">
        <v>749</v>
      </c>
      <c r="O1093" s="101">
        <v>779</v>
      </c>
      <c r="P1093" s="99"/>
      <c r="Q1093" s="99"/>
      <c r="R1093" s="99"/>
      <c r="S1093" s="99"/>
      <c r="T1093" s="99"/>
      <c r="U1093" s="99"/>
    </row>
    <row r="1094" spans="7:21" x14ac:dyDescent="0.25">
      <c r="G1094" s="96" t="s">
        <v>80</v>
      </c>
      <c r="H1094" s="100">
        <v>44383</v>
      </c>
      <c r="I1094" s="98" t="s">
        <v>10</v>
      </c>
      <c r="J1094" s="98" t="str">
        <f t="shared" si="17"/>
        <v>44383E</v>
      </c>
      <c r="K1094" s="101">
        <v>829</v>
      </c>
      <c r="L1094" s="101">
        <v>859</v>
      </c>
      <c r="M1094" s="101"/>
      <c r="N1094" s="101">
        <v>869</v>
      </c>
      <c r="O1094" s="101">
        <v>899</v>
      </c>
      <c r="P1094" s="99"/>
      <c r="Q1094" s="99"/>
      <c r="R1094" s="99"/>
      <c r="S1094" s="99"/>
      <c r="T1094" s="99"/>
      <c r="U1094" s="99"/>
    </row>
    <row r="1095" spans="7:21" x14ac:dyDescent="0.25">
      <c r="G1095" s="96" t="s">
        <v>80</v>
      </c>
      <c r="H1095" s="100">
        <v>44383</v>
      </c>
      <c r="I1095" s="98" t="s">
        <v>72</v>
      </c>
      <c r="J1095" s="98" t="str">
        <f t="shared" si="17"/>
        <v>44383M</v>
      </c>
      <c r="K1095" s="101">
        <v>949</v>
      </c>
      <c r="L1095" s="101">
        <v>979</v>
      </c>
      <c r="M1095" s="101"/>
      <c r="N1095" s="101">
        <v>989</v>
      </c>
      <c r="O1095" s="101">
        <v>1019</v>
      </c>
      <c r="P1095" s="99"/>
      <c r="Q1095" s="99"/>
      <c r="R1095" s="99"/>
      <c r="S1095" s="99"/>
      <c r="T1095" s="99"/>
      <c r="U1095" s="99"/>
    </row>
    <row r="1096" spans="7:21" x14ac:dyDescent="0.25">
      <c r="G1096" s="96" t="s">
        <v>74</v>
      </c>
      <c r="H1096" s="100">
        <v>44384</v>
      </c>
      <c r="I1096" s="98" t="s">
        <v>6</v>
      </c>
      <c r="J1096" s="98" t="str">
        <f t="shared" si="17"/>
        <v>44384O</v>
      </c>
      <c r="K1096" s="101">
        <v>429</v>
      </c>
      <c r="L1096" s="101">
        <v>459</v>
      </c>
      <c r="M1096" s="101"/>
      <c r="N1096" s="101">
        <v>469</v>
      </c>
      <c r="O1096" s="101">
        <v>499</v>
      </c>
      <c r="P1096" s="99"/>
      <c r="Q1096" s="99"/>
      <c r="R1096" s="99"/>
      <c r="S1096" s="99"/>
      <c r="T1096" s="99"/>
      <c r="U1096" s="99"/>
    </row>
    <row r="1097" spans="7:21" x14ac:dyDescent="0.25">
      <c r="G1097" s="96" t="s">
        <v>74</v>
      </c>
      <c r="H1097" s="100">
        <v>44384</v>
      </c>
      <c r="I1097" s="98" t="s">
        <v>7</v>
      </c>
      <c r="J1097" s="98" t="str">
        <f t="shared" si="17"/>
        <v>44384N</v>
      </c>
      <c r="K1097" s="101">
        <v>509</v>
      </c>
      <c r="L1097" s="101">
        <v>539</v>
      </c>
      <c r="M1097" s="101"/>
      <c r="N1097" s="101">
        <v>549</v>
      </c>
      <c r="O1097" s="101">
        <v>579</v>
      </c>
      <c r="P1097" s="99"/>
      <c r="Q1097" s="99"/>
      <c r="R1097" s="99"/>
      <c r="S1097" s="99"/>
      <c r="T1097" s="99"/>
      <c r="U1097" s="99"/>
    </row>
    <row r="1098" spans="7:21" x14ac:dyDescent="0.25">
      <c r="G1098" s="96" t="s">
        <v>74</v>
      </c>
      <c r="H1098" s="100">
        <v>44384</v>
      </c>
      <c r="I1098" s="98" t="s">
        <v>8</v>
      </c>
      <c r="J1098" s="98" t="str">
        <f t="shared" si="17"/>
        <v>44384X</v>
      </c>
      <c r="K1098" s="101">
        <v>587</v>
      </c>
      <c r="L1098" s="101">
        <v>619</v>
      </c>
      <c r="M1098" s="101"/>
      <c r="N1098" s="101">
        <v>629</v>
      </c>
      <c r="O1098" s="101">
        <v>659</v>
      </c>
      <c r="P1098" s="99"/>
      <c r="Q1098" s="99"/>
      <c r="R1098" s="99"/>
      <c r="S1098" s="99"/>
      <c r="T1098" s="99"/>
      <c r="U1098" s="99"/>
    </row>
    <row r="1099" spans="7:21" x14ac:dyDescent="0.25">
      <c r="G1099" s="96" t="s">
        <v>74</v>
      </c>
      <c r="H1099" s="100">
        <v>44384</v>
      </c>
      <c r="I1099" s="98" t="s">
        <v>9</v>
      </c>
      <c r="J1099" s="98" t="str">
        <f t="shared" si="17"/>
        <v>44384Q</v>
      </c>
      <c r="K1099" s="101">
        <v>709</v>
      </c>
      <c r="L1099" s="101">
        <v>739</v>
      </c>
      <c r="M1099" s="101"/>
      <c r="N1099" s="101">
        <v>749</v>
      </c>
      <c r="O1099" s="101">
        <v>779</v>
      </c>
      <c r="P1099" s="99"/>
      <c r="Q1099" s="99"/>
      <c r="R1099" s="99"/>
      <c r="S1099" s="99"/>
      <c r="T1099" s="99"/>
      <c r="U1099" s="99"/>
    </row>
    <row r="1100" spans="7:21" x14ac:dyDescent="0.25">
      <c r="G1100" s="96" t="s">
        <v>74</v>
      </c>
      <c r="H1100" s="100">
        <v>44384</v>
      </c>
      <c r="I1100" s="98" t="s">
        <v>10</v>
      </c>
      <c r="J1100" s="98" t="str">
        <f t="shared" si="17"/>
        <v>44384E</v>
      </c>
      <c r="K1100" s="101">
        <v>829</v>
      </c>
      <c r="L1100" s="101">
        <v>859</v>
      </c>
      <c r="M1100" s="101"/>
      <c r="N1100" s="101">
        <v>869</v>
      </c>
      <c r="O1100" s="101">
        <v>899</v>
      </c>
      <c r="P1100" s="99"/>
      <c r="Q1100" s="99"/>
      <c r="R1100" s="99"/>
      <c r="S1100" s="99"/>
      <c r="T1100" s="99"/>
      <c r="U1100" s="99"/>
    </row>
    <row r="1101" spans="7:21" x14ac:dyDescent="0.25">
      <c r="G1101" s="96" t="s">
        <v>74</v>
      </c>
      <c r="H1101" s="100">
        <v>44384</v>
      </c>
      <c r="I1101" s="98" t="s">
        <v>72</v>
      </c>
      <c r="J1101" s="98" t="str">
        <f t="shared" si="17"/>
        <v>44384M</v>
      </c>
      <c r="K1101" s="101">
        <v>949</v>
      </c>
      <c r="L1101" s="101">
        <v>979</v>
      </c>
      <c r="M1101" s="101"/>
      <c r="N1101" s="101">
        <v>989</v>
      </c>
      <c r="O1101" s="101">
        <v>1019</v>
      </c>
      <c r="P1101" s="99"/>
      <c r="Q1101" s="99"/>
      <c r="R1101" s="99"/>
      <c r="S1101" s="99"/>
      <c r="T1101" s="99"/>
      <c r="U1101" s="99"/>
    </row>
    <row r="1102" spans="7:21" x14ac:dyDescent="0.25">
      <c r="G1102" s="96" t="s">
        <v>75</v>
      </c>
      <c r="H1102" s="100">
        <v>44385</v>
      </c>
      <c r="I1102" s="98" t="s">
        <v>6</v>
      </c>
      <c r="J1102" s="98" t="str">
        <f t="shared" si="17"/>
        <v>44385O</v>
      </c>
      <c r="K1102" s="101">
        <v>429</v>
      </c>
      <c r="L1102" s="101">
        <v>459</v>
      </c>
      <c r="M1102" s="101"/>
      <c r="N1102" s="101">
        <v>469</v>
      </c>
      <c r="O1102" s="101">
        <v>499</v>
      </c>
      <c r="P1102" s="99"/>
      <c r="Q1102" s="99"/>
      <c r="R1102" s="99"/>
      <c r="S1102" s="99"/>
      <c r="T1102" s="99"/>
      <c r="U1102" s="99"/>
    </row>
    <row r="1103" spans="7:21" x14ac:dyDescent="0.25">
      <c r="G1103" s="96" t="s">
        <v>75</v>
      </c>
      <c r="H1103" s="100">
        <v>44385</v>
      </c>
      <c r="I1103" s="98" t="s">
        <v>7</v>
      </c>
      <c r="J1103" s="98" t="str">
        <f t="shared" si="17"/>
        <v>44385N</v>
      </c>
      <c r="K1103" s="101">
        <v>509</v>
      </c>
      <c r="L1103" s="101">
        <v>539</v>
      </c>
      <c r="M1103" s="101"/>
      <c r="N1103" s="101">
        <v>549</v>
      </c>
      <c r="O1103" s="101">
        <v>579</v>
      </c>
      <c r="P1103" s="99"/>
      <c r="Q1103" s="99"/>
      <c r="R1103" s="99"/>
      <c r="S1103" s="99"/>
      <c r="T1103" s="99"/>
      <c r="U1103" s="99"/>
    </row>
    <row r="1104" spans="7:21" x14ac:dyDescent="0.25">
      <c r="G1104" s="96" t="s">
        <v>75</v>
      </c>
      <c r="H1104" s="100">
        <v>44385</v>
      </c>
      <c r="I1104" s="98" t="s">
        <v>8</v>
      </c>
      <c r="J1104" s="98" t="str">
        <f t="shared" si="17"/>
        <v>44385X</v>
      </c>
      <c r="K1104" s="101">
        <v>587</v>
      </c>
      <c r="L1104" s="101">
        <v>619</v>
      </c>
      <c r="M1104" s="101"/>
      <c r="N1104" s="101">
        <v>629</v>
      </c>
      <c r="O1104" s="101">
        <v>659</v>
      </c>
      <c r="P1104" s="99"/>
      <c r="Q1104" s="99"/>
      <c r="R1104" s="99"/>
      <c r="S1104" s="99"/>
      <c r="T1104" s="99"/>
      <c r="U1104" s="99"/>
    </row>
    <row r="1105" spans="7:21" x14ac:dyDescent="0.25">
      <c r="G1105" s="96" t="s">
        <v>75</v>
      </c>
      <c r="H1105" s="100">
        <v>44385</v>
      </c>
      <c r="I1105" s="98" t="s">
        <v>9</v>
      </c>
      <c r="J1105" s="98" t="str">
        <f t="shared" si="17"/>
        <v>44385Q</v>
      </c>
      <c r="K1105" s="101">
        <v>709</v>
      </c>
      <c r="L1105" s="101">
        <v>739</v>
      </c>
      <c r="M1105" s="101"/>
      <c r="N1105" s="101">
        <v>749</v>
      </c>
      <c r="O1105" s="101">
        <v>779</v>
      </c>
      <c r="P1105" s="99"/>
      <c r="Q1105" s="99"/>
      <c r="R1105" s="99"/>
      <c r="S1105" s="99"/>
      <c r="T1105" s="99"/>
      <c r="U1105" s="99"/>
    </row>
    <row r="1106" spans="7:21" x14ac:dyDescent="0.25">
      <c r="G1106" s="96" t="s">
        <v>75</v>
      </c>
      <c r="H1106" s="100">
        <v>44385</v>
      </c>
      <c r="I1106" s="98" t="s">
        <v>10</v>
      </c>
      <c r="J1106" s="98" t="str">
        <f t="shared" si="17"/>
        <v>44385E</v>
      </c>
      <c r="K1106" s="101">
        <v>829</v>
      </c>
      <c r="L1106" s="101">
        <v>859</v>
      </c>
      <c r="M1106" s="101"/>
      <c r="N1106" s="101">
        <v>869</v>
      </c>
      <c r="O1106" s="101">
        <v>899</v>
      </c>
      <c r="P1106" s="99"/>
      <c r="Q1106" s="99"/>
      <c r="R1106" s="99"/>
      <c r="S1106" s="99"/>
      <c r="T1106" s="99"/>
      <c r="U1106" s="99"/>
    </row>
    <row r="1107" spans="7:21" x14ac:dyDescent="0.25">
      <c r="G1107" s="96" t="s">
        <v>75</v>
      </c>
      <c r="H1107" s="100">
        <v>44385</v>
      </c>
      <c r="I1107" s="98" t="s">
        <v>72</v>
      </c>
      <c r="J1107" s="98" t="str">
        <f t="shared" si="17"/>
        <v>44385M</v>
      </c>
      <c r="K1107" s="101">
        <v>949</v>
      </c>
      <c r="L1107" s="101">
        <v>979</v>
      </c>
      <c r="M1107" s="101"/>
      <c r="N1107" s="101">
        <v>989</v>
      </c>
      <c r="O1107" s="101">
        <v>1019</v>
      </c>
      <c r="P1107" s="99"/>
      <c r="Q1107" s="99"/>
      <c r="R1107" s="99"/>
      <c r="S1107" s="99"/>
      <c r="T1107" s="99"/>
      <c r="U1107" s="99"/>
    </row>
    <row r="1108" spans="7:21" x14ac:dyDescent="0.25">
      <c r="G1108" s="96" t="s">
        <v>76</v>
      </c>
      <c r="H1108" s="100">
        <v>44386</v>
      </c>
      <c r="I1108" s="98" t="s">
        <v>6</v>
      </c>
      <c r="J1108" s="98" t="str">
        <f t="shared" si="17"/>
        <v>44386O</v>
      </c>
      <c r="K1108" s="101">
        <v>429</v>
      </c>
      <c r="L1108" s="101">
        <v>459</v>
      </c>
      <c r="M1108" s="101"/>
      <c r="N1108" s="101">
        <v>469</v>
      </c>
      <c r="O1108" s="101">
        <v>499</v>
      </c>
      <c r="P1108" s="99"/>
      <c r="Q1108" s="99">
        <v>429</v>
      </c>
      <c r="R1108" s="99">
        <v>459</v>
      </c>
      <c r="S1108" s="99"/>
      <c r="T1108" s="99"/>
      <c r="U1108" s="99"/>
    </row>
    <row r="1109" spans="7:21" x14ac:dyDescent="0.25">
      <c r="G1109" s="96" t="s">
        <v>76</v>
      </c>
      <c r="H1109" s="100">
        <v>44386</v>
      </c>
      <c r="I1109" s="98" t="s">
        <v>7</v>
      </c>
      <c r="J1109" s="98" t="str">
        <f t="shared" si="17"/>
        <v>44386N</v>
      </c>
      <c r="K1109" s="101">
        <v>509</v>
      </c>
      <c r="L1109" s="101">
        <v>539</v>
      </c>
      <c r="M1109" s="101"/>
      <c r="N1109" s="101">
        <v>549</v>
      </c>
      <c r="O1109" s="101">
        <v>579</v>
      </c>
      <c r="P1109" s="99"/>
      <c r="Q1109" s="99">
        <v>509</v>
      </c>
      <c r="R1109" s="99">
        <v>539</v>
      </c>
      <c r="S1109" s="99"/>
      <c r="T1109" s="99"/>
      <c r="U1109" s="99"/>
    </row>
    <row r="1110" spans="7:21" x14ac:dyDescent="0.25">
      <c r="G1110" s="96" t="s">
        <v>76</v>
      </c>
      <c r="H1110" s="100">
        <v>44386</v>
      </c>
      <c r="I1110" s="98" t="s">
        <v>8</v>
      </c>
      <c r="J1110" s="98" t="str">
        <f t="shared" si="17"/>
        <v>44386X</v>
      </c>
      <c r="K1110" s="101">
        <v>587</v>
      </c>
      <c r="L1110" s="101">
        <v>619</v>
      </c>
      <c r="M1110" s="101"/>
      <c r="N1110" s="101">
        <v>629</v>
      </c>
      <c r="O1110" s="101">
        <v>659</v>
      </c>
      <c r="P1110" s="99"/>
      <c r="Q1110" s="99">
        <v>589</v>
      </c>
      <c r="R1110" s="99">
        <v>619</v>
      </c>
      <c r="S1110" s="99"/>
      <c r="T1110" s="99"/>
      <c r="U1110" s="99"/>
    </row>
    <row r="1111" spans="7:21" x14ac:dyDescent="0.25">
      <c r="G1111" s="96" t="s">
        <v>76</v>
      </c>
      <c r="H1111" s="100">
        <v>44386</v>
      </c>
      <c r="I1111" s="98" t="s">
        <v>9</v>
      </c>
      <c r="J1111" s="98" t="str">
        <f t="shared" si="17"/>
        <v>44386Q</v>
      </c>
      <c r="K1111" s="101">
        <v>709</v>
      </c>
      <c r="L1111" s="101">
        <v>739</v>
      </c>
      <c r="M1111" s="101"/>
      <c r="N1111" s="101">
        <v>749</v>
      </c>
      <c r="O1111" s="101">
        <v>779</v>
      </c>
      <c r="P1111" s="99"/>
      <c r="Q1111" s="99">
        <v>709</v>
      </c>
      <c r="R1111" s="99">
        <v>739</v>
      </c>
      <c r="S1111" s="99"/>
      <c r="T1111" s="99"/>
      <c r="U1111" s="99"/>
    </row>
    <row r="1112" spans="7:21" x14ac:dyDescent="0.25">
      <c r="G1112" s="96" t="s">
        <v>76</v>
      </c>
      <c r="H1112" s="100">
        <v>44386</v>
      </c>
      <c r="I1112" s="98" t="s">
        <v>10</v>
      </c>
      <c r="J1112" s="98" t="str">
        <f t="shared" si="17"/>
        <v>44386E</v>
      </c>
      <c r="K1112" s="101">
        <v>829</v>
      </c>
      <c r="L1112" s="101">
        <v>859</v>
      </c>
      <c r="M1112" s="101"/>
      <c r="N1112" s="101">
        <v>869</v>
      </c>
      <c r="O1112" s="101">
        <v>899</v>
      </c>
      <c r="P1112" s="99"/>
      <c r="Q1112" s="99">
        <v>829</v>
      </c>
      <c r="R1112" s="99">
        <v>859</v>
      </c>
      <c r="S1112" s="99"/>
      <c r="T1112" s="99"/>
      <c r="U1112" s="99"/>
    </row>
    <row r="1113" spans="7:21" x14ac:dyDescent="0.25">
      <c r="G1113" s="96" t="s">
        <v>76</v>
      </c>
      <c r="H1113" s="100">
        <v>44386</v>
      </c>
      <c r="I1113" s="98" t="s">
        <v>72</v>
      </c>
      <c r="J1113" s="98" t="str">
        <f t="shared" si="17"/>
        <v>44386M</v>
      </c>
      <c r="K1113" s="101">
        <v>949</v>
      </c>
      <c r="L1113" s="101">
        <v>979</v>
      </c>
      <c r="M1113" s="101"/>
      <c r="N1113" s="101">
        <v>989</v>
      </c>
      <c r="O1113" s="101">
        <v>1019</v>
      </c>
      <c r="P1113" s="99"/>
      <c r="Q1113" s="99">
        <v>949</v>
      </c>
      <c r="R1113" s="99">
        <v>979</v>
      </c>
      <c r="S1113" s="99"/>
      <c r="T1113" s="99"/>
      <c r="U1113" s="99"/>
    </row>
    <row r="1114" spans="7:21" x14ac:dyDescent="0.25">
      <c r="G1114" s="96" t="s">
        <v>77</v>
      </c>
      <c r="H1114" s="100">
        <v>44387</v>
      </c>
      <c r="I1114" s="98" t="s">
        <v>6</v>
      </c>
      <c r="J1114" s="98" t="str">
        <f t="shared" si="17"/>
        <v>44387O</v>
      </c>
      <c r="K1114" s="101">
        <v>429</v>
      </c>
      <c r="L1114" s="101">
        <v>459</v>
      </c>
      <c r="M1114" s="101"/>
      <c r="N1114" s="101">
        <v>469</v>
      </c>
      <c r="O1114" s="101">
        <v>499</v>
      </c>
      <c r="P1114" s="99"/>
      <c r="Q1114" s="99">
        <v>429</v>
      </c>
      <c r="R1114" s="99">
        <v>459</v>
      </c>
      <c r="S1114" s="99"/>
      <c r="T1114" s="99"/>
      <c r="U1114" s="99"/>
    </row>
    <row r="1115" spans="7:21" x14ac:dyDescent="0.25">
      <c r="G1115" s="96" t="s">
        <v>77</v>
      </c>
      <c r="H1115" s="100">
        <v>44387</v>
      </c>
      <c r="I1115" s="98" t="s">
        <v>7</v>
      </c>
      <c r="J1115" s="98" t="str">
        <f t="shared" si="17"/>
        <v>44387N</v>
      </c>
      <c r="K1115" s="101">
        <v>509</v>
      </c>
      <c r="L1115" s="101">
        <v>539</v>
      </c>
      <c r="M1115" s="101"/>
      <c r="N1115" s="101">
        <v>549</v>
      </c>
      <c r="O1115" s="101">
        <v>579</v>
      </c>
      <c r="P1115" s="99"/>
      <c r="Q1115" s="99">
        <v>509</v>
      </c>
      <c r="R1115" s="99">
        <v>539</v>
      </c>
      <c r="S1115" s="99"/>
      <c r="T1115" s="99"/>
      <c r="U1115" s="99"/>
    </row>
    <row r="1116" spans="7:21" x14ac:dyDescent="0.25">
      <c r="G1116" s="96" t="s">
        <v>77</v>
      </c>
      <c r="H1116" s="100">
        <v>44387</v>
      </c>
      <c r="I1116" s="98" t="s">
        <v>8</v>
      </c>
      <c r="J1116" s="98" t="str">
        <f t="shared" si="17"/>
        <v>44387X</v>
      </c>
      <c r="K1116" s="101">
        <v>587</v>
      </c>
      <c r="L1116" s="101">
        <v>619</v>
      </c>
      <c r="M1116" s="101"/>
      <c r="N1116" s="101">
        <v>629</v>
      </c>
      <c r="O1116" s="101">
        <v>659</v>
      </c>
      <c r="P1116" s="99"/>
      <c r="Q1116" s="99">
        <v>589</v>
      </c>
      <c r="R1116" s="99">
        <v>619</v>
      </c>
      <c r="S1116" s="99"/>
      <c r="T1116" s="99"/>
      <c r="U1116" s="99"/>
    </row>
    <row r="1117" spans="7:21" x14ac:dyDescent="0.25">
      <c r="G1117" s="96" t="s">
        <v>77</v>
      </c>
      <c r="H1117" s="100">
        <v>44387</v>
      </c>
      <c r="I1117" s="98" t="s">
        <v>9</v>
      </c>
      <c r="J1117" s="98" t="str">
        <f t="shared" si="17"/>
        <v>44387Q</v>
      </c>
      <c r="K1117" s="101">
        <v>709</v>
      </c>
      <c r="L1117" s="101">
        <v>739</v>
      </c>
      <c r="M1117" s="101"/>
      <c r="N1117" s="101">
        <v>749</v>
      </c>
      <c r="O1117" s="101">
        <v>779</v>
      </c>
      <c r="P1117" s="99"/>
      <c r="Q1117" s="99">
        <v>709</v>
      </c>
      <c r="R1117" s="99">
        <v>739</v>
      </c>
      <c r="S1117" s="99"/>
      <c r="T1117" s="99"/>
      <c r="U1117" s="99"/>
    </row>
    <row r="1118" spans="7:21" x14ac:dyDescent="0.25">
      <c r="G1118" s="96" t="s">
        <v>77</v>
      </c>
      <c r="H1118" s="100">
        <v>44387</v>
      </c>
      <c r="I1118" s="98" t="s">
        <v>10</v>
      </c>
      <c r="J1118" s="98" t="str">
        <f t="shared" si="17"/>
        <v>44387E</v>
      </c>
      <c r="K1118" s="101">
        <v>829</v>
      </c>
      <c r="L1118" s="101">
        <v>859</v>
      </c>
      <c r="M1118" s="101"/>
      <c r="N1118" s="101">
        <v>869</v>
      </c>
      <c r="O1118" s="101">
        <v>899</v>
      </c>
      <c r="P1118" s="99"/>
      <c r="Q1118" s="99">
        <v>829</v>
      </c>
      <c r="R1118" s="99">
        <v>859</v>
      </c>
      <c r="S1118" s="99"/>
      <c r="T1118" s="99"/>
      <c r="U1118" s="99"/>
    </row>
    <row r="1119" spans="7:21" x14ac:dyDescent="0.25">
      <c r="G1119" s="96" t="s">
        <v>77</v>
      </c>
      <c r="H1119" s="100">
        <v>44387</v>
      </c>
      <c r="I1119" s="98" t="s">
        <v>72</v>
      </c>
      <c r="J1119" s="98" t="str">
        <f t="shared" si="17"/>
        <v>44387M</v>
      </c>
      <c r="K1119" s="101">
        <v>949</v>
      </c>
      <c r="L1119" s="101">
        <v>979</v>
      </c>
      <c r="M1119" s="101"/>
      <c r="N1119" s="101">
        <v>989</v>
      </c>
      <c r="O1119" s="101">
        <v>1019</v>
      </c>
      <c r="P1119" s="99"/>
      <c r="Q1119" s="99">
        <v>949</v>
      </c>
      <c r="R1119" s="99">
        <v>979</v>
      </c>
      <c r="S1119" s="99"/>
      <c r="T1119" s="99"/>
      <c r="U1119" s="99"/>
    </row>
    <row r="1120" spans="7:21" x14ac:dyDescent="0.25">
      <c r="G1120" s="96" t="s">
        <v>78</v>
      </c>
      <c r="H1120" s="100">
        <v>44388</v>
      </c>
      <c r="I1120" s="98" t="s">
        <v>6</v>
      </c>
      <c r="J1120" s="98" t="str">
        <f t="shared" si="17"/>
        <v>44388O</v>
      </c>
      <c r="K1120" s="101">
        <v>429</v>
      </c>
      <c r="L1120" s="101">
        <v>459</v>
      </c>
      <c r="M1120" s="101"/>
      <c r="N1120" s="101">
        <v>469</v>
      </c>
      <c r="O1120" s="101">
        <v>499</v>
      </c>
      <c r="P1120" s="99"/>
      <c r="Q1120" s="101"/>
      <c r="R1120" s="101"/>
      <c r="S1120" s="99"/>
      <c r="T1120" s="99">
        <v>409</v>
      </c>
      <c r="U1120" s="99">
        <v>439</v>
      </c>
    </row>
    <row r="1121" spans="7:21" x14ac:dyDescent="0.25">
      <c r="G1121" s="96" t="s">
        <v>78</v>
      </c>
      <c r="H1121" s="100">
        <v>44388</v>
      </c>
      <c r="I1121" s="98" t="s">
        <v>7</v>
      </c>
      <c r="J1121" s="98" t="str">
        <f t="shared" si="17"/>
        <v>44388N</v>
      </c>
      <c r="K1121" s="101">
        <v>509</v>
      </c>
      <c r="L1121" s="101">
        <v>539</v>
      </c>
      <c r="M1121" s="101"/>
      <c r="N1121" s="101">
        <v>549</v>
      </c>
      <c r="O1121" s="101">
        <v>579</v>
      </c>
      <c r="P1121" s="99"/>
      <c r="Q1121" s="101"/>
      <c r="R1121" s="101"/>
      <c r="S1121" s="99"/>
      <c r="T1121" s="99">
        <v>489</v>
      </c>
      <c r="U1121" s="99">
        <v>519</v>
      </c>
    </row>
    <row r="1122" spans="7:21" x14ac:dyDescent="0.25">
      <c r="G1122" s="96" t="s">
        <v>78</v>
      </c>
      <c r="H1122" s="100">
        <v>44388</v>
      </c>
      <c r="I1122" s="98" t="s">
        <v>8</v>
      </c>
      <c r="J1122" s="98" t="str">
        <f t="shared" si="17"/>
        <v>44388X</v>
      </c>
      <c r="K1122" s="101">
        <v>587</v>
      </c>
      <c r="L1122" s="101">
        <v>619</v>
      </c>
      <c r="M1122" s="101"/>
      <c r="N1122" s="101">
        <v>629</v>
      </c>
      <c r="O1122" s="101">
        <v>659</v>
      </c>
      <c r="P1122" s="99"/>
      <c r="Q1122" s="101"/>
      <c r="R1122" s="101"/>
      <c r="S1122" s="99"/>
      <c r="T1122" s="99">
        <v>569</v>
      </c>
      <c r="U1122" s="99">
        <v>599</v>
      </c>
    </row>
    <row r="1123" spans="7:21" x14ac:dyDescent="0.25">
      <c r="G1123" s="96" t="s">
        <v>78</v>
      </c>
      <c r="H1123" s="100">
        <v>44388</v>
      </c>
      <c r="I1123" s="98" t="s">
        <v>9</v>
      </c>
      <c r="J1123" s="98" t="str">
        <f t="shared" si="17"/>
        <v>44388Q</v>
      </c>
      <c r="K1123" s="101">
        <v>709</v>
      </c>
      <c r="L1123" s="101">
        <v>739</v>
      </c>
      <c r="M1123" s="101"/>
      <c r="N1123" s="101">
        <v>749</v>
      </c>
      <c r="O1123" s="101">
        <v>779</v>
      </c>
      <c r="P1123" s="99"/>
      <c r="Q1123" s="101"/>
      <c r="R1123" s="101"/>
      <c r="S1123" s="99"/>
      <c r="T1123" s="99">
        <v>689</v>
      </c>
      <c r="U1123" s="99">
        <v>719</v>
      </c>
    </row>
    <row r="1124" spans="7:21" x14ac:dyDescent="0.25">
      <c r="G1124" s="96" t="s">
        <v>78</v>
      </c>
      <c r="H1124" s="100">
        <v>44388</v>
      </c>
      <c r="I1124" s="98" t="s">
        <v>10</v>
      </c>
      <c r="J1124" s="98" t="str">
        <f t="shared" si="17"/>
        <v>44388E</v>
      </c>
      <c r="K1124" s="101">
        <v>829</v>
      </c>
      <c r="L1124" s="101">
        <v>859</v>
      </c>
      <c r="M1124" s="101"/>
      <c r="N1124" s="101">
        <v>869</v>
      </c>
      <c r="O1124" s="101">
        <v>899</v>
      </c>
      <c r="P1124" s="99"/>
      <c r="Q1124" s="101"/>
      <c r="R1124" s="101"/>
      <c r="S1124" s="99"/>
      <c r="T1124" s="99">
        <v>809</v>
      </c>
      <c r="U1124" s="99">
        <v>839</v>
      </c>
    </row>
    <row r="1125" spans="7:21" x14ac:dyDescent="0.25">
      <c r="G1125" s="96" t="s">
        <v>78</v>
      </c>
      <c r="H1125" s="100">
        <v>44388</v>
      </c>
      <c r="I1125" s="98" t="s">
        <v>72</v>
      </c>
      <c r="J1125" s="98" t="str">
        <f t="shared" si="17"/>
        <v>44388M</v>
      </c>
      <c r="K1125" s="101">
        <v>949</v>
      </c>
      <c r="L1125" s="101">
        <v>979</v>
      </c>
      <c r="M1125" s="101"/>
      <c r="N1125" s="101">
        <v>989</v>
      </c>
      <c r="O1125" s="101">
        <v>1019</v>
      </c>
      <c r="P1125" s="99"/>
      <c r="Q1125" s="101"/>
      <c r="R1125" s="101"/>
      <c r="S1125" s="99"/>
      <c r="T1125" s="99">
        <v>929</v>
      </c>
      <c r="U1125" s="99">
        <v>959</v>
      </c>
    </row>
    <row r="1126" spans="7:21" x14ac:dyDescent="0.25">
      <c r="G1126" s="96" t="s">
        <v>79</v>
      </c>
      <c r="H1126" s="100">
        <v>44389</v>
      </c>
      <c r="I1126" s="98" t="s">
        <v>6</v>
      </c>
      <c r="J1126" s="98" t="str">
        <f t="shared" si="17"/>
        <v>44389O</v>
      </c>
      <c r="K1126" s="101">
        <v>429</v>
      </c>
      <c r="L1126" s="101">
        <v>459</v>
      </c>
      <c r="M1126" s="101"/>
      <c r="N1126" s="101">
        <v>469</v>
      </c>
      <c r="O1126" s="101">
        <v>499</v>
      </c>
      <c r="P1126" s="99"/>
      <c r="Q1126" s="99"/>
      <c r="R1126" s="99"/>
      <c r="S1126" s="99"/>
      <c r="T1126" s="99"/>
      <c r="U1126" s="99"/>
    </row>
    <row r="1127" spans="7:21" x14ac:dyDescent="0.25">
      <c r="G1127" s="96" t="s">
        <v>79</v>
      </c>
      <c r="H1127" s="100">
        <v>44389</v>
      </c>
      <c r="I1127" s="98" t="s">
        <v>7</v>
      </c>
      <c r="J1127" s="98" t="str">
        <f t="shared" si="17"/>
        <v>44389N</v>
      </c>
      <c r="K1127" s="101">
        <v>509</v>
      </c>
      <c r="L1127" s="101">
        <v>539</v>
      </c>
      <c r="M1127" s="101"/>
      <c r="N1127" s="101">
        <v>549</v>
      </c>
      <c r="O1127" s="101">
        <v>579</v>
      </c>
      <c r="P1127" s="99"/>
      <c r="Q1127" s="99"/>
      <c r="R1127" s="99"/>
      <c r="S1127" s="99"/>
      <c r="T1127" s="99"/>
      <c r="U1127" s="99"/>
    </row>
    <row r="1128" spans="7:21" x14ac:dyDescent="0.25">
      <c r="G1128" s="96" t="s">
        <v>79</v>
      </c>
      <c r="H1128" s="100">
        <v>44389</v>
      </c>
      <c r="I1128" s="98" t="s">
        <v>8</v>
      </c>
      <c r="J1128" s="98" t="str">
        <f t="shared" si="17"/>
        <v>44389X</v>
      </c>
      <c r="K1128" s="101">
        <v>587</v>
      </c>
      <c r="L1128" s="101">
        <v>619</v>
      </c>
      <c r="M1128" s="101"/>
      <c r="N1128" s="101">
        <v>629</v>
      </c>
      <c r="O1128" s="101">
        <v>659</v>
      </c>
      <c r="P1128" s="99"/>
      <c r="Q1128" s="99"/>
      <c r="R1128" s="99"/>
      <c r="S1128" s="99"/>
      <c r="T1128" s="99"/>
      <c r="U1128" s="99"/>
    </row>
    <row r="1129" spans="7:21" x14ac:dyDescent="0.25">
      <c r="G1129" s="96" t="s">
        <v>79</v>
      </c>
      <c r="H1129" s="100">
        <v>44389</v>
      </c>
      <c r="I1129" s="98" t="s">
        <v>9</v>
      </c>
      <c r="J1129" s="98" t="str">
        <f t="shared" si="17"/>
        <v>44389Q</v>
      </c>
      <c r="K1129" s="101">
        <v>709</v>
      </c>
      <c r="L1129" s="101">
        <v>739</v>
      </c>
      <c r="M1129" s="101"/>
      <c r="N1129" s="101">
        <v>749</v>
      </c>
      <c r="O1129" s="101">
        <v>779</v>
      </c>
      <c r="P1129" s="99"/>
      <c r="Q1129" s="99"/>
      <c r="R1129" s="99"/>
      <c r="S1129" s="99"/>
      <c r="T1129" s="99"/>
      <c r="U1129" s="99"/>
    </row>
    <row r="1130" spans="7:21" x14ac:dyDescent="0.25">
      <c r="G1130" s="96" t="s">
        <v>79</v>
      </c>
      <c r="H1130" s="100">
        <v>44389</v>
      </c>
      <c r="I1130" s="98" t="s">
        <v>10</v>
      </c>
      <c r="J1130" s="98" t="str">
        <f t="shared" si="17"/>
        <v>44389E</v>
      </c>
      <c r="K1130" s="101">
        <v>829</v>
      </c>
      <c r="L1130" s="101">
        <v>859</v>
      </c>
      <c r="M1130" s="101"/>
      <c r="N1130" s="101">
        <v>869</v>
      </c>
      <c r="O1130" s="101">
        <v>899</v>
      </c>
      <c r="P1130" s="99"/>
      <c r="Q1130" s="99"/>
      <c r="R1130" s="99"/>
      <c r="S1130" s="99"/>
      <c r="T1130" s="99"/>
      <c r="U1130" s="99"/>
    </row>
    <row r="1131" spans="7:21" x14ac:dyDescent="0.25">
      <c r="G1131" s="96" t="s">
        <v>79</v>
      </c>
      <c r="H1131" s="100">
        <v>44389</v>
      </c>
      <c r="I1131" s="98" t="s">
        <v>72</v>
      </c>
      <c r="J1131" s="98" t="str">
        <f t="shared" si="17"/>
        <v>44389M</v>
      </c>
      <c r="K1131" s="101">
        <v>949</v>
      </c>
      <c r="L1131" s="101">
        <v>979</v>
      </c>
      <c r="M1131" s="101"/>
      <c r="N1131" s="101">
        <v>989</v>
      </c>
      <c r="O1131" s="101">
        <v>1019</v>
      </c>
      <c r="P1131" s="99"/>
      <c r="Q1131" s="99"/>
      <c r="R1131" s="99"/>
      <c r="S1131" s="99"/>
      <c r="T1131" s="99"/>
      <c r="U1131" s="99"/>
    </row>
    <row r="1132" spans="7:21" x14ac:dyDescent="0.25">
      <c r="G1132" s="96" t="s">
        <v>80</v>
      </c>
      <c r="H1132" s="100">
        <v>44390</v>
      </c>
      <c r="I1132" s="98" t="s">
        <v>6</v>
      </c>
      <c r="J1132" s="98" t="str">
        <f t="shared" si="17"/>
        <v>44390O</v>
      </c>
      <c r="K1132" s="101">
        <v>429</v>
      </c>
      <c r="L1132" s="101">
        <v>459</v>
      </c>
      <c r="M1132" s="101"/>
      <c r="N1132" s="101">
        <v>469</v>
      </c>
      <c r="O1132" s="101">
        <v>499</v>
      </c>
      <c r="P1132" s="99"/>
      <c r="Q1132" s="99"/>
      <c r="R1132" s="99"/>
      <c r="S1132" s="99"/>
      <c r="T1132" s="99"/>
      <c r="U1132" s="99"/>
    </row>
    <row r="1133" spans="7:21" x14ac:dyDescent="0.25">
      <c r="G1133" s="96" t="s">
        <v>80</v>
      </c>
      <c r="H1133" s="100">
        <v>44390</v>
      </c>
      <c r="I1133" s="98" t="s">
        <v>7</v>
      </c>
      <c r="J1133" s="98" t="str">
        <f t="shared" si="17"/>
        <v>44390N</v>
      </c>
      <c r="K1133" s="101">
        <v>509</v>
      </c>
      <c r="L1133" s="101">
        <v>539</v>
      </c>
      <c r="M1133" s="101"/>
      <c r="N1133" s="101">
        <v>549</v>
      </c>
      <c r="O1133" s="101">
        <v>579</v>
      </c>
      <c r="P1133" s="99"/>
      <c r="Q1133" s="99"/>
      <c r="R1133" s="99"/>
      <c r="S1133" s="99"/>
      <c r="T1133" s="99"/>
      <c r="U1133" s="99"/>
    </row>
    <row r="1134" spans="7:21" x14ac:dyDescent="0.25">
      <c r="G1134" s="96" t="s">
        <v>80</v>
      </c>
      <c r="H1134" s="100">
        <v>44390</v>
      </c>
      <c r="I1134" s="98" t="s">
        <v>8</v>
      </c>
      <c r="J1134" s="98" t="str">
        <f t="shared" si="17"/>
        <v>44390X</v>
      </c>
      <c r="K1134" s="101">
        <v>587</v>
      </c>
      <c r="L1134" s="101">
        <v>619</v>
      </c>
      <c r="M1134" s="101"/>
      <c r="N1134" s="101">
        <v>629</v>
      </c>
      <c r="O1134" s="101">
        <v>659</v>
      </c>
      <c r="P1134" s="99"/>
      <c r="Q1134" s="99"/>
      <c r="R1134" s="99"/>
      <c r="S1134" s="99"/>
      <c r="T1134" s="99"/>
      <c r="U1134" s="99"/>
    </row>
    <row r="1135" spans="7:21" x14ac:dyDescent="0.25">
      <c r="G1135" s="96" t="s">
        <v>80</v>
      </c>
      <c r="H1135" s="100">
        <v>44390</v>
      </c>
      <c r="I1135" s="98" t="s">
        <v>9</v>
      </c>
      <c r="J1135" s="98" t="str">
        <f t="shared" si="17"/>
        <v>44390Q</v>
      </c>
      <c r="K1135" s="101">
        <v>709</v>
      </c>
      <c r="L1135" s="101">
        <v>739</v>
      </c>
      <c r="M1135" s="101"/>
      <c r="N1135" s="101">
        <v>749</v>
      </c>
      <c r="O1135" s="101">
        <v>779</v>
      </c>
      <c r="P1135" s="99"/>
      <c r="Q1135" s="99"/>
      <c r="R1135" s="99"/>
      <c r="S1135" s="99"/>
      <c r="T1135" s="99"/>
      <c r="U1135" s="99"/>
    </row>
    <row r="1136" spans="7:21" x14ac:dyDescent="0.25">
      <c r="G1136" s="96" t="s">
        <v>80</v>
      </c>
      <c r="H1136" s="100">
        <v>44390</v>
      </c>
      <c r="I1136" s="98" t="s">
        <v>10</v>
      </c>
      <c r="J1136" s="98" t="str">
        <f t="shared" si="17"/>
        <v>44390E</v>
      </c>
      <c r="K1136" s="101">
        <v>829</v>
      </c>
      <c r="L1136" s="101">
        <v>859</v>
      </c>
      <c r="M1136" s="101"/>
      <c r="N1136" s="101">
        <v>869</v>
      </c>
      <c r="O1136" s="101">
        <v>899</v>
      </c>
      <c r="P1136" s="99"/>
      <c r="Q1136" s="99"/>
      <c r="R1136" s="99"/>
      <c r="S1136" s="99"/>
      <c r="T1136" s="99"/>
      <c r="U1136" s="99"/>
    </row>
    <row r="1137" spans="7:21" x14ac:dyDescent="0.25">
      <c r="G1137" s="96" t="s">
        <v>80</v>
      </c>
      <c r="H1137" s="100">
        <v>44390</v>
      </c>
      <c r="I1137" s="98" t="s">
        <v>72</v>
      </c>
      <c r="J1137" s="98" t="str">
        <f t="shared" si="17"/>
        <v>44390M</v>
      </c>
      <c r="K1137" s="101">
        <v>949</v>
      </c>
      <c r="L1137" s="101">
        <v>979</v>
      </c>
      <c r="M1137" s="101"/>
      <c r="N1137" s="101">
        <v>989</v>
      </c>
      <c r="O1137" s="101">
        <v>1019</v>
      </c>
      <c r="P1137" s="99"/>
      <c r="Q1137" s="99"/>
      <c r="R1137" s="99"/>
      <c r="S1137" s="99"/>
      <c r="T1137" s="99"/>
      <c r="U1137" s="99"/>
    </row>
    <row r="1138" spans="7:21" x14ac:dyDescent="0.25">
      <c r="G1138" s="96" t="s">
        <v>74</v>
      </c>
      <c r="H1138" s="100">
        <v>44391</v>
      </c>
      <c r="I1138" s="98" t="s">
        <v>6</v>
      </c>
      <c r="J1138" s="98" t="str">
        <f t="shared" si="17"/>
        <v>44391O</v>
      </c>
      <c r="K1138" s="101">
        <v>429</v>
      </c>
      <c r="L1138" s="101">
        <v>459</v>
      </c>
      <c r="M1138" s="101"/>
      <c r="N1138" s="101">
        <v>469</v>
      </c>
      <c r="O1138" s="101">
        <v>499</v>
      </c>
      <c r="P1138" s="99"/>
      <c r="Q1138" s="99"/>
      <c r="R1138" s="99"/>
      <c r="S1138" s="99"/>
      <c r="T1138" s="99"/>
      <c r="U1138" s="99"/>
    </row>
    <row r="1139" spans="7:21" x14ac:dyDescent="0.25">
      <c r="G1139" s="96" t="s">
        <v>74</v>
      </c>
      <c r="H1139" s="100">
        <v>44391</v>
      </c>
      <c r="I1139" s="98" t="s">
        <v>7</v>
      </c>
      <c r="J1139" s="98" t="str">
        <f t="shared" si="17"/>
        <v>44391N</v>
      </c>
      <c r="K1139" s="101">
        <v>509</v>
      </c>
      <c r="L1139" s="101">
        <v>539</v>
      </c>
      <c r="M1139" s="101"/>
      <c r="N1139" s="101">
        <v>549</v>
      </c>
      <c r="O1139" s="101">
        <v>579</v>
      </c>
      <c r="P1139" s="99"/>
      <c r="Q1139" s="99"/>
      <c r="R1139" s="99"/>
      <c r="S1139" s="99"/>
      <c r="T1139" s="99"/>
      <c r="U1139" s="99"/>
    </row>
    <row r="1140" spans="7:21" x14ac:dyDescent="0.25">
      <c r="G1140" s="96" t="s">
        <v>74</v>
      </c>
      <c r="H1140" s="100">
        <v>44391</v>
      </c>
      <c r="I1140" s="98" t="s">
        <v>8</v>
      </c>
      <c r="J1140" s="98" t="str">
        <f t="shared" si="17"/>
        <v>44391X</v>
      </c>
      <c r="K1140" s="101">
        <v>587</v>
      </c>
      <c r="L1140" s="101">
        <v>619</v>
      </c>
      <c r="M1140" s="101"/>
      <c r="N1140" s="101">
        <v>629</v>
      </c>
      <c r="O1140" s="101">
        <v>659</v>
      </c>
      <c r="P1140" s="99"/>
      <c r="Q1140" s="99"/>
      <c r="R1140" s="99"/>
      <c r="S1140" s="99"/>
      <c r="T1140" s="99"/>
      <c r="U1140" s="99"/>
    </row>
    <row r="1141" spans="7:21" x14ac:dyDescent="0.25">
      <c r="G1141" s="96" t="s">
        <v>74</v>
      </c>
      <c r="H1141" s="100">
        <v>44391</v>
      </c>
      <c r="I1141" s="98" t="s">
        <v>9</v>
      </c>
      <c r="J1141" s="98" t="str">
        <f t="shared" si="17"/>
        <v>44391Q</v>
      </c>
      <c r="K1141" s="101">
        <v>709</v>
      </c>
      <c r="L1141" s="101">
        <v>739</v>
      </c>
      <c r="M1141" s="101"/>
      <c r="N1141" s="101">
        <v>749</v>
      </c>
      <c r="O1141" s="101">
        <v>779</v>
      </c>
      <c r="P1141" s="99"/>
      <c r="Q1141" s="99"/>
      <c r="R1141" s="99"/>
      <c r="S1141" s="99"/>
      <c r="T1141" s="99"/>
      <c r="U1141" s="99"/>
    </row>
    <row r="1142" spans="7:21" x14ac:dyDescent="0.25">
      <c r="G1142" s="96" t="s">
        <v>74</v>
      </c>
      <c r="H1142" s="100">
        <v>44391</v>
      </c>
      <c r="I1142" s="98" t="s">
        <v>10</v>
      </c>
      <c r="J1142" s="98" t="str">
        <f t="shared" si="17"/>
        <v>44391E</v>
      </c>
      <c r="K1142" s="101">
        <v>829</v>
      </c>
      <c r="L1142" s="101">
        <v>859</v>
      </c>
      <c r="M1142" s="101"/>
      <c r="N1142" s="101">
        <v>869</v>
      </c>
      <c r="O1142" s="101">
        <v>899</v>
      </c>
      <c r="P1142" s="99"/>
      <c r="Q1142" s="99"/>
      <c r="R1142" s="99"/>
      <c r="S1142" s="99"/>
      <c r="T1142" s="99"/>
      <c r="U1142" s="99"/>
    </row>
    <row r="1143" spans="7:21" x14ac:dyDescent="0.25">
      <c r="G1143" s="96" t="s">
        <v>74</v>
      </c>
      <c r="H1143" s="100">
        <v>44391</v>
      </c>
      <c r="I1143" s="98" t="s">
        <v>72</v>
      </c>
      <c r="J1143" s="98" t="str">
        <f t="shared" si="17"/>
        <v>44391M</v>
      </c>
      <c r="K1143" s="101">
        <v>949</v>
      </c>
      <c r="L1143" s="101">
        <v>979</v>
      </c>
      <c r="M1143" s="101"/>
      <c r="N1143" s="101">
        <v>989</v>
      </c>
      <c r="O1143" s="101">
        <v>1019</v>
      </c>
      <c r="P1143" s="99"/>
      <c r="Q1143" s="99"/>
      <c r="R1143" s="99"/>
      <c r="S1143" s="99"/>
      <c r="T1143" s="99"/>
      <c r="U1143" s="99"/>
    </row>
    <row r="1144" spans="7:21" x14ac:dyDescent="0.25">
      <c r="G1144" s="96" t="s">
        <v>75</v>
      </c>
      <c r="H1144" s="100">
        <v>44392</v>
      </c>
      <c r="I1144" s="98" t="s">
        <v>6</v>
      </c>
      <c r="J1144" s="98" t="str">
        <f t="shared" si="17"/>
        <v>44392O</v>
      </c>
      <c r="K1144" s="101">
        <v>429</v>
      </c>
      <c r="L1144" s="101">
        <v>459</v>
      </c>
      <c r="M1144" s="101"/>
      <c r="N1144" s="101">
        <v>469</v>
      </c>
      <c r="O1144" s="101">
        <v>499</v>
      </c>
      <c r="P1144" s="99"/>
      <c r="Q1144" s="99"/>
      <c r="R1144" s="99"/>
      <c r="S1144" s="99"/>
      <c r="T1144" s="99"/>
      <c r="U1144" s="99"/>
    </row>
    <row r="1145" spans="7:21" x14ac:dyDescent="0.25">
      <c r="G1145" s="96" t="s">
        <v>75</v>
      </c>
      <c r="H1145" s="100">
        <v>44392</v>
      </c>
      <c r="I1145" s="98" t="s">
        <v>7</v>
      </c>
      <c r="J1145" s="98" t="str">
        <f t="shared" si="17"/>
        <v>44392N</v>
      </c>
      <c r="K1145" s="101">
        <v>509</v>
      </c>
      <c r="L1145" s="101">
        <v>539</v>
      </c>
      <c r="M1145" s="101"/>
      <c r="N1145" s="101">
        <v>549</v>
      </c>
      <c r="O1145" s="101">
        <v>579</v>
      </c>
      <c r="P1145" s="99"/>
      <c r="Q1145" s="99"/>
      <c r="R1145" s="99"/>
      <c r="S1145" s="99"/>
      <c r="T1145" s="99"/>
      <c r="U1145" s="99"/>
    </row>
    <row r="1146" spans="7:21" x14ac:dyDescent="0.25">
      <c r="G1146" s="96" t="s">
        <v>75</v>
      </c>
      <c r="H1146" s="100">
        <v>44392</v>
      </c>
      <c r="I1146" s="98" t="s">
        <v>8</v>
      </c>
      <c r="J1146" s="98" t="str">
        <f t="shared" si="17"/>
        <v>44392X</v>
      </c>
      <c r="K1146" s="101">
        <v>587</v>
      </c>
      <c r="L1146" s="101">
        <v>619</v>
      </c>
      <c r="M1146" s="101"/>
      <c r="N1146" s="101">
        <v>629</v>
      </c>
      <c r="O1146" s="101">
        <v>659</v>
      </c>
      <c r="P1146" s="99"/>
      <c r="Q1146" s="99"/>
      <c r="R1146" s="99"/>
      <c r="S1146" s="99"/>
      <c r="T1146" s="99"/>
      <c r="U1146" s="99"/>
    </row>
    <row r="1147" spans="7:21" x14ac:dyDescent="0.25">
      <c r="G1147" s="96" t="s">
        <v>75</v>
      </c>
      <c r="H1147" s="100">
        <v>44392</v>
      </c>
      <c r="I1147" s="98" t="s">
        <v>9</v>
      </c>
      <c r="J1147" s="98" t="str">
        <f t="shared" si="17"/>
        <v>44392Q</v>
      </c>
      <c r="K1147" s="101">
        <v>709</v>
      </c>
      <c r="L1147" s="101">
        <v>739</v>
      </c>
      <c r="M1147" s="101"/>
      <c r="N1147" s="101">
        <v>749</v>
      </c>
      <c r="O1147" s="101">
        <v>779</v>
      </c>
      <c r="P1147" s="99"/>
      <c r="Q1147" s="99"/>
      <c r="R1147" s="99"/>
      <c r="S1147" s="99"/>
      <c r="T1147" s="99"/>
      <c r="U1147" s="99"/>
    </row>
    <row r="1148" spans="7:21" x14ac:dyDescent="0.25">
      <c r="G1148" s="96" t="s">
        <v>75</v>
      </c>
      <c r="H1148" s="100">
        <v>44392</v>
      </c>
      <c r="I1148" s="98" t="s">
        <v>10</v>
      </c>
      <c r="J1148" s="98" t="str">
        <f t="shared" si="17"/>
        <v>44392E</v>
      </c>
      <c r="K1148" s="101">
        <v>829</v>
      </c>
      <c r="L1148" s="101">
        <v>859</v>
      </c>
      <c r="M1148" s="101"/>
      <c r="N1148" s="101">
        <v>869</v>
      </c>
      <c r="O1148" s="101">
        <v>899</v>
      </c>
      <c r="P1148" s="99"/>
      <c r="Q1148" s="99"/>
      <c r="R1148" s="99"/>
      <c r="S1148" s="99"/>
      <c r="T1148" s="99"/>
      <c r="U1148" s="99"/>
    </row>
    <row r="1149" spans="7:21" x14ac:dyDescent="0.25">
      <c r="G1149" s="96" t="s">
        <v>75</v>
      </c>
      <c r="H1149" s="100">
        <v>44392</v>
      </c>
      <c r="I1149" s="98" t="s">
        <v>72</v>
      </c>
      <c r="J1149" s="98" t="str">
        <f t="shared" si="17"/>
        <v>44392M</v>
      </c>
      <c r="K1149" s="101">
        <v>949</v>
      </c>
      <c r="L1149" s="101">
        <v>979</v>
      </c>
      <c r="M1149" s="101"/>
      <c r="N1149" s="101">
        <v>989</v>
      </c>
      <c r="O1149" s="101">
        <v>1019</v>
      </c>
      <c r="P1149" s="99"/>
      <c r="Q1149" s="99"/>
      <c r="R1149" s="99"/>
      <c r="S1149" s="99"/>
      <c r="T1149" s="99"/>
      <c r="U1149" s="99"/>
    </row>
    <row r="1150" spans="7:21" x14ac:dyDescent="0.25">
      <c r="G1150" s="96" t="s">
        <v>76</v>
      </c>
      <c r="H1150" s="100">
        <v>44393</v>
      </c>
      <c r="I1150" s="98" t="s">
        <v>6</v>
      </c>
      <c r="J1150" s="98" t="str">
        <f t="shared" si="17"/>
        <v>44393O</v>
      </c>
      <c r="K1150" s="101">
        <v>509</v>
      </c>
      <c r="L1150" s="101">
        <v>539</v>
      </c>
      <c r="M1150" s="101"/>
      <c r="N1150" s="101">
        <v>549</v>
      </c>
      <c r="O1150" s="101">
        <v>579</v>
      </c>
      <c r="P1150" s="99"/>
      <c r="Q1150" s="99">
        <v>509</v>
      </c>
      <c r="R1150" s="99">
        <v>539</v>
      </c>
      <c r="S1150" s="99"/>
      <c r="T1150" s="99"/>
      <c r="U1150" s="99"/>
    </row>
    <row r="1151" spans="7:21" x14ac:dyDescent="0.25">
      <c r="G1151" s="96" t="s">
        <v>76</v>
      </c>
      <c r="H1151" s="100">
        <v>44393</v>
      </c>
      <c r="I1151" s="98" t="s">
        <v>7</v>
      </c>
      <c r="J1151" s="98" t="str">
        <f t="shared" si="17"/>
        <v>44393N</v>
      </c>
      <c r="K1151" s="101">
        <v>589</v>
      </c>
      <c r="L1151" s="101">
        <v>619</v>
      </c>
      <c r="M1151" s="101"/>
      <c r="N1151" s="101">
        <v>629</v>
      </c>
      <c r="O1151" s="101">
        <v>659</v>
      </c>
      <c r="P1151" s="99"/>
      <c r="Q1151" s="99">
        <v>589</v>
      </c>
      <c r="R1151" s="99">
        <v>619</v>
      </c>
      <c r="S1151" s="99"/>
      <c r="T1151" s="99"/>
      <c r="U1151" s="99"/>
    </row>
    <row r="1152" spans="7:21" x14ac:dyDescent="0.25">
      <c r="G1152" s="96" t="s">
        <v>76</v>
      </c>
      <c r="H1152" s="100">
        <v>44393</v>
      </c>
      <c r="I1152" s="98" t="s">
        <v>8</v>
      </c>
      <c r="J1152" s="98" t="str">
        <f t="shared" si="17"/>
        <v>44393X</v>
      </c>
      <c r="K1152" s="101">
        <v>689</v>
      </c>
      <c r="L1152" s="101">
        <v>719</v>
      </c>
      <c r="M1152" s="101"/>
      <c r="N1152" s="101">
        <v>729</v>
      </c>
      <c r="O1152" s="101">
        <v>759</v>
      </c>
      <c r="P1152" s="99"/>
      <c r="Q1152" s="99">
        <v>689</v>
      </c>
      <c r="R1152" s="99">
        <v>719</v>
      </c>
      <c r="S1152" s="99"/>
      <c r="T1152" s="99"/>
      <c r="U1152" s="99"/>
    </row>
    <row r="1153" spans="7:21" x14ac:dyDescent="0.25">
      <c r="G1153" s="96" t="s">
        <v>76</v>
      </c>
      <c r="H1153" s="100">
        <v>44393</v>
      </c>
      <c r="I1153" s="98" t="s">
        <v>9</v>
      </c>
      <c r="J1153" s="98" t="str">
        <f t="shared" si="17"/>
        <v>44393Q</v>
      </c>
      <c r="K1153" s="101">
        <v>809</v>
      </c>
      <c r="L1153" s="101">
        <v>839</v>
      </c>
      <c r="M1153" s="101"/>
      <c r="N1153" s="101">
        <v>849</v>
      </c>
      <c r="O1153" s="101">
        <v>879</v>
      </c>
      <c r="P1153" s="99"/>
      <c r="Q1153" s="99">
        <v>809</v>
      </c>
      <c r="R1153" s="99">
        <v>839</v>
      </c>
      <c r="S1153" s="99"/>
      <c r="T1153" s="99"/>
      <c r="U1153" s="99"/>
    </row>
    <row r="1154" spans="7:21" x14ac:dyDescent="0.25">
      <c r="G1154" s="96" t="s">
        <v>76</v>
      </c>
      <c r="H1154" s="100">
        <v>44393</v>
      </c>
      <c r="I1154" s="98" t="s">
        <v>10</v>
      </c>
      <c r="J1154" s="98" t="str">
        <f t="shared" si="17"/>
        <v>44393E</v>
      </c>
      <c r="K1154" s="101">
        <v>929</v>
      </c>
      <c r="L1154" s="101">
        <v>959</v>
      </c>
      <c r="M1154" s="101"/>
      <c r="N1154" s="101">
        <v>969</v>
      </c>
      <c r="O1154" s="101">
        <v>999</v>
      </c>
      <c r="P1154" s="99"/>
      <c r="Q1154" s="99">
        <v>929</v>
      </c>
      <c r="R1154" s="99">
        <v>959</v>
      </c>
      <c r="S1154" s="99"/>
      <c r="T1154" s="99"/>
      <c r="U1154" s="99"/>
    </row>
    <row r="1155" spans="7:21" x14ac:dyDescent="0.25">
      <c r="G1155" s="96" t="s">
        <v>76</v>
      </c>
      <c r="H1155" s="100">
        <v>44393</v>
      </c>
      <c r="I1155" s="98" t="s">
        <v>72</v>
      </c>
      <c r="J1155" s="98" t="str">
        <f t="shared" si="17"/>
        <v>44393M</v>
      </c>
      <c r="K1155" s="101">
        <v>1049</v>
      </c>
      <c r="L1155" s="101">
        <v>1079</v>
      </c>
      <c r="M1155" s="101"/>
      <c r="N1155" s="101">
        <v>1089</v>
      </c>
      <c r="O1155" s="101">
        <v>1119</v>
      </c>
      <c r="P1155" s="99"/>
      <c r="Q1155" s="99">
        <v>1049</v>
      </c>
      <c r="R1155" s="99">
        <v>1079</v>
      </c>
      <c r="S1155" s="99"/>
      <c r="T1155" s="99"/>
      <c r="U1155" s="99"/>
    </row>
    <row r="1156" spans="7:21" x14ac:dyDescent="0.25">
      <c r="G1156" s="96" t="s">
        <v>77</v>
      </c>
      <c r="H1156" s="100">
        <v>44394</v>
      </c>
      <c r="I1156" s="98" t="s">
        <v>6</v>
      </c>
      <c r="J1156" s="98" t="str">
        <f t="shared" si="17"/>
        <v>44394O</v>
      </c>
      <c r="K1156" s="101">
        <v>509</v>
      </c>
      <c r="L1156" s="101">
        <v>539</v>
      </c>
      <c r="M1156" s="101"/>
      <c r="N1156" s="101">
        <v>549</v>
      </c>
      <c r="O1156" s="101">
        <v>579</v>
      </c>
      <c r="P1156" s="99"/>
      <c r="Q1156" s="99">
        <v>509</v>
      </c>
      <c r="R1156" s="99">
        <v>539</v>
      </c>
      <c r="S1156" s="99"/>
      <c r="T1156" s="99"/>
      <c r="U1156" s="99"/>
    </row>
    <row r="1157" spans="7:21" x14ac:dyDescent="0.25">
      <c r="G1157" s="96" t="s">
        <v>77</v>
      </c>
      <c r="H1157" s="100">
        <v>44394</v>
      </c>
      <c r="I1157" s="98" t="s">
        <v>7</v>
      </c>
      <c r="J1157" s="98" t="str">
        <f t="shared" ref="J1157:J1220" si="18">+H1157&amp;I1157</f>
        <v>44394N</v>
      </c>
      <c r="K1157" s="101">
        <v>589</v>
      </c>
      <c r="L1157" s="101">
        <v>619</v>
      </c>
      <c r="M1157" s="101"/>
      <c r="N1157" s="101">
        <v>629</v>
      </c>
      <c r="O1157" s="101">
        <v>659</v>
      </c>
      <c r="P1157" s="99"/>
      <c r="Q1157" s="99">
        <v>589</v>
      </c>
      <c r="R1157" s="99">
        <v>619</v>
      </c>
      <c r="S1157" s="99"/>
      <c r="T1157" s="99"/>
      <c r="U1157" s="99"/>
    </row>
    <row r="1158" spans="7:21" x14ac:dyDescent="0.25">
      <c r="G1158" s="96" t="s">
        <v>77</v>
      </c>
      <c r="H1158" s="100">
        <v>44394</v>
      </c>
      <c r="I1158" s="98" t="s">
        <v>8</v>
      </c>
      <c r="J1158" s="98" t="str">
        <f t="shared" si="18"/>
        <v>44394X</v>
      </c>
      <c r="K1158" s="101">
        <v>689</v>
      </c>
      <c r="L1158" s="101">
        <v>719</v>
      </c>
      <c r="M1158" s="101"/>
      <c r="N1158" s="101">
        <v>729</v>
      </c>
      <c r="O1158" s="101">
        <v>759</v>
      </c>
      <c r="P1158" s="99"/>
      <c r="Q1158" s="99">
        <v>689</v>
      </c>
      <c r="R1158" s="99">
        <v>719</v>
      </c>
      <c r="S1158" s="99"/>
      <c r="T1158" s="99"/>
      <c r="U1158" s="99"/>
    </row>
    <row r="1159" spans="7:21" x14ac:dyDescent="0.25">
      <c r="G1159" s="96" t="s">
        <v>77</v>
      </c>
      <c r="H1159" s="100">
        <v>44394</v>
      </c>
      <c r="I1159" s="98" t="s">
        <v>9</v>
      </c>
      <c r="J1159" s="98" t="str">
        <f t="shared" si="18"/>
        <v>44394Q</v>
      </c>
      <c r="K1159" s="101">
        <v>809</v>
      </c>
      <c r="L1159" s="101">
        <v>839</v>
      </c>
      <c r="M1159" s="101"/>
      <c r="N1159" s="101">
        <v>849</v>
      </c>
      <c r="O1159" s="101">
        <v>879</v>
      </c>
      <c r="P1159" s="99"/>
      <c r="Q1159" s="99">
        <v>809</v>
      </c>
      <c r="R1159" s="99">
        <v>839</v>
      </c>
      <c r="S1159" s="99"/>
      <c r="T1159" s="99"/>
      <c r="U1159" s="99"/>
    </row>
    <row r="1160" spans="7:21" x14ac:dyDescent="0.25">
      <c r="G1160" s="96" t="s">
        <v>77</v>
      </c>
      <c r="H1160" s="100">
        <v>44394</v>
      </c>
      <c r="I1160" s="98" t="s">
        <v>10</v>
      </c>
      <c r="J1160" s="98" t="str">
        <f t="shared" si="18"/>
        <v>44394E</v>
      </c>
      <c r="K1160" s="101">
        <v>929</v>
      </c>
      <c r="L1160" s="101">
        <v>959</v>
      </c>
      <c r="M1160" s="101"/>
      <c r="N1160" s="101">
        <v>969</v>
      </c>
      <c r="O1160" s="101">
        <v>999</v>
      </c>
      <c r="P1160" s="99"/>
      <c r="Q1160" s="99">
        <v>929</v>
      </c>
      <c r="R1160" s="99">
        <v>959</v>
      </c>
      <c r="S1160" s="99"/>
      <c r="T1160" s="99"/>
      <c r="U1160" s="99"/>
    </row>
    <row r="1161" spans="7:21" x14ac:dyDescent="0.25">
      <c r="G1161" s="96" t="s">
        <v>77</v>
      </c>
      <c r="H1161" s="100">
        <v>44394</v>
      </c>
      <c r="I1161" s="98" t="s">
        <v>72</v>
      </c>
      <c r="J1161" s="98" t="str">
        <f t="shared" si="18"/>
        <v>44394M</v>
      </c>
      <c r="K1161" s="101">
        <v>1049</v>
      </c>
      <c r="L1161" s="101">
        <v>1079</v>
      </c>
      <c r="M1161" s="101"/>
      <c r="N1161" s="101">
        <v>1089</v>
      </c>
      <c r="O1161" s="101">
        <v>1119</v>
      </c>
      <c r="P1161" s="99"/>
      <c r="Q1161" s="99">
        <v>1049</v>
      </c>
      <c r="R1161" s="99">
        <v>1079</v>
      </c>
      <c r="S1161" s="99"/>
      <c r="T1161" s="99"/>
      <c r="U1161" s="99"/>
    </row>
    <row r="1162" spans="7:21" x14ac:dyDescent="0.25">
      <c r="G1162" s="96" t="s">
        <v>78</v>
      </c>
      <c r="H1162" s="100">
        <v>44395</v>
      </c>
      <c r="I1162" s="98" t="s">
        <v>6</v>
      </c>
      <c r="J1162" s="98" t="str">
        <f t="shared" si="18"/>
        <v>44395O</v>
      </c>
      <c r="K1162" s="101">
        <v>509</v>
      </c>
      <c r="L1162" s="101">
        <v>539</v>
      </c>
      <c r="M1162" s="101"/>
      <c r="N1162" s="101">
        <v>549</v>
      </c>
      <c r="O1162" s="101">
        <v>579</v>
      </c>
      <c r="P1162" s="99"/>
      <c r="Q1162" s="101"/>
      <c r="R1162" s="101"/>
      <c r="S1162" s="99"/>
      <c r="T1162" s="99">
        <v>489</v>
      </c>
      <c r="U1162" s="99">
        <v>519</v>
      </c>
    </row>
    <row r="1163" spans="7:21" x14ac:dyDescent="0.25">
      <c r="G1163" s="96" t="s">
        <v>78</v>
      </c>
      <c r="H1163" s="100">
        <v>44395</v>
      </c>
      <c r="I1163" s="98" t="s">
        <v>7</v>
      </c>
      <c r="J1163" s="98" t="str">
        <f t="shared" si="18"/>
        <v>44395N</v>
      </c>
      <c r="K1163" s="101">
        <v>589</v>
      </c>
      <c r="L1163" s="101">
        <v>619</v>
      </c>
      <c r="M1163" s="101"/>
      <c r="N1163" s="101">
        <v>629</v>
      </c>
      <c r="O1163" s="101">
        <v>659</v>
      </c>
      <c r="P1163" s="99"/>
      <c r="Q1163" s="101"/>
      <c r="R1163" s="101"/>
      <c r="S1163" s="99"/>
      <c r="T1163" s="99">
        <v>569</v>
      </c>
      <c r="U1163" s="99">
        <v>599</v>
      </c>
    </row>
    <row r="1164" spans="7:21" x14ac:dyDescent="0.25">
      <c r="G1164" s="96" t="s">
        <v>78</v>
      </c>
      <c r="H1164" s="100">
        <v>44395</v>
      </c>
      <c r="I1164" s="98" t="s">
        <v>8</v>
      </c>
      <c r="J1164" s="98" t="str">
        <f t="shared" si="18"/>
        <v>44395X</v>
      </c>
      <c r="K1164" s="101">
        <v>689</v>
      </c>
      <c r="L1164" s="101">
        <v>719</v>
      </c>
      <c r="M1164" s="101"/>
      <c r="N1164" s="101">
        <v>729</v>
      </c>
      <c r="O1164" s="101">
        <v>759</v>
      </c>
      <c r="P1164" s="99"/>
      <c r="Q1164" s="101"/>
      <c r="R1164" s="101"/>
      <c r="S1164" s="99"/>
      <c r="T1164" s="99">
        <v>669</v>
      </c>
      <c r="U1164" s="99">
        <v>699</v>
      </c>
    </row>
    <row r="1165" spans="7:21" x14ac:dyDescent="0.25">
      <c r="G1165" s="96" t="s">
        <v>78</v>
      </c>
      <c r="H1165" s="100">
        <v>44395</v>
      </c>
      <c r="I1165" s="98" t="s">
        <v>9</v>
      </c>
      <c r="J1165" s="98" t="str">
        <f t="shared" si="18"/>
        <v>44395Q</v>
      </c>
      <c r="K1165" s="101">
        <v>809</v>
      </c>
      <c r="L1165" s="101">
        <v>839</v>
      </c>
      <c r="M1165" s="101"/>
      <c r="N1165" s="101">
        <v>849</v>
      </c>
      <c r="O1165" s="101">
        <v>879</v>
      </c>
      <c r="P1165" s="99"/>
      <c r="Q1165" s="101"/>
      <c r="R1165" s="101"/>
      <c r="S1165" s="99"/>
      <c r="T1165" s="99">
        <v>789</v>
      </c>
      <c r="U1165" s="99">
        <v>819</v>
      </c>
    </row>
    <row r="1166" spans="7:21" x14ac:dyDescent="0.25">
      <c r="G1166" s="96" t="s">
        <v>78</v>
      </c>
      <c r="H1166" s="100">
        <v>44395</v>
      </c>
      <c r="I1166" s="98" t="s">
        <v>10</v>
      </c>
      <c r="J1166" s="98" t="str">
        <f t="shared" si="18"/>
        <v>44395E</v>
      </c>
      <c r="K1166" s="101">
        <v>929</v>
      </c>
      <c r="L1166" s="101">
        <v>959</v>
      </c>
      <c r="M1166" s="101"/>
      <c r="N1166" s="101">
        <v>969</v>
      </c>
      <c r="O1166" s="101">
        <v>999</v>
      </c>
      <c r="P1166" s="99"/>
      <c r="Q1166" s="101"/>
      <c r="R1166" s="101"/>
      <c r="S1166" s="99"/>
      <c r="T1166" s="99">
        <v>909</v>
      </c>
      <c r="U1166" s="99">
        <v>939</v>
      </c>
    </row>
    <row r="1167" spans="7:21" x14ac:dyDescent="0.25">
      <c r="G1167" s="96" t="s">
        <v>78</v>
      </c>
      <c r="H1167" s="100">
        <v>44395</v>
      </c>
      <c r="I1167" s="98" t="s">
        <v>72</v>
      </c>
      <c r="J1167" s="98" t="str">
        <f t="shared" si="18"/>
        <v>44395M</v>
      </c>
      <c r="K1167" s="101">
        <v>1049</v>
      </c>
      <c r="L1167" s="101">
        <v>1079</v>
      </c>
      <c r="M1167" s="101"/>
      <c r="N1167" s="101">
        <v>1089</v>
      </c>
      <c r="O1167" s="101">
        <v>1119</v>
      </c>
      <c r="P1167" s="99"/>
      <c r="Q1167" s="101"/>
      <c r="R1167" s="101"/>
      <c r="S1167" s="99"/>
      <c r="T1167" s="99">
        <v>1029</v>
      </c>
      <c r="U1167" s="99">
        <v>1059</v>
      </c>
    </row>
    <row r="1168" spans="7:21" x14ac:dyDescent="0.25">
      <c r="G1168" s="96" t="s">
        <v>79</v>
      </c>
      <c r="H1168" s="100">
        <v>44396</v>
      </c>
      <c r="I1168" s="98" t="s">
        <v>6</v>
      </c>
      <c r="J1168" s="98" t="str">
        <f t="shared" si="18"/>
        <v>44396O</v>
      </c>
      <c r="K1168" s="101">
        <v>509</v>
      </c>
      <c r="L1168" s="101">
        <v>539</v>
      </c>
      <c r="M1168" s="101"/>
      <c r="N1168" s="101">
        <v>549</v>
      </c>
      <c r="O1168" s="101">
        <v>579</v>
      </c>
      <c r="P1168" s="99"/>
      <c r="Q1168" s="99"/>
      <c r="R1168" s="99"/>
      <c r="S1168" s="99"/>
      <c r="T1168" s="99"/>
      <c r="U1168" s="99"/>
    </row>
    <row r="1169" spans="7:21" x14ac:dyDescent="0.25">
      <c r="G1169" s="96" t="s">
        <v>79</v>
      </c>
      <c r="H1169" s="100">
        <v>44396</v>
      </c>
      <c r="I1169" s="98" t="s">
        <v>7</v>
      </c>
      <c r="J1169" s="98" t="str">
        <f t="shared" si="18"/>
        <v>44396N</v>
      </c>
      <c r="K1169" s="101">
        <v>589</v>
      </c>
      <c r="L1169" s="101">
        <v>619</v>
      </c>
      <c r="M1169" s="101"/>
      <c r="N1169" s="101">
        <v>629</v>
      </c>
      <c r="O1169" s="101">
        <v>659</v>
      </c>
      <c r="P1169" s="99"/>
      <c r="Q1169" s="99"/>
      <c r="R1169" s="99"/>
      <c r="S1169" s="99"/>
      <c r="T1169" s="99"/>
      <c r="U1169" s="99"/>
    </row>
    <row r="1170" spans="7:21" x14ac:dyDescent="0.25">
      <c r="G1170" s="96" t="s">
        <v>79</v>
      </c>
      <c r="H1170" s="100">
        <v>44396</v>
      </c>
      <c r="I1170" s="98" t="s">
        <v>8</v>
      </c>
      <c r="J1170" s="98" t="str">
        <f t="shared" si="18"/>
        <v>44396X</v>
      </c>
      <c r="K1170" s="101">
        <v>689</v>
      </c>
      <c r="L1170" s="101">
        <v>719</v>
      </c>
      <c r="M1170" s="101"/>
      <c r="N1170" s="101">
        <v>729</v>
      </c>
      <c r="O1170" s="101">
        <v>759</v>
      </c>
      <c r="P1170" s="99"/>
      <c r="Q1170" s="99"/>
      <c r="R1170" s="99"/>
      <c r="S1170" s="99"/>
      <c r="T1170" s="99"/>
      <c r="U1170" s="99"/>
    </row>
    <row r="1171" spans="7:21" x14ac:dyDescent="0.25">
      <c r="G1171" s="96" t="s">
        <v>79</v>
      </c>
      <c r="H1171" s="100">
        <v>44396</v>
      </c>
      <c r="I1171" s="98" t="s">
        <v>9</v>
      </c>
      <c r="J1171" s="98" t="str">
        <f t="shared" si="18"/>
        <v>44396Q</v>
      </c>
      <c r="K1171" s="101">
        <v>809</v>
      </c>
      <c r="L1171" s="101">
        <v>839</v>
      </c>
      <c r="M1171" s="101"/>
      <c r="N1171" s="101">
        <v>849</v>
      </c>
      <c r="O1171" s="101">
        <v>879</v>
      </c>
      <c r="P1171" s="99"/>
      <c r="Q1171" s="99"/>
      <c r="R1171" s="99"/>
      <c r="S1171" s="99"/>
      <c r="T1171" s="99"/>
      <c r="U1171" s="99"/>
    </row>
    <row r="1172" spans="7:21" x14ac:dyDescent="0.25">
      <c r="G1172" s="96" t="s">
        <v>79</v>
      </c>
      <c r="H1172" s="100">
        <v>44396</v>
      </c>
      <c r="I1172" s="98" t="s">
        <v>10</v>
      </c>
      <c r="J1172" s="98" t="str">
        <f t="shared" si="18"/>
        <v>44396E</v>
      </c>
      <c r="K1172" s="101">
        <v>929</v>
      </c>
      <c r="L1172" s="101">
        <v>959</v>
      </c>
      <c r="M1172" s="101"/>
      <c r="N1172" s="101">
        <v>969</v>
      </c>
      <c r="O1172" s="101">
        <v>999</v>
      </c>
      <c r="P1172" s="99"/>
      <c r="Q1172" s="99"/>
      <c r="R1172" s="99"/>
      <c r="S1172" s="99"/>
      <c r="T1172" s="99"/>
      <c r="U1172" s="99"/>
    </row>
    <row r="1173" spans="7:21" x14ac:dyDescent="0.25">
      <c r="G1173" s="96" t="s">
        <v>79</v>
      </c>
      <c r="H1173" s="100">
        <v>44396</v>
      </c>
      <c r="I1173" s="98" t="s">
        <v>72</v>
      </c>
      <c r="J1173" s="98" t="str">
        <f t="shared" si="18"/>
        <v>44396M</v>
      </c>
      <c r="K1173" s="101">
        <v>1049</v>
      </c>
      <c r="L1173" s="101">
        <v>1079</v>
      </c>
      <c r="M1173" s="101"/>
      <c r="N1173" s="101">
        <v>1089</v>
      </c>
      <c r="O1173" s="101">
        <v>1119</v>
      </c>
      <c r="P1173" s="99"/>
      <c r="Q1173" s="99"/>
      <c r="R1173" s="99"/>
      <c r="S1173" s="99"/>
      <c r="T1173" s="99"/>
      <c r="U1173" s="99"/>
    </row>
    <row r="1174" spans="7:21" x14ac:dyDescent="0.25">
      <c r="G1174" s="96" t="s">
        <v>80</v>
      </c>
      <c r="H1174" s="100">
        <v>44397</v>
      </c>
      <c r="I1174" s="98" t="s">
        <v>6</v>
      </c>
      <c r="J1174" s="98" t="str">
        <f t="shared" si="18"/>
        <v>44397O</v>
      </c>
      <c r="K1174" s="101">
        <v>509</v>
      </c>
      <c r="L1174" s="101">
        <v>539</v>
      </c>
      <c r="M1174" s="101"/>
      <c r="N1174" s="101">
        <v>549</v>
      </c>
      <c r="O1174" s="101">
        <v>579</v>
      </c>
      <c r="P1174" s="99"/>
      <c r="Q1174" s="99"/>
      <c r="R1174" s="99"/>
      <c r="S1174" s="99"/>
      <c r="T1174" s="99"/>
      <c r="U1174" s="99"/>
    </row>
    <row r="1175" spans="7:21" x14ac:dyDescent="0.25">
      <c r="G1175" s="96" t="s">
        <v>80</v>
      </c>
      <c r="H1175" s="100">
        <v>44397</v>
      </c>
      <c r="I1175" s="98" t="s">
        <v>7</v>
      </c>
      <c r="J1175" s="98" t="str">
        <f t="shared" si="18"/>
        <v>44397N</v>
      </c>
      <c r="K1175" s="101">
        <v>589</v>
      </c>
      <c r="L1175" s="101">
        <v>619</v>
      </c>
      <c r="M1175" s="101"/>
      <c r="N1175" s="101">
        <v>629</v>
      </c>
      <c r="O1175" s="101">
        <v>659</v>
      </c>
      <c r="P1175" s="99"/>
      <c r="Q1175" s="99"/>
      <c r="R1175" s="99"/>
      <c r="S1175" s="99"/>
      <c r="T1175" s="99"/>
      <c r="U1175" s="99"/>
    </row>
    <row r="1176" spans="7:21" x14ac:dyDescent="0.25">
      <c r="G1176" s="96" t="s">
        <v>80</v>
      </c>
      <c r="H1176" s="100">
        <v>44397</v>
      </c>
      <c r="I1176" s="98" t="s">
        <v>8</v>
      </c>
      <c r="J1176" s="98" t="str">
        <f t="shared" si="18"/>
        <v>44397X</v>
      </c>
      <c r="K1176" s="101">
        <v>689</v>
      </c>
      <c r="L1176" s="101">
        <v>719</v>
      </c>
      <c r="M1176" s="101"/>
      <c r="N1176" s="101">
        <v>729</v>
      </c>
      <c r="O1176" s="101">
        <v>759</v>
      </c>
      <c r="P1176" s="99"/>
      <c r="Q1176" s="99"/>
      <c r="R1176" s="99"/>
      <c r="S1176" s="99"/>
      <c r="T1176" s="99"/>
      <c r="U1176" s="99"/>
    </row>
    <row r="1177" spans="7:21" x14ac:dyDescent="0.25">
      <c r="G1177" s="96" t="s">
        <v>80</v>
      </c>
      <c r="H1177" s="100">
        <v>44397</v>
      </c>
      <c r="I1177" s="98" t="s">
        <v>9</v>
      </c>
      <c r="J1177" s="98" t="str">
        <f t="shared" si="18"/>
        <v>44397Q</v>
      </c>
      <c r="K1177" s="101">
        <v>809</v>
      </c>
      <c r="L1177" s="101">
        <v>839</v>
      </c>
      <c r="M1177" s="101"/>
      <c r="N1177" s="101">
        <v>849</v>
      </c>
      <c r="O1177" s="101">
        <v>879</v>
      </c>
      <c r="P1177" s="99"/>
      <c r="Q1177" s="99"/>
      <c r="R1177" s="99"/>
      <c r="S1177" s="99"/>
      <c r="T1177" s="99"/>
      <c r="U1177" s="99"/>
    </row>
    <row r="1178" spans="7:21" x14ac:dyDescent="0.25">
      <c r="G1178" s="96" t="s">
        <v>80</v>
      </c>
      <c r="H1178" s="100">
        <v>44397</v>
      </c>
      <c r="I1178" s="98" t="s">
        <v>10</v>
      </c>
      <c r="J1178" s="98" t="str">
        <f t="shared" si="18"/>
        <v>44397E</v>
      </c>
      <c r="K1178" s="101">
        <v>929</v>
      </c>
      <c r="L1178" s="101">
        <v>959</v>
      </c>
      <c r="M1178" s="101"/>
      <c r="N1178" s="101">
        <v>969</v>
      </c>
      <c r="O1178" s="101">
        <v>999</v>
      </c>
      <c r="P1178" s="99"/>
      <c r="Q1178" s="99"/>
      <c r="R1178" s="99"/>
      <c r="S1178" s="99"/>
      <c r="T1178" s="99"/>
      <c r="U1178" s="99"/>
    </row>
    <row r="1179" spans="7:21" x14ac:dyDescent="0.25">
      <c r="G1179" s="96" t="s">
        <v>80</v>
      </c>
      <c r="H1179" s="100">
        <v>44397</v>
      </c>
      <c r="I1179" s="98" t="s">
        <v>72</v>
      </c>
      <c r="J1179" s="98" t="str">
        <f t="shared" si="18"/>
        <v>44397M</v>
      </c>
      <c r="K1179" s="101">
        <v>1049</v>
      </c>
      <c r="L1179" s="101">
        <v>1079</v>
      </c>
      <c r="M1179" s="101"/>
      <c r="N1179" s="101">
        <v>1089</v>
      </c>
      <c r="O1179" s="101">
        <v>1119</v>
      </c>
      <c r="P1179" s="99"/>
      <c r="Q1179" s="99"/>
      <c r="R1179" s="99"/>
      <c r="S1179" s="99"/>
      <c r="T1179" s="99"/>
      <c r="U1179" s="99"/>
    </row>
    <row r="1180" spans="7:21" x14ac:dyDescent="0.25">
      <c r="G1180" s="96" t="s">
        <v>74</v>
      </c>
      <c r="H1180" s="100">
        <v>44398</v>
      </c>
      <c r="I1180" s="98" t="s">
        <v>6</v>
      </c>
      <c r="J1180" s="98" t="str">
        <f t="shared" si="18"/>
        <v>44398O</v>
      </c>
      <c r="K1180" s="101">
        <v>509</v>
      </c>
      <c r="L1180" s="101">
        <v>539</v>
      </c>
      <c r="M1180" s="101"/>
      <c r="N1180" s="101">
        <v>549</v>
      </c>
      <c r="O1180" s="101">
        <v>579</v>
      </c>
      <c r="P1180" s="99"/>
      <c r="Q1180" s="99"/>
      <c r="R1180" s="99"/>
      <c r="S1180" s="99"/>
      <c r="T1180" s="99"/>
      <c r="U1180" s="99"/>
    </row>
    <row r="1181" spans="7:21" x14ac:dyDescent="0.25">
      <c r="G1181" s="96" t="s">
        <v>74</v>
      </c>
      <c r="H1181" s="100">
        <v>44398</v>
      </c>
      <c r="I1181" s="98" t="s">
        <v>7</v>
      </c>
      <c r="J1181" s="98" t="str">
        <f t="shared" si="18"/>
        <v>44398N</v>
      </c>
      <c r="K1181" s="101">
        <v>589</v>
      </c>
      <c r="L1181" s="101">
        <v>619</v>
      </c>
      <c r="M1181" s="101"/>
      <c r="N1181" s="101">
        <v>629</v>
      </c>
      <c r="O1181" s="101">
        <v>659</v>
      </c>
      <c r="P1181" s="99"/>
      <c r="Q1181" s="99"/>
      <c r="R1181" s="99"/>
      <c r="S1181" s="99"/>
      <c r="T1181" s="99"/>
      <c r="U1181" s="99"/>
    </row>
    <row r="1182" spans="7:21" x14ac:dyDescent="0.25">
      <c r="G1182" s="96" t="s">
        <v>74</v>
      </c>
      <c r="H1182" s="100">
        <v>44398</v>
      </c>
      <c r="I1182" s="98" t="s">
        <v>8</v>
      </c>
      <c r="J1182" s="98" t="str">
        <f t="shared" si="18"/>
        <v>44398X</v>
      </c>
      <c r="K1182" s="101">
        <v>689</v>
      </c>
      <c r="L1182" s="101">
        <v>719</v>
      </c>
      <c r="M1182" s="101"/>
      <c r="N1182" s="101">
        <v>729</v>
      </c>
      <c r="O1182" s="101">
        <v>759</v>
      </c>
      <c r="P1182" s="99"/>
      <c r="Q1182" s="99"/>
      <c r="R1182" s="99"/>
      <c r="S1182" s="99"/>
      <c r="T1182" s="99"/>
      <c r="U1182" s="99"/>
    </row>
    <row r="1183" spans="7:21" x14ac:dyDescent="0.25">
      <c r="G1183" s="96" t="s">
        <v>74</v>
      </c>
      <c r="H1183" s="100">
        <v>44398</v>
      </c>
      <c r="I1183" s="98" t="s">
        <v>9</v>
      </c>
      <c r="J1183" s="98" t="str">
        <f t="shared" si="18"/>
        <v>44398Q</v>
      </c>
      <c r="K1183" s="101">
        <v>809</v>
      </c>
      <c r="L1183" s="101">
        <v>839</v>
      </c>
      <c r="M1183" s="101"/>
      <c r="N1183" s="101">
        <v>849</v>
      </c>
      <c r="O1183" s="101">
        <v>879</v>
      </c>
      <c r="P1183" s="99"/>
      <c r="Q1183" s="99"/>
      <c r="R1183" s="99"/>
      <c r="S1183" s="99"/>
      <c r="T1183" s="99"/>
      <c r="U1183" s="99"/>
    </row>
    <row r="1184" spans="7:21" x14ac:dyDescent="0.25">
      <c r="G1184" s="96" t="s">
        <v>74</v>
      </c>
      <c r="H1184" s="100">
        <v>44398</v>
      </c>
      <c r="I1184" s="98" t="s">
        <v>10</v>
      </c>
      <c r="J1184" s="98" t="str">
        <f t="shared" si="18"/>
        <v>44398E</v>
      </c>
      <c r="K1184" s="101">
        <v>929</v>
      </c>
      <c r="L1184" s="101">
        <v>959</v>
      </c>
      <c r="M1184" s="101"/>
      <c r="N1184" s="101">
        <v>969</v>
      </c>
      <c r="O1184" s="101">
        <v>999</v>
      </c>
      <c r="P1184" s="99"/>
      <c r="Q1184" s="99"/>
      <c r="R1184" s="99"/>
      <c r="S1184" s="99"/>
      <c r="T1184" s="99"/>
      <c r="U1184" s="99"/>
    </row>
    <row r="1185" spans="7:21" x14ac:dyDescent="0.25">
      <c r="G1185" s="96" t="s">
        <v>74</v>
      </c>
      <c r="H1185" s="100">
        <v>44398</v>
      </c>
      <c r="I1185" s="98" t="s">
        <v>72</v>
      </c>
      <c r="J1185" s="98" t="str">
        <f t="shared" si="18"/>
        <v>44398M</v>
      </c>
      <c r="K1185" s="101">
        <v>1049</v>
      </c>
      <c r="L1185" s="101">
        <v>1079</v>
      </c>
      <c r="M1185" s="101"/>
      <c r="N1185" s="101">
        <v>1089</v>
      </c>
      <c r="O1185" s="101">
        <v>1119</v>
      </c>
      <c r="P1185" s="99"/>
      <c r="Q1185" s="99"/>
      <c r="R1185" s="99"/>
      <c r="S1185" s="99"/>
      <c r="T1185" s="99"/>
      <c r="U1185" s="99"/>
    </row>
    <row r="1186" spans="7:21" x14ac:dyDescent="0.25">
      <c r="G1186" s="96" t="s">
        <v>75</v>
      </c>
      <c r="H1186" s="100">
        <v>44399</v>
      </c>
      <c r="I1186" s="98" t="s">
        <v>6</v>
      </c>
      <c r="J1186" s="98" t="str">
        <f t="shared" si="18"/>
        <v>44399O</v>
      </c>
      <c r="K1186" s="101">
        <v>509</v>
      </c>
      <c r="L1186" s="101">
        <v>539</v>
      </c>
      <c r="M1186" s="101"/>
      <c r="N1186" s="101">
        <v>549</v>
      </c>
      <c r="O1186" s="101">
        <v>579</v>
      </c>
      <c r="P1186" s="99"/>
      <c r="Q1186" s="99"/>
      <c r="R1186" s="99"/>
      <c r="S1186" s="99"/>
      <c r="T1186" s="99"/>
      <c r="U1186" s="99"/>
    </row>
    <row r="1187" spans="7:21" x14ac:dyDescent="0.25">
      <c r="G1187" s="96" t="s">
        <v>75</v>
      </c>
      <c r="H1187" s="100">
        <v>44399</v>
      </c>
      <c r="I1187" s="98" t="s">
        <v>7</v>
      </c>
      <c r="J1187" s="98" t="str">
        <f t="shared" si="18"/>
        <v>44399N</v>
      </c>
      <c r="K1187" s="101">
        <v>589</v>
      </c>
      <c r="L1187" s="101">
        <v>619</v>
      </c>
      <c r="M1187" s="101"/>
      <c r="N1187" s="101">
        <v>629</v>
      </c>
      <c r="O1187" s="101">
        <v>659</v>
      </c>
      <c r="P1187" s="99"/>
      <c r="Q1187" s="99"/>
      <c r="R1187" s="99"/>
      <c r="S1187" s="99"/>
      <c r="T1187" s="99"/>
      <c r="U1187" s="99"/>
    </row>
    <row r="1188" spans="7:21" x14ac:dyDescent="0.25">
      <c r="G1188" s="96" t="s">
        <v>75</v>
      </c>
      <c r="H1188" s="100">
        <v>44399</v>
      </c>
      <c r="I1188" s="98" t="s">
        <v>8</v>
      </c>
      <c r="J1188" s="98" t="str">
        <f t="shared" si="18"/>
        <v>44399X</v>
      </c>
      <c r="K1188" s="101">
        <v>689</v>
      </c>
      <c r="L1188" s="101">
        <v>719</v>
      </c>
      <c r="M1188" s="101"/>
      <c r="N1188" s="101">
        <v>729</v>
      </c>
      <c r="O1188" s="101">
        <v>759</v>
      </c>
      <c r="P1188" s="99"/>
      <c r="Q1188" s="99"/>
      <c r="R1188" s="99"/>
      <c r="S1188" s="99"/>
      <c r="T1188" s="99"/>
      <c r="U1188" s="99"/>
    </row>
    <row r="1189" spans="7:21" x14ac:dyDescent="0.25">
      <c r="G1189" s="96" t="s">
        <v>75</v>
      </c>
      <c r="H1189" s="100">
        <v>44399</v>
      </c>
      <c r="I1189" s="98" t="s">
        <v>9</v>
      </c>
      <c r="J1189" s="98" t="str">
        <f t="shared" si="18"/>
        <v>44399Q</v>
      </c>
      <c r="K1189" s="101">
        <v>809</v>
      </c>
      <c r="L1189" s="101">
        <v>839</v>
      </c>
      <c r="M1189" s="101"/>
      <c r="N1189" s="101">
        <v>849</v>
      </c>
      <c r="O1189" s="101">
        <v>879</v>
      </c>
      <c r="P1189" s="99"/>
      <c r="Q1189" s="99"/>
      <c r="R1189" s="99"/>
      <c r="S1189" s="99"/>
      <c r="T1189" s="99"/>
      <c r="U1189" s="99"/>
    </row>
    <row r="1190" spans="7:21" x14ac:dyDescent="0.25">
      <c r="G1190" s="96" t="s">
        <v>75</v>
      </c>
      <c r="H1190" s="100">
        <v>44399</v>
      </c>
      <c r="I1190" s="98" t="s">
        <v>10</v>
      </c>
      <c r="J1190" s="98" t="str">
        <f t="shared" si="18"/>
        <v>44399E</v>
      </c>
      <c r="K1190" s="101">
        <v>929</v>
      </c>
      <c r="L1190" s="101">
        <v>959</v>
      </c>
      <c r="M1190" s="101"/>
      <c r="N1190" s="101">
        <v>969</v>
      </c>
      <c r="O1190" s="101">
        <v>999</v>
      </c>
      <c r="P1190" s="99"/>
      <c r="Q1190" s="99"/>
      <c r="R1190" s="99"/>
      <c r="S1190" s="99"/>
      <c r="T1190" s="99"/>
      <c r="U1190" s="99"/>
    </row>
    <row r="1191" spans="7:21" x14ac:dyDescent="0.25">
      <c r="G1191" s="96" t="s">
        <v>75</v>
      </c>
      <c r="H1191" s="100">
        <v>44399</v>
      </c>
      <c r="I1191" s="98" t="s">
        <v>72</v>
      </c>
      <c r="J1191" s="98" t="str">
        <f t="shared" si="18"/>
        <v>44399M</v>
      </c>
      <c r="K1191" s="101">
        <v>1049</v>
      </c>
      <c r="L1191" s="101">
        <v>1079</v>
      </c>
      <c r="M1191" s="101"/>
      <c r="N1191" s="101">
        <v>1089</v>
      </c>
      <c r="O1191" s="101">
        <v>1119</v>
      </c>
      <c r="P1191" s="99"/>
      <c r="Q1191" s="99"/>
      <c r="R1191" s="99"/>
      <c r="S1191" s="99"/>
      <c r="T1191" s="99"/>
      <c r="U1191" s="99"/>
    </row>
    <row r="1192" spans="7:21" x14ac:dyDescent="0.25">
      <c r="G1192" s="96" t="s">
        <v>76</v>
      </c>
      <c r="H1192" s="100">
        <v>44400</v>
      </c>
      <c r="I1192" s="98" t="s">
        <v>6</v>
      </c>
      <c r="J1192" s="98" t="str">
        <f t="shared" si="18"/>
        <v>44400O</v>
      </c>
      <c r="K1192" s="101">
        <v>509</v>
      </c>
      <c r="L1192" s="101">
        <v>539</v>
      </c>
      <c r="M1192" s="101"/>
      <c r="N1192" s="101">
        <v>549</v>
      </c>
      <c r="O1192" s="101">
        <v>579</v>
      </c>
      <c r="P1192" s="99"/>
      <c r="Q1192" s="99">
        <v>509</v>
      </c>
      <c r="R1192" s="99">
        <v>539</v>
      </c>
      <c r="S1192" s="99"/>
      <c r="T1192" s="99"/>
      <c r="U1192" s="99"/>
    </row>
    <row r="1193" spans="7:21" x14ac:dyDescent="0.25">
      <c r="G1193" s="96" t="s">
        <v>76</v>
      </c>
      <c r="H1193" s="100">
        <v>44400</v>
      </c>
      <c r="I1193" s="98" t="s">
        <v>7</v>
      </c>
      <c r="J1193" s="98" t="str">
        <f t="shared" si="18"/>
        <v>44400N</v>
      </c>
      <c r="K1193" s="101">
        <v>589</v>
      </c>
      <c r="L1193" s="101">
        <v>619</v>
      </c>
      <c r="M1193" s="101"/>
      <c r="N1193" s="101">
        <v>629</v>
      </c>
      <c r="O1193" s="101">
        <v>659</v>
      </c>
      <c r="P1193" s="99"/>
      <c r="Q1193" s="99">
        <v>589</v>
      </c>
      <c r="R1193" s="99">
        <v>619</v>
      </c>
      <c r="S1193" s="99"/>
      <c r="T1193" s="99"/>
      <c r="U1193" s="99"/>
    </row>
    <row r="1194" spans="7:21" x14ac:dyDescent="0.25">
      <c r="G1194" s="96" t="s">
        <v>76</v>
      </c>
      <c r="H1194" s="100">
        <v>44400</v>
      </c>
      <c r="I1194" s="98" t="s">
        <v>8</v>
      </c>
      <c r="J1194" s="98" t="str">
        <f t="shared" si="18"/>
        <v>44400X</v>
      </c>
      <c r="K1194" s="101">
        <v>689</v>
      </c>
      <c r="L1194" s="101">
        <v>719</v>
      </c>
      <c r="M1194" s="101"/>
      <c r="N1194" s="101">
        <v>729</v>
      </c>
      <c r="O1194" s="101">
        <v>759</v>
      </c>
      <c r="P1194" s="99"/>
      <c r="Q1194" s="99">
        <v>689</v>
      </c>
      <c r="R1194" s="99">
        <v>719</v>
      </c>
      <c r="S1194" s="99"/>
      <c r="T1194" s="99"/>
      <c r="U1194" s="99"/>
    </row>
    <row r="1195" spans="7:21" x14ac:dyDescent="0.25">
      <c r="G1195" s="96" t="s">
        <v>76</v>
      </c>
      <c r="H1195" s="100">
        <v>44400</v>
      </c>
      <c r="I1195" s="98" t="s">
        <v>9</v>
      </c>
      <c r="J1195" s="98" t="str">
        <f t="shared" si="18"/>
        <v>44400Q</v>
      </c>
      <c r="K1195" s="101">
        <v>809</v>
      </c>
      <c r="L1195" s="101">
        <v>839</v>
      </c>
      <c r="M1195" s="101"/>
      <c r="N1195" s="101">
        <v>849</v>
      </c>
      <c r="O1195" s="101">
        <v>879</v>
      </c>
      <c r="P1195" s="99"/>
      <c r="Q1195" s="99">
        <v>809</v>
      </c>
      <c r="R1195" s="99">
        <v>839</v>
      </c>
      <c r="S1195" s="99"/>
      <c r="T1195" s="99"/>
      <c r="U1195" s="99"/>
    </row>
    <row r="1196" spans="7:21" x14ac:dyDescent="0.25">
      <c r="G1196" s="96" t="s">
        <v>76</v>
      </c>
      <c r="H1196" s="100">
        <v>44400</v>
      </c>
      <c r="I1196" s="98" t="s">
        <v>10</v>
      </c>
      <c r="J1196" s="98" t="str">
        <f t="shared" si="18"/>
        <v>44400E</v>
      </c>
      <c r="K1196" s="101">
        <v>929</v>
      </c>
      <c r="L1196" s="101">
        <v>959</v>
      </c>
      <c r="M1196" s="101"/>
      <c r="N1196" s="101">
        <v>969</v>
      </c>
      <c r="O1196" s="101">
        <v>999</v>
      </c>
      <c r="P1196" s="99"/>
      <c r="Q1196" s="99">
        <v>929</v>
      </c>
      <c r="R1196" s="99">
        <v>959</v>
      </c>
      <c r="S1196" s="99"/>
      <c r="T1196" s="99"/>
      <c r="U1196" s="99"/>
    </row>
    <row r="1197" spans="7:21" x14ac:dyDescent="0.25">
      <c r="G1197" s="96" t="s">
        <v>76</v>
      </c>
      <c r="H1197" s="100">
        <v>44400</v>
      </c>
      <c r="I1197" s="98" t="s">
        <v>72</v>
      </c>
      <c r="J1197" s="98" t="str">
        <f t="shared" si="18"/>
        <v>44400M</v>
      </c>
      <c r="K1197" s="101">
        <v>1049</v>
      </c>
      <c r="L1197" s="101">
        <v>1079</v>
      </c>
      <c r="M1197" s="101"/>
      <c r="N1197" s="101">
        <v>1089</v>
      </c>
      <c r="O1197" s="101">
        <v>1119</v>
      </c>
      <c r="P1197" s="99"/>
      <c r="Q1197" s="99">
        <v>1049</v>
      </c>
      <c r="R1197" s="99">
        <v>1079</v>
      </c>
      <c r="S1197" s="99"/>
      <c r="T1197" s="99"/>
      <c r="U1197" s="99"/>
    </row>
    <row r="1198" spans="7:21" x14ac:dyDescent="0.25">
      <c r="G1198" s="96" t="s">
        <v>77</v>
      </c>
      <c r="H1198" s="100">
        <v>44401</v>
      </c>
      <c r="I1198" s="98" t="s">
        <v>6</v>
      </c>
      <c r="J1198" s="98" t="str">
        <f t="shared" si="18"/>
        <v>44401O</v>
      </c>
      <c r="K1198" s="101">
        <v>509</v>
      </c>
      <c r="L1198" s="101">
        <v>539</v>
      </c>
      <c r="M1198" s="101"/>
      <c r="N1198" s="101">
        <v>549</v>
      </c>
      <c r="O1198" s="101">
        <v>579</v>
      </c>
      <c r="P1198" s="99"/>
      <c r="Q1198" s="99">
        <v>509</v>
      </c>
      <c r="R1198" s="99">
        <v>539</v>
      </c>
      <c r="S1198" s="99"/>
      <c r="T1198" s="99"/>
      <c r="U1198" s="99"/>
    </row>
    <row r="1199" spans="7:21" x14ac:dyDescent="0.25">
      <c r="G1199" s="96" t="s">
        <v>77</v>
      </c>
      <c r="H1199" s="100">
        <v>44401</v>
      </c>
      <c r="I1199" s="98" t="s">
        <v>7</v>
      </c>
      <c r="J1199" s="98" t="str">
        <f t="shared" si="18"/>
        <v>44401N</v>
      </c>
      <c r="K1199" s="101">
        <v>589</v>
      </c>
      <c r="L1199" s="101">
        <v>619</v>
      </c>
      <c r="M1199" s="101"/>
      <c r="N1199" s="101">
        <v>629</v>
      </c>
      <c r="O1199" s="101">
        <v>659</v>
      </c>
      <c r="P1199" s="99"/>
      <c r="Q1199" s="99">
        <v>589</v>
      </c>
      <c r="R1199" s="99">
        <v>619</v>
      </c>
      <c r="S1199" s="99"/>
      <c r="T1199" s="99"/>
      <c r="U1199" s="99"/>
    </row>
    <row r="1200" spans="7:21" x14ac:dyDescent="0.25">
      <c r="G1200" s="96" t="s">
        <v>77</v>
      </c>
      <c r="H1200" s="100">
        <v>44401</v>
      </c>
      <c r="I1200" s="98" t="s">
        <v>8</v>
      </c>
      <c r="J1200" s="98" t="str">
        <f t="shared" si="18"/>
        <v>44401X</v>
      </c>
      <c r="K1200" s="101">
        <v>689</v>
      </c>
      <c r="L1200" s="101">
        <v>719</v>
      </c>
      <c r="M1200" s="101"/>
      <c r="N1200" s="101">
        <v>729</v>
      </c>
      <c r="O1200" s="101">
        <v>759</v>
      </c>
      <c r="P1200" s="99"/>
      <c r="Q1200" s="99">
        <v>689</v>
      </c>
      <c r="R1200" s="99">
        <v>719</v>
      </c>
      <c r="S1200" s="99"/>
      <c r="T1200" s="99"/>
      <c r="U1200" s="99"/>
    </row>
    <row r="1201" spans="7:21" x14ac:dyDescent="0.25">
      <c r="G1201" s="96" t="s">
        <v>77</v>
      </c>
      <c r="H1201" s="100">
        <v>44401</v>
      </c>
      <c r="I1201" s="98" t="s">
        <v>9</v>
      </c>
      <c r="J1201" s="98" t="str">
        <f t="shared" si="18"/>
        <v>44401Q</v>
      </c>
      <c r="K1201" s="101">
        <v>809</v>
      </c>
      <c r="L1201" s="101">
        <v>839</v>
      </c>
      <c r="M1201" s="101"/>
      <c r="N1201" s="101">
        <v>849</v>
      </c>
      <c r="O1201" s="101">
        <v>879</v>
      </c>
      <c r="P1201" s="99"/>
      <c r="Q1201" s="99">
        <v>809</v>
      </c>
      <c r="R1201" s="99">
        <v>839</v>
      </c>
      <c r="S1201" s="99"/>
      <c r="T1201" s="99"/>
      <c r="U1201" s="99"/>
    </row>
    <row r="1202" spans="7:21" x14ac:dyDescent="0.25">
      <c r="G1202" s="96" t="s">
        <v>77</v>
      </c>
      <c r="H1202" s="100">
        <v>44401</v>
      </c>
      <c r="I1202" s="98" t="s">
        <v>10</v>
      </c>
      <c r="J1202" s="98" t="str">
        <f t="shared" si="18"/>
        <v>44401E</v>
      </c>
      <c r="K1202" s="101">
        <v>929</v>
      </c>
      <c r="L1202" s="101">
        <v>959</v>
      </c>
      <c r="M1202" s="101"/>
      <c r="N1202" s="101">
        <v>969</v>
      </c>
      <c r="O1202" s="101">
        <v>999</v>
      </c>
      <c r="P1202" s="99"/>
      <c r="Q1202" s="99">
        <v>929</v>
      </c>
      <c r="R1202" s="99">
        <v>959</v>
      </c>
      <c r="S1202" s="99"/>
      <c r="T1202" s="99"/>
      <c r="U1202" s="99"/>
    </row>
    <row r="1203" spans="7:21" x14ac:dyDescent="0.25">
      <c r="G1203" s="96" t="s">
        <v>77</v>
      </c>
      <c r="H1203" s="100">
        <v>44401</v>
      </c>
      <c r="I1203" s="98" t="s">
        <v>72</v>
      </c>
      <c r="J1203" s="98" t="str">
        <f t="shared" si="18"/>
        <v>44401M</v>
      </c>
      <c r="K1203" s="101">
        <v>1049</v>
      </c>
      <c r="L1203" s="101">
        <v>1079</v>
      </c>
      <c r="M1203" s="101"/>
      <c r="N1203" s="101">
        <v>1089</v>
      </c>
      <c r="O1203" s="101">
        <v>1119</v>
      </c>
      <c r="P1203" s="99"/>
      <c r="Q1203" s="99">
        <v>1049</v>
      </c>
      <c r="R1203" s="99">
        <v>1079</v>
      </c>
      <c r="S1203" s="99"/>
      <c r="T1203" s="99"/>
      <c r="U1203" s="99"/>
    </row>
    <row r="1204" spans="7:21" x14ac:dyDescent="0.25">
      <c r="G1204" s="96" t="s">
        <v>78</v>
      </c>
      <c r="H1204" s="100">
        <v>44402</v>
      </c>
      <c r="I1204" s="98" t="s">
        <v>6</v>
      </c>
      <c r="J1204" s="98" t="str">
        <f t="shared" si="18"/>
        <v>44402O</v>
      </c>
      <c r="K1204" s="101">
        <v>509</v>
      </c>
      <c r="L1204" s="101">
        <v>539</v>
      </c>
      <c r="M1204" s="101"/>
      <c r="N1204" s="101">
        <v>549</v>
      </c>
      <c r="O1204" s="101">
        <v>579</v>
      </c>
      <c r="P1204" s="99"/>
      <c r="Q1204" s="101"/>
      <c r="R1204" s="101"/>
      <c r="S1204" s="99"/>
      <c r="T1204" s="99">
        <v>489</v>
      </c>
      <c r="U1204" s="99">
        <v>519</v>
      </c>
    </row>
    <row r="1205" spans="7:21" x14ac:dyDescent="0.25">
      <c r="G1205" s="96" t="s">
        <v>78</v>
      </c>
      <c r="H1205" s="100">
        <v>44402</v>
      </c>
      <c r="I1205" s="98" t="s">
        <v>7</v>
      </c>
      <c r="J1205" s="98" t="str">
        <f t="shared" si="18"/>
        <v>44402N</v>
      </c>
      <c r="K1205" s="101">
        <v>589</v>
      </c>
      <c r="L1205" s="101">
        <v>619</v>
      </c>
      <c r="M1205" s="101"/>
      <c r="N1205" s="101">
        <v>629</v>
      </c>
      <c r="O1205" s="101">
        <v>659</v>
      </c>
      <c r="P1205" s="99"/>
      <c r="Q1205" s="101"/>
      <c r="R1205" s="101"/>
      <c r="S1205" s="99"/>
      <c r="T1205" s="99">
        <v>569</v>
      </c>
      <c r="U1205" s="99">
        <v>599</v>
      </c>
    </row>
    <row r="1206" spans="7:21" x14ac:dyDescent="0.25">
      <c r="G1206" s="96" t="s">
        <v>78</v>
      </c>
      <c r="H1206" s="100">
        <v>44402</v>
      </c>
      <c r="I1206" s="98" t="s">
        <v>8</v>
      </c>
      <c r="J1206" s="98" t="str">
        <f t="shared" si="18"/>
        <v>44402X</v>
      </c>
      <c r="K1206" s="101">
        <v>689</v>
      </c>
      <c r="L1206" s="101">
        <v>719</v>
      </c>
      <c r="M1206" s="101"/>
      <c r="N1206" s="101">
        <v>729</v>
      </c>
      <c r="O1206" s="101">
        <v>759</v>
      </c>
      <c r="P1206" s="99"/>
      <c r="Q1206" s="101"/>
      <c r="R1206" s="101"/>
      <c r="S1206" s="99"/>
      <c r="T1206" s="99">
        <v>669</v>
      </c>
      <c r="U1206" s="99">
        <v>699</v>
      </c>
    </row>
    <row r="1207" spans="7:21" x14ac:dyDescent="0.25">
      <c r="G1207" s="96" t="s">
        <v>78</v>
      </c>
      <c r="H1207" s="100">
        <v>44402</v>
      </c>
      <c r="I1207" s="98" t="s">
        <v>9</v>
      </c>
      <c r="J1207" s="98" t="str">
        <f t="shared" si="18"/>
        <v>44402Q</v>
      </c>
      <c r="K1207" s="101">
        <v>809</v>
      </c>
      <c r="L1207" s="101">
        <v>839</v>
      </c>
      <c r="M1207" s="101"/>
      <c r="N1207" s="101">
        <v>849</v>
      </c>
      <c r="O1207" s="101">
        <v>879</v>
      </c>
      <c r="P1207" s="99"/>
      <c r="Q1207" s="101"/>
      <c r="R1207" s="101"/>
      <c r="S1207" s="99"/>
      <c r="T1207" s="99">
        <v>789</v>
      </c>
      <c r="U1207" s="99">
        <v>819</v>
      </c>
    </row>
    <row r="1208" spans="7:21" x14ac:dyDescent="0.25">
      <c r="G1208" s="96" t="s">
        <v>78</v>
      </c>
      <c r="H1208" s="100">
        <v>44402</v>
      </c>
      <c r="I1208" s="98" t="s">
        <v>10</v>
      </c>
      <c r="J1208" s="98" t="str">
        <f t="shared" si="18"/>
        <v>44402E</v>
      </c>
      <c r="K1208" s="101">
        <v>929</v>
      </c>
      <c r="L1208" s="101">
        <v>959</v>
      </c>
      <c r="M1208" s="101"/>
      <c r="N1208" s="101">
        <v>969</v>
      </c>
      <c r="O1208" s="101">
        <v>999</v>
      </c>
      <c r="P1208" s="99"/>
      <c r="Q1208" s="101"/>
      <c r="R1208" s="101"/>
      <c r="S1208" s="99"/>
      <c r="T1208" s="99">
        <v>909</v>
      </c>
      <c r="U1208" s="99">
        <v>939</v>
      </c>
    </row>
    <row r="1209" spans="7:21" x14ac:dyDescent="0.25">
      <c r="G1209" s="96" t="s">
        <v>78</v>
      </c>
      <c r="H1209" s="100">
        <v>44402</v>
      </c>
      <c r="I1209" s="98" t="s">
        <v>72</v>
      </c>
      <c r="J1209" s="98" t="str">
        <f t="shared" si="18"/>
        <v>44402M</v>
      </c>
      <c r="K1209" s="101">
        <v>1049</v>
      </c>
      <c r="L1209" s="101">
        <v>1079</v>
      </c>
      <c r="M1209" s="101"/>
      <c r="N1209" s="101">
        <v>1089</v>
      </c>
      <c r="O1209" s="101">
        <v>1119</v>
      </c>
      <c r="P1209" s="99"/>
      <c r="Q1209" s="101"/>
      <c r="R1209" s="101"/>
      <c r="S1209" s="99"/>
      <c r="T1209" s="99">
        <v>1029</v>
      </c>
      <c r="U1209" s="99">
        <v>1059</v>
      </c>
    </row>
    <row r="1210" spans="7:21" x14ac:dyDescent="0.25">
      <c r="G1210" s="96" t="s">
        <v>79</v>
      </c>
      <c r="H1210" s="100">
        <v>44403</v>
      </c>
      <c r="I1210" s="98" t="s">
        <v>6</v>
      </c>
      <c r="J1210" s="98" t="str">
        <f t="shared" si="18"/>
        <v>44403O</v>
      </c>
      <c r="K1210" s="101">
        <v>509</v>
      </c>
      <c r="L1210" s="101">
        <v>539</v>
      </c>
      <c r="M1210" s="101"/>
      <c r="N1210" s="101">
        <v>549</v>
      </c>
      <c r="O1210" s="101">
        <v>579</v>
      </c>
      <c r="P1210" s="99"/>
      <c r="Q1210" s="99"/>
      <c r="R1210" s="99"/>
      <c r="S1210" s="99"/>
      <c r="T1210" s="99"/>
      <c r="U1210" s="99"/>
    </row>
    <row r="1211" spans="7:21" x14ac:dyDescent="0.25">
      <c r="G1211" s="96" t="s">
        <v>79</v>
      </c>
      <c r="H1211" s="100">
        <v>44403</v>
      </c>
      <c r="I1211" s="98" t="s">
        <v>7</v>
      </c>
      <c r="J1211" s="98" t="str">
        <f t="shared" si="18"/>
        <v>44403N</v>
      </c>
      <c r="K1211" s="101">
        <v>589</v>
      </c>
      <c r="L1211" s="101">
        <v>619</v>
      </c>
      <c r="M1211" s="101"/>
      <c r="N1211" s="101">
        <v>629</v>
      </c>
      <c r="O1211" s="101">
        <v>659</v>
      </c>
      <c r="P1211" s="99"/>
      <c r="Q1211" s="99"/>
      <c r="R1211" s="99"/>
      <c r="S1211" s="99"/>
      <c r="T1211" s="99"/>
      <c r="U1211" s="99"/>
    </row>
    <row r="1212" spans="7:21" x14ac:dyDescent="0.25">
      <c r="G1212" s="96" t="s">
        <v>79</v>
      </c>
      <c r="H1212" s="100">
        <v>44403</v>
      </c>
      <c r="I1212" s="98" t="s">
        <v>8</v>
      </c>
      <c r="J1212" s="98" t="str">
        <f t="shared" si="18"/>
        <v>44403X</v>
      </c>
      <c r="K1212" s="101">
        <v>689</v>
      </c>
      <c r="L1212" s="101">
        <v>719</v>
      </c>
      <c r="M1212" s="101"/>
      <c r="N1212" s="101">
        <v>729</v>
      </c>
      <c r="O1212" s="101">
        <v>759</v>
      </c>
      <c r="P1212" s="99"/>
      <c r="Q1212" s="99"/>
      <c r="R1212" s="99"/>
      <c r="S1212" s="99"/>
      <c r="T1212" s="99"/>
      <c r="U1212" s="99"/>
    </row>
    <row r="1213" spans="7:21" x14ac:dyDescent="0.25">
      <c r="G1213" s="96" t="s">
        <v>79</v>
      </c>
      <c r="H1213" s="100">
        <v>44403</v>
      </c>
      <c r="I1213" s="98" t="s">
        <v>9</v>
      </c>
      <c r="J1213" s="98" t="str">
        <f t="shared" si="18"/>
        <v>44403Q</v>
      </c>
      <c r="K1213" s="101">
        <v>809</v>
      </c>
      <c r="L1213" s="101">
        <v>839</v>
      </c>
      <c r="M1213" s="101"/>
      <c r="N1213" s="101">
        <v>849</v>
      </c>
      <c r="O1213" s="101">
        <v>879</v>
      </c>
      <c r="P1213" s="99"/>
      <c r="Q1213" s="99"/>
      <c r="R1213" s="99"/>
      <c r="S1213" s="99"/>
      <c r="T1213" s="99"/>
      <c r="U1213" s="99"/>
    </row>
    <row r="1214" spans="7:21" x14ac:dyDescent="0.25">
      <c r="G1214" s="96" t="s">
        <v>79</v>
      </c>
      <c r="H1214" s="100">
        <v>44403</v>
      </c>
      <c r="I1214" s="98" t="s">
        <v>10</v>
      </c>
      <c r="J1214" s="98" t="str">
        <f t="shared" si="18"/>
        <v>44403E</v>
      </c>
      <c r="K1214" s="101">
        <v>929</v>
      </c>
      <c r="L1214" s="101">
        <v>959</v>
      </c>
      <c r="M1214" s="101"/>
      <c r="N1214" s="101">
        <v>969</v>
      </c>
      <c r="O1214" s="101">
        <v>999</v>
      </c>
      <c r="P1214" s="99"/>
      <c r="Q1214" s="99"/>
      <c r="R1214" s="99"/>
      <c r="S1214" s="99"/>
      <c r="T1214" s="99"/>
      <c r="U1214" s="99"/>
    </row>
    <row r="1215" spans="7:21" x14ac:dyDescent="0.25">
      <c r="G1215" s="96" t="s">
        <v>79</v>
      </c>
      <c r="H1215" s="100">
        <v>44403</v>
      </c>
      <c r="I1215" s="98" t="s">
        <v>72</v>
      </c>
      <c r="J1215" s="98" t="str">
        <f t="shared" si="18"/>
        <v>44403M</v>
      </c>
      <c r="K1215" s="101">
        <v>1049</v>
      </c>
      <c r="L1215" s="101">
        <v>1079</v>
      </c>
      <c r="M1215" s="101"/>
      <c r="N1215" s="101">
        <v>1089</v>
      </c>
      <c r="O1215" s="101">
        <v>1119</v>
      </c>
      <c r="P1215" s="99"/>
      <c r="Q1215" s="99"/>
      <c r="R1215" s="99"/>
      <c r="S1215" s="99"/>
      <c r="T1215" s="99"/>
      <c r="U1215" s="99"/>
    </row>
    <row r="1216" spans="7:21" x14ac:dyDescent="0.25">
      <c r="G1216" s="96" t="s">
        <v>80</v>
      </c>
      <c r="H1216" s="100">
        <v>44404</v>
      </c>
      <c r="I1216" s="98" t="s">
        <v>6</v>
      </c>
      <c r="J1216" s="98" t="str">
        <f t="shared" si="18"/>
        <v>44404O</v>
      </c>
      <c r="K1216" s="101">
        <v>509</v>
      </c>
      <c r="L1216" s="101">
        <v>539</v>
      </c>
      <c r="M1216" s="101"/>
      <c r="N1216" s="101">
        <v>549</v>
      </c>
      <c r="O1216" s="101">
        <v>579</v>
      </c>
      <c r="P1216" s="99"/>
      <c r="Q1216" s="99"/>
      <c r="R1216" s="99"/>
      <c r="S1216" s="99"/>
      <c r="T1216" s="99"/>
      <c r="U1216" s="99"/>
    </row>
    <row r="1217" spans="7:21" x14ac:dyDescent="0.25">
      <c r="G1217" s="96" t="s">
        <v>80</v>
      </c>
      <c r="H1217" s="100">
        <v>44404</v>
      </c>
      <c r="I1217" s="98" t="s">
        <v>7</v>
      </c>
      <c r="J1217" s="98" t="str">
        <f t="shared" si="18"/>
        <v>44404N</v>
      </c>
      <c r="K1217" s="101">
        <v>589</v>
      </c>
      <c r="L1217" s="101">
        <v>619</v>
      </c>
      <c r="M1217" s="101"/>
      <c r="N1217" s="101">
        <v>629</v>
      </c>
      <c r="O1217" s="101">
        <v>659</v>
      </c>
      <c r="P1217" s="99"/>
      <c r="Q1217" s="99"/>
      <c r="R1217" s="99"/>
      <c r="S1217" s="99"/>
      <c r="T1217" s="99"/>
      <c r="U1217" s="99"/>
    </row>
    <row r="1218" spans="7:21" x14ac:dyDescent="0.25">
      <c r="G1218" s="96" t="s">
        <v>80</v>
      </c>
      <c r="H1218" s="100">
        <v>44404</v>
      </c>
      <c r="I1218" s="98" t="s">
        <v>8</v>
      </c>
      <c r="J1218" s="98" t="str">
        <f t="shared" si="18"/>
        <v>44404X</v>
      </c>
      <c r="K1218" s="101">
        <v>689</v>
      </c>
      <c r="L1218" s="101">
        <v>719</v>
      </c>
      <c r="M1218" s="101"/>
      <c r="N1218" s="101">
        <v>729</v>
      </c>
      <c r="O1218" s="101">
        <v>759</v>
      </c>
      <c r="P1218" s="99"/>
      <c r="Q1218" s="99"/>
      <c r="R1218" s="99"/>
      <c r="S1218" s="99"/>
      <c r="T1218" s="99"/>
      <c r="U1218" s="99"/>
    </row>
    <row r="1219" spans="7:21" x14ac:dyDescent="0.25">
      <c r="G1219" s="96" t="s">
        <v>80</v>
      </c>
      <c r="H1219" s="100">
        <v>44404</v>
      </c>
      <c r="I1219" s="98" t="s">
        <v>9</v>
      </c>
      <c r="J1219" s="98" t="str">
        <f t="shared" si="18"/>
        <v>44404Q</v>
      </c>
      <c r="K1219" s="101">
        <v>809</v>
      </c>
      <c r="L1219" s="101">
        <v>839</v>
      </c>
      <c r="M1219" s="101"/>
      <c r="N1219" s="101">
        <v>849</v>
      </c>
      <c r="O1219" s="101">
        <v>879</v>
      </c>
      <c r="P1219" s="99"/>
      <c r="Q1219" s="99"/>
      <c r="R1219" s="99"/>
      <c r="S1219" s="99"/>
      <c r="T1219" s="99"/>
      <c r="U1219" s="99"/>
    </row>
    <row r="1220" spans="7:21" x14ac:dyDescent="0.25">
      <c r="G1220" s="96" t="s">
        <v>80</v>
      </c>
      <c r="H1220" s="100">
        <v>44404</v>
      </c>
      <c r="I1220" s="98" t="s">
        <v>10</v>
      </c>
      <c r="J1220" s="98" t="str">
        <f t="shared" si="18"/>
        <v>44404E</v>
      </c>
      <c r="K1220" s="101">
        <v>929</v>
      </c>
      <c r="L1220" s="101">
        <v>959</v>
      </c>
      <c r="M1220" s="101"/>
      <c r="N1220" s="101">
        <v>969</v>
      </c>
      <c r="O1220" s="101">
        <v>999</v>
      </c>
      <c r="P1220" s="99"/>
      <c r="Q1220" s="99"/>
      <c r="R1220" s="99"/>
      <c r="S1220" s="99"/>
      <c r="T1220" s="99"/>
      <c r="U1220" s="99"/>
    </row>
    <row r="1221" spans="7:21" x14ac:dyDescent="0.25">
      <c r="G1221" s="96" t="s">
        <v>80</v>
      </c>
      <c r="H1221" s="100">
        <v>44404</v>
      </c>
      <c r="I1221" s="98" t="s">
        <v>72</v>
      </c>
      <c r="J1221" s="98" t="str">
        <f t="shared" ref="J1221:J1284" si="19">+H1221&amp;I1221</f>
        <v>44404M</v>
      </c>
      <c r="K1221" s="101">
        <v>1049</v>
      </c>
      <c r="L1221" s="101">
        <v>1079</v>
      </c>
      <c r="M1221" s="101"/>
      <c r="N1221" s="101">
        <v>1089</v>
      </c>
      <c r="O1221" s="101">
        <v>1119</v>
      </c>
      <c r="P1221" s="99"/>
      <c r="Q1221" s="99"/>
      <c r="R1221" s="99"/>
      <c r="S1221" s="99"/>
      <c r="T1221" s="99"/>
      <c r="U1221" s="99"/>
    </row>
    <row r="1222" spans="7:21" x14ac:dyDescent="0.25">
      <c r="G1222" s="96" t="s">
        <v>74</v>
      </c>
      <c r="H1222" s="100">
        <v>44405</v>
      </c>
      <c r="I1222" s="98" t="s">
        <v>6</v>
      </c>
      <c r="J1222" s="98" t="str">
        <f t="shared" si="19"/>
        <v>44405O</v>
      </c>
      <c r="K1222" s="101">
        <v>509</v>
      </c>
      <c r="L1222" s="101">
        <v>539</v>
      </c>
      <c r="M1222" s="101"/>
      <c r="N1222" s="101">
        <v>549</v>
      </c>
      <c r="O1222" s="101">
        <v>579</v>
      </c>
      <c r="P1222" s="99"/>
      <c r="Q1222" s="99"/>
      <c r="R1222" s="99"/>
      <c r="S1222" s="99"/>
      <c r="T1222" s="99"/>
      <c r="U1222" s="99"/>
    </row>
    <row r="1223" spans="7:21" x14ac:dyDescent="0.25">
      <c r="G1223" s="96" t="s">
        <v>74</v>
      </c>
      <c r="H1223" s="100">
        <v>44405</v>
      </c>
      <c r="I1223" s="98" t="s">
        <v>7</v>
      </c>
      <c r="J1223" s="98" t="str">
        <f t="shared" si="19"/>
        <v>44405N</v>
      </c>
      <c r="K1223" s="101">
        <v>589</v>
      </c>
      <c r="L1223" s="101">
        <v>619</v>
      </c>
      <c r="M1223" s="101"/>
      <c r="N1223" s="101">
        <v>629</v>
      </c>
      <c r="O1223" s="101">
        <v>659</v>
      </c>
      <c r="P1223" s="99"/>
      <c r="Q1223" s="99"/>
      <c r="R1223" s="99"/>
      <c r="S1223" s="99"/>
      <c r="T1223" s="99"/>
      <c r="U1223" s="99"/>
    </row>
    <row r="1224" spans="7:21" x14ac:dyDescent="0.25">
      <c r="G1224" s="96" t="s">
        <v>74</v>
      </c>
      <c r="H1224" s="100">
        <v>44405</v>
      </c>
      <c r="I1224" s="98" t="s">
        <v>8</v>
      </c>
      <c r="J1224" s="98" t="str">
        <f t="shared" si="19"/>
        <v>44405X</v>
      </c>
      <c r="K1224" s="101">
        <v>689</v>
      </c>
      <c r="L1224" s="101">
        <v>719</v>
      </c>
      <c r="M1224" s="101"/>
      <c r="N1224" s="101">
        <v>729</v>
      </c>
      <c r="O1224" s="101">
        <v>759</v>
      </c>
      <c r="P1224" s="99"/>
      <c r="Q1224" s="99"/>
      <c r="R1224" s="99"/>
      <c r="S1224" s="99"/>
      <c r="T1224" s="99"/>
      <c r="U1224" s="99"/>
    </row>
    <row r="1225" spans="7:21" x14ac:dyDescent="0.25">
      <c r="G1225" s="96" t="s">
        <v>74</v>
      </c>
      <c r="H1225" s="100">
        <v>44405</v>
      </c>
      <c r="I1225" s="98" t="s">
        <v>9</v>
      </c>
      <c r="J1225" s="98" t="str">
        <f t="shared" si="19"/>
        <v>44405Q</v>
      </c>
      <c r="K1225" s="101">
        <v>809</v>
      </c>
      <c r="L1225" s="101">
        <v>839</v>
      </c>
      <c r="M1225" s="101"/>
      <c r="N1225" s="101">
        <v>849</v>
      </c>
      <c r="O1225" s="101">
        <v>879</v>
      </c>
      <c r="P1225" s="99"/>
      <c r="Q1225" s="99"/>
      <c r="R1225" s="99"/>
      <c r="S1225" s="99"/>
      <c r="T1225" s="99"/>
      <c r="U1225" s="99"/>
    </row>
    <row r="1226" spans="7:21" x14ac:dyDescent="0.25">
      <c r="G1226" s="96" t="s">
        <v>74</v>
      </c>
      <c r="H1226" s="100">
        <v>44405</v>
      </c>
      <c r="I1226" s="98" t="s">
        <v>10</v>
      </c>
      <c r="J1226" s="98" t="str">
        <f t="shared" si="19"/>
        <v>44405E</v>
      </c>
      <c r="K1226" s="101">
        <v>929</v>
      </c>
      <c r="L1226" s="101">
        <v>959</v>
      </c>
      <c r="M1226" s="101"/>
      <c r="N1226" s="101">
        <v>969</v>
      </c>
      <c r="O1226" s="101">
        <v>999</v>
      </c>
      <c r="P1226" s="99"/>
      <c r="Q1226" s="99"/>
      <c r="R1226" s="99"/>
      <c r="S1226" s="99"/>
      <c r="T1226" s="99"/>
      <c r="U1226" s="99"/>
    </row>
    <row r="1227" spans="7:21" x14ac:dyDescent="0.25">
      <c r="G1227" s="96" t="s">
        <v>74</v>
      </c>
      <c r="H1227" s="100">
        <v>44405</v>
      </c>
      <c r="I1227" s="98" t="s">
        <v>72</v>
      </c>
      <c r="J1227" s="98" t="str">
        <f t="shared" si="19"/>
        <v>44405M</v>
      </c>
      <c r="K1227" s="101">
        <v>1049</v>
      </c>
      <c r="L1227" s="101">
        <v>1079</v>
      </c>
      <c r="M1227" s="101"/>
      <c r="N1227" s="101">
        <v>1089</v>
      </c>
      <c r="O1227" s="101">
        <v>1119</v>
      </c>
      <c r="P1227" s="99"/>
      <c r="Q1227" s="99"/>
      <c r="R1227" s="99"/>
      <c r="S1227" s="99"/>
      <c r="T1227" s="99"/>
      <c r="U1227" s="99"/>
    </row>
    <row r="1228" spans="7:21" x14ac:dyDescent="0.25">
      <c r="G1228" s="96" t="s">
        <v>75</v>
      </c>
      <c r="H1228" s="100">
        <v>44406</v>
      </c>
      <c r="I1228" s="98" t="s">
        <v>6</v>
      </c>
      <c r="J1228" s="98" t="str">
        <f t="shared" si="19"/>
        <v>44406O</v>
      </c>
      <c r="K1228" s="101">
        <v>509</v>
      </c>
      <c r="L1228" s="101">
        <v>539</v>
      </c>
      <c r="M1228" s="101"/>
      <c r="N1228" s="101">
        <v>549</v>
      </c>
      <c r="O1228" s="101">
        <v>579</v>
      </c>
      <c r="P1228" s="99"/>
      <c r="Q1228" s="99"/>
      <c r="R1228" s="99"/>
      <c r="S1228" s="99"/>
      <c r="T1228" s="99"/>
      <c r="U1228" s="99"/>
    </row>
    <row r="1229" spans="7:21" x14ac:dyDescent="0.25">
      <c r="G1229" s="96" t="s">
        <v>75</v>
      </c>
      <c r="H1229" s="100">
        <v>44406</v>
      </c>
      <c r="I1229" s="98" t="s">
        <v>7</v>
      </c>
      <c r="J1229" s="98" t="str">
        <f t="shared" si="19"/>
        <v>44406N</v>
      </c>
      <c r="K1229" s="101">
        <v>589</v>
      </c>
      <c r="L1229" s="101">
        <v>619</v>
      </c>
      <c r="M1229" s="101"/>
      <c r="N1229" s="101">
        <v>629</v>
      </c>
      <c r="O1229" s="101">
        <v>659</v>
      </c>
      <c r="P1229" s="99"/>
      <c r="Q1229" s="99"/>
      <c r="R1229" s="99"/>
      <c r="S1229" s="99"/>
      <c r="T1229" s="99"/>
      <c r="U1229" s="99"/>
    </row>
    <row r="1230" spans="7:21" x14ac:dyDescent="0.25">
      <c r="G1230" s="96" t="s">
        <v>75</v>
      </c>
      <c r="H1230" s="100">
        <v>44406</v>
      </c>
      <c r="I1230" s="98" t="s">
        <v>8</v>
      </c>
      <c r="J1230" s="98" t="str">
        <f t="shared" si="19"/>
        <v>44406X</v>
      </c>
      <c r="K1230" s="101">
        <v>689</v>
      </c>
      <c r="L1230" s="101">
        <v>719</v>
      </c>
      <c r="M1230" s="101"/>
      <c r="N1230" s="101">
        <v>729</v>
      </c>
      <c r="O1230" s="101">
        <v>759</v>
      </c>
      <c r="P1230" s="99"/>
      <c r="Q1230" s="99"/>
      <c r="R1230" s="99"/>
      <c r="S1230" s="99"/>
      <c r="T1230" s="99"/>
      <c r="U1230" s="99"/>
    </row>
    <row r="1231" spans="7:21" x14ac:dyDescent="0.25">
      <c r="G1231" s="96" t="s">
        <v>75</v>
      </c>
      <c r="H1231" s="100">
        <v>44406</v>
      </c>
      <c r="I1231" s="98" t="s">
        <v>9</v>
      </c>
      <c r="J1231" s="98" t="str">
        <f t="shared" si="19"/>
        <v>44406Q</v>
      </c>
      <c r="K1231" s="101">
        <v>809</v>
      </c>
      <c r="L1231" s="101">
        <v>839</v>
      </c>
      <c r="M1231" s="101"/>
      <c r="N1231" s="101">
        <v>849</v>
      </c>
      <c r="O1231" s="101">
        <v>879</v>
      </c>
      <c r="P1231" s="99"/>
      <c r="Q1231" s="99"/>
      <c r="R1231" s="99"/>
      <c r="S1231" s="99"/>
      <c r="T1231" s="99"/>
      <c r="U1231" s="99"/>
    </row>
    <row r="1232" spans="7:21" x14ac:dyDescent="0.25">
      <c r="G1232" s="96" t="s">
        <v>75</v>
      </c>
      <c r="H1232" s="100">
        <v>44406</v>
      </c>
      <c r="I1232" s="98" t="s">
        <v>10</v>
      </c>
      <c r="J1232" s="98" t="str">
        <f t="shared" si="19"/>
        <v>44406E</v>
      </c>
      <c r="K1232" s="101">
        <v>929</v>
      </c>
      <c r="L1232" s="101">
        <v>959</v>
      </c>
      <c r="M1232" s="101"/>
      <c r="N1232" s="101">
        <v>969</v>
      </c>
      <c r="O1232" s="101">
        <v>999</v>
      </c>
      <c r="P1232" s="99"/>
      <c r="Q1232" s="99"/>
      <c r="R1232" s="99"/>
      <c r="S1232" s="99"/>
      <c r="T1232" s="99"/>
      <c r="U1232" s="99"/>
    </row>
    <row r="1233" spans="7:21" x14ac:dyDescent="0.25">
      <c r="G1233" s="96" t="s">
        <v>75</v>
      </c>
      <c r="H1233" s="100">
        <v>44406</v>
      </c>
      <c r="I1233" s="98" t="s">
        <v>72</v>
      </c>
      <c r="J1233" s="98" t="str">
        <f t="shared" si="19"/>
        <v>44406M</v>
      </c>
      <c r="K1233" s="101">
        <v>1049</v>
      </c>
      <c r="L1233" s="101">
        <v>1079</v>
      </c>
      <c r="M1233" s="101"/>
      <c r="N1233" s="101">
        <v>1089</v>
      </c>
      <c r="O1233" s="101">
        <v>1119</v>
      </c>
      <c r="P1233" s="99"/>
      <c r="Q1233" s="99"/>
      <c r="R1233" s="99"/>
      <c r="S1233" s="99"/>
      <c r="T1233" s="99"/>
      <c r="U1233" s="99"/>
    </row>
    <row r="1234" spans="7:21" x14ac:dyDescent="0.25">
      <c r="G1234" s="96" t="s">
        <v>76</v>
      </c>
      <c r="H1234" s="100">
        <v>44407</v>
      </c>
      <c r="I1234" s="98" t="s">
        <v>6</v>
      </c>
      <c r="J1234" s="98" t="str">
        <f t="shared" si="19"/>
        <v>44407O</v>
      </c>
      <c r="K1234" s="101">
        <v>509</v>
      </c>
      <c r="L1234" s="101">
        <v>539</v>
      </c>
      <c r="M1234" s="101"/>
      <c r="N1234" s="101">
        <v>549</v>
      </c>
      <c r="O1234" s="101">
        <v>579</v>
      </c>
      <c r="P1234" s="99"/>
      <c r="Q1234" s="99">
        <v>509</v>
      </c>
      <c r="R1234" s="99">
        <v>539</v>
      </c>
      <c r="S1234" s="99"/>
      <c r="T1234" s="99"/>
      <c r="U1234" s="99"/>
    </row>
    <row r="1235" spans="7:21" x14ac:dyDescent="0.25">
      <c r="G1235" s="96" t="s">
        <v>76</v>
      </c>
      <c r="H1235" s="100">
        <v>44407</v>
      </c>
      <c r="I1235" s="98" t="s">
        <v>7</v>
      </c>
      <c r="J1235" s="98" t="str">
        <f t="shared" si="19"/>
        <v>44407N</v>
      </c>
      <c r="K1235" s="101">
        <v>589</v>
      </c>
      <c r="L1235" s="101">
        <v>619</v>
      </c>
      <c r="M1235" s="101"/>
      <c r="N1235" s="101">
        <v>629</v>
      </c>
      <c r="O1235" s="101">
        <v>659</v>
      </c>
      <c r="P1235" s="99"/>
      <c r="Q1235" s="99">
        <v>589</v>
      </c>
      <c r="R1235" s="99">
        <v>619</v>
      </c>
      <c r="S1235" s="99"/>
      <c r="T1235" s="99"/>
      <c r="U1235" s="99"/>
    </row>
    <row r="1236" spans="7:21" x14ac:dyDescent="0.25">
      <c r="G1236" s="96" t="s">
        <v>76</v>
      </c>
      <c r="H1236" s="100">
        <v>44407</v>
      </c>
      <c r="I1236" s="98" t="s">
        <v>8</v>
      </c>
      <c r="J1236" s="98" t="str">
        <f t="shared" si="19"/>
        <v>44407X</v>
      </c>
      <c r="K1236" s="101">
        <v>689</v>
      </c>
      <c r="L1236" s="101">
        <v>719</v>
      </c>
      <c r="M1236" s="101"/>
      <c r="N1236" s="101">
        <v>729</v>
      </c>
      <c r="O1236" s="101">
        <v>759</v>
      </c>
      <c r="P1236" s="99"/>
      <c r="Q1236" s="99">
        <v>689</v>
      </c>
      <c r="R1236" s="99">
        <v>719</v>
      </c>
      <c r="S1236" s="99"/>
      <c r="T1236" s="99"/>
      <c r="U1236" s="99"/>
    </row>
    <row r="1237" spans="7:21" x14ac:dyDescent="0.25">
      <c r="G1237" s="96" t="s">
        <v>76</v>
      </c>
      <c r="H1237" s="100">
        <v>44407</v>
      </c>
      <c r="I1237" s="98" t="s">
        <v>9</v>
      </c>
      <c r="J1237" s="98" t="str">
        <f t="shared" si="19"/>
        <v>44407Q</v>
      </c>
      <c r="K1237" s="101">
        <v>809</v>
      </c>
      <c r="L1237" s="101">
        <v>839</v>
      </c>
      <c r="M1237" s="101"/>
      <c r="N1237" s="101">
        <v>849</v>
      </c>
      <c r="O1237" s="101">
        <v>879</v>
      </c>
      <c r="P1237" s="99"/>
      <c r="Q1237" s="99">
        <v>809</v>
      </c>
      <c r="R1237" s="99">
        <v>839</v>
      </c>
      <c r="S1237" s="99"/>
      <c r="T1237" s="99"/>
      <c r="U1237" s="99"/>
    </row>
    <row r="1238" spans="7:21" x14ac:dyDescent="0.25">
      <c r="G1238" s="96" t="s">
        <v>76</v>
      </c>
      <c r="H1238" s="100">
        <v>44407</v>
      </c>
      <c r="I1238" s="98" t="s">
        <v>10</v>
      </c>
      <c r="J1238" s="98" t="str">
        <f t="shared" si="19"/>
        <v>44407E</v>
      </c>
      <c r="K1238" s="101">
        <v>929</v>
      </c>
      <c r="L1238" s="101">
        <v>959</v>
      </c>
      <c r="M1238" s="101"/>
      <c r="N1238" s="101">
        <v>969</v>
      </c>
      <c r="O1238" s="101">
        <v>999</v>
      </c>
      <c r="P1238" s="99"/>
      <c r="Q1238" s="99">
        <v>929</v>
      </c>
      <c r="R1238" s="99">
        <v>959</v>
      </c>
      <c r="S1238" s="99"/>
      <c r="T1238" s="99"/>
      <c r="U1238" s="99"/>
    </row>
    <row r="1239" spans="7:21" x14ac:dyDescent="0.25">
      <c r="G1239" s="96" t="s">
        <v>76</v>
      </c>
      <c r="H1239" s="100">
        <v>44407</v>
      </c>
      <c r="I1239" s="98" t="s">
        <v>72</v>
      </c>
      <c r="J1239" s="98" t="str">
        <f t="shared" si="19"/>
        <v>44407M</v>
      </c>
      <c r="K1239" s="101">
        <v>1049</v>
      </c>
      <c r="L1239" s="101">
        <v>1079</v>
      </c>
      <c r="M1239" s="101"/>
      <c r="N1239" s="101">
        <v>1089</v>
      </c>
      <c r="O1239" s="101">
        <v>1119</v>
      </c>
      <c r="P1239" s="99"/>
      <c r="Q1239" s="99">
        <v>1049</v>
      </c>
      <c r="R1239" s="99">
        <v>1079</v>
      </c>
      <c r="S1239" s="99"/>
      <c r="T1239" s="99"/>
      <c r="U1239" s="99"/>
    </row>
    <row r="1240" spans="7:21" x14ac:dyDescent="0.25">
      <c r="G1240" s="96" t="s">
        <v>77</v>
      </c>
      <c r="H1240" s="100">
        <v>44408</v>
      </c>
      <c r="I1240" s="98" t="s">
        <v>6</v>
      </c>
      <c r="J1240" s="98" t="str">
        <f t="shared" si="19"/>
        <v>44408O</v>
      </c>
      <c r="K1240" s="101">
        <v>509</v>
      </c>
      <c r="L1240" s="101">
        <v>539</v>
      </c>
      <c r="M1240" s="101"/>
      <c r="N1240" s="101">
        <v>549</v>
      </c>
      <c r="O1240" s="101">
        <v>579</v>
      </c>
      <c r="P1240" s="99"/>
      <c r="Q1240" s="99">
        <v>509</v>
      </c>
      <c r="R1240" s="99">
        <v>539</v>
      </c>
      <c r="S1240" s="99"/>
      <c r="T1240" s="99"/>
      <c r="U1240" s="99"/>
    </row>
    <row r="1241" spans="7:21" x14ac:dyDescent="0.25">
      <c r="G1241" s="96" t="s">
        <v>77</v>
      </c>
      <c r="H1241" s="100">
        <v>44408</v>
      </c>
      <c r="I1241" s="98" t="s">
        <v>7</v>
      </c>
      <c r="J1241" s="98" t="str">
        <f t="shared" si="19"/>
        <v>44408N</v>
      </c>
      <c r="K1241" s="101">
        <v>589</v>
      </c>
      <c r="L1241" s="101">
        <v>619</v>
      </c>
      <c r="M1241" s="101"/>
      <c r="N1241" s="101">
        <v>629</v>
      </c>
      <c r="O1241" s="101">
        <v>659</v>
      </c>
      <c r="P1241" s="99"/>
      <c r="Q1241" s="99">
        <v>589</v>
      </c>
      <c r="R1241" s="99">
        <v>619</v>
      </c>
      <c r="S1241" s="99"/>
      <c r="T1241" s="99"/>
      <c r="U1241" s="99"/>
    </row>
    <row r="1242" spans="7:21" x14ac:dyDescent="0.25">
      <c r="G1242" s="96" t="s">
        <v>77</v>
      </c>
      <c r="H1242" s="100">
        <v>44408</v>
      </c>
      <c r="I1242" s="98" t="s">
        <v>8</v>
      </c>
      <c r="J1242" s="98" t="str">
        <f t="shared" si="19"/>
        <v>44408X</v>
      </c>
      <c r="K1242" s="101">
        <v>689</v>
      </c>
      <c r="L1242" s="101">
        <v>719</v>
      </c>
      <c r="M1242" s="101"/>
      <c r="N1242" s="101">
        <v>729</v>
      </c>
      <c r="O1242" s="101">
        <v>759</v>
      </c>
      <c r="P1242" s="99"/>
      <c r="Q1242" s="99">
        <v>689</v>
      </c>
      <c r="R1242" s="99">
        <v>719</v>
      </c>
      <c r="S1242" s="99"/>
      <c r="T1242" s="99"/>
      <c r="U1242" s="99"/>
    </row>
    <row r="1243" spans="7:21" x14ac:dyDescent="0.25">
      <c r="G1243" s="96" t="s">
        <v>77</v>
      </c>
      <c r="H1243" s="100">
        <v>44408</v>
      </c>
      <c r="I1243" s="98" t="s">
        <v>9</v>
      </c>
      <c r="J1243" s="98" t="str">
        <f t="shared" si="19"/>
        <v>44408Q</v>
      </c>
      <c r="K1243" s="101">
        <v>809</v>
      </c>
      <c r="L1243" s="101">
        <v>839</v>
      </c>
      <c r="M1243" s="101"/>
      <c r="N1243" s="101">
        <v>849</v>
      </c>
      <c r="O1243" s="101">
        <v>879</v>
      </c>
      <c r="P1243" s="99"/>
      <c r="Q1243" s="99">
        <v>809</v>
      </c>
      <c r="R1243" s="99">
        <v>839</v>
      </c>
      <c r="S1243" s="99"/>
      <c r="T1243" s="99"/>
      <c r="U1243" s="99"/>
    </row>
    <row r="1244" spans="7:21" x14ac:dyDescent="0.25">
      <c r="G1244" s="96" t="s">
        <v>77</v>
      </c>
      <c r="H1244" s="100">
        <v>44408</v>
      </c>
      <c r="I1244" s="98" t="s">
        <v>10</v>
      </c>
      <c r="J1244" s="98" t="str">
        <f t="shared" si="19"/>
        <v>44408E</v>
      </c>
      <c r="K1244" s="101">
        <v>929</v>
      </c>
      <c r="L1244" s="101">
        <v>959</v>
      </c>
      <c r="M1244" s="101"/>
      <c r="N1244" s="101">
        <v>969</v>
      </c>
      <c r="O1244" s="101">
        <v>999</v>
      </c>
      <c r="P1244" s="99"/>
      <c r="Q1244" s="99">
        <v>929</v>
      </c>
      <c r="R1244" s="99">
        <v>959</v>
      </c>
      <c r="S1244" s="99"/>
      <c r="T1244" s="99"/>
      <c r="U1244" s="99"/>
    </row>
    <row r="1245" spans="7:21" x14ac:dyDescent="0.25">
      <c r="G1245" s="96" t="s">
        <v>77</v>
      </c>
      <c r="H1245" s="100">
        <v>44408</v>
      </c>
      <c r="I1245" s="98" t="s">
        <v>72</v>
      </c>
      <c r="J1245" s="98" t="str">
        <f t="shared" si="19"/>
        <v>44408M</v>
      </c>
      <c r="K1245" s="101">
        <v>1049</v>
      </c>
      <c r="L1245" s="101">
        <v>1079</v>
      </c>
      <c r="M1245" s="101"/>
      <c r="N1245" s="101">
        <v>1089</v>
      </c>
      <c r="O1245" s="101">
        <v>1119</v>
      </c>
      <c r="P1245" s="99"/>
      <c r="Q1245" s="99">
        <v>1049</v>
      </c>
      <c r="R1245" s="99">
        <v>1079</v>
      </c>
      <c r="S1245" s="99"/>
      <c r="T1245" s="99"/>
      <c r="U1245" s="99"/>
    </row>
    <row r="1246" spans="7:21" x14ac:dyDescent="0.25">
      <c r="G1246" s="96" t="s">
        <v>78</v>
      </c>
      <c r="H1246" s="100">
        <v>44409</v>
      </c>
      <c r="I1246" s="98" t="s">
        <v>6</v>
      </c>
      <c r="J1246" s="98" t="str">
        <f t="shared" si="19"/>
        <v>44409O</v>
      </c>
      <c r="K1246" s="101">
        <v>509</v>
      </c>
      <c r="L1246" s="101">
        <v>539</v>
      </c>
      <c r="M1246" s="101"/>
      <c r="N1246" s="101">
        <v>549</v>
      </c>
      <c r="O1246" s="101">
        <v>579</v>
      </c>
      <c r="P1246" s="99"/>
      <c r="Q1246" s="101"/>
      <c r="R1246" s="101"/>
      <c r="S1246" s="99"/>
      <c r="T1246" s="99">
        <v>489</v>
      </c>
      <c r="U1246" s="99">
        <v>519</v>
      </c>
    </row>
    <row r="1247" spans="7:21" x14ac:dyDescent="0.25">
      <c r="G1247" s="96" t="s">
        <v>78</v>
      </c>
      <c r="H1247" s="100">
        <v>44409</v>
      </c>
      <c r="I1247" s="98" t="s">
        <v>7</v>
      </c>
      <c r="J1247" s="98" t="str">
        <f t="shared" si="19"/>
        <v>44409N</v>
      </c>
      <c r="K1247" s="101">
        <v>589</v>
      </c>
      <c r="L1247" s="101">
        <v>619</v>
      </c>
      <c r="M1247" s="101"/>
      <c r="N1247" s="101">
        <v>629</v>
      </c>
      <c r="O1247" s="101">
        <v>659</v>
      </c>
      <c r="P1247" s="99"/>
      <c r="Q1247" s="101"/>
      <c r="R1247" s="101"/>
      <c r="S1247" s="99"/>
      <c r="T1247" s="99">
        <v>569</v>
      </c>
      <c r="U1247" s="99">
        <v>599</v>
      </c>
    </row>
    <row r="1248" spans="7:21" x14ac:dyDescent="0.25">
      <c r="G1248" s="96" t="s">
        <v>78</v>
      </c>
      <c r="H1248" s="100">
        <v>44409</v>
      </c>
      <c r="I1248" s="98" t="s">
        <v>8</v>
      </c>
      <c r="J1248" s="98" t="str">
        <f t="shared" si="19"/>
        <v>44409X</v>
      </c>
      <c r="K1248" s="101">
        <v>689</v>
      </c>
      <c r="L1248" s="101">
        <v>719</v>
      </c>
      <c r="M1248" s="101"/>
      <c r="N1248" s="101">
        <v>729</v>
      </c>
      <c r="O1248" s="101">
        <v>759</v>
      </c>
      <c r="P1248" s="99"/>
      <c r="Q1248" s="101"/>
      <c r="R1248" s="101"/>
      <c r="S1248" s="99"/>
      <c r="T1248" s="99">
        <v>669</v>
      </c>
      <c r="U1248" s="99">
        <v>699</v>
      </c>
    </row>
    <row r="1249" spans="7:21" x14ac:dyDescent="0.25">
      <c r="G1249" s="96" t="s">
        <v>78</v>
      </c>
      <c r="H1249" s="100">
        <v>44409</v>
      </c>
      <c r="I1249" s="98" t="s">
        <v>9</v>
      </c>
      <c r="J1249" s="98" t="str">
        <f t="shared" si="19"/>
        <v>44409Q</v>
      </c>
      <c r="K1249" s="101">
        <v>809</v>
      </c>
      <c r="L1249" s="101">
        <v>839</v>
      </c>
      <c r="M1249" s="101"/>
      <c r="N1249" s="101">
        <v>849</v>
      </c>
      <c r="O1249" s="101">
        <v>879</v>
      </c>
      <c r="P1249" s="99"/>
      <c r="Q1249" s="101"/>
      <c r="R1249" s="101"/>
      <c r="S1249" s="99"/>
      <c r="T1249" s="99">
        <v>789</v>
      </c>
      <c r="U1249" s="99">
        <v>819</v>
      </c>
    </row>
    <row r="1250" spans="7:21" x14ac:dyDescent="0.25">
      <c r="G1250" s="96" t="s">
        <v>78</v>
      </c>
      <c r="H1250" s="100">
        <v>44409</v>
      </c>
      <c r="I1250" s="98" t="s">
        <v>10</v>
      </c>
      <c r="J1250" s="98" t="str">
        <f t="shared" si="19"/>
        <v>44409E</v>
      </c>
      <c r="K1250" s="101">
        <v>929</v>
      </c>
      <c r="L1250" s="101">
        <v>959</v>
      </c>
      <c r="M1250" s="101"/>
      <c r="N1250" s="101">
        <v>969</v>
      </c>
      <c r="O1250" s="101">
        <v>999</v>
      </c>
      <c r="P1250" s="99"/>
      <c r="Q1250" s="101"/>
      <c r="R1250" s="101"/>
      <c r="S1250" s="99"/>
      <c r="T1250" s="99">
        <v>909</v>
      </c>
      <c r="U1250" s="99">
        <v>939</v>
      </c>
    </row>
    <row r="1251" spans="7:21" x14ac:dyDescent="0.25">
      <c r="G1251" s="96" t="s">
        <v>78</v>
      </c>
      <c r="H1251" s="100">
        <v>44409</v>
      </c>
      <c r="I1251" s="98" t="s">
        <v>72</v>
      </c>
      <c r="J1251" s="98" t="str">
        <f t="shared" si="19"/>
        <v>44409M</v>
      </c>
      <c r="K1251" s="101">
        <v>1049</v>
      </c>
      <c r="L1251" s="101">
        <v>1079</v>
      </c>
      <c r="M1251" s="101"/>
      <c r="N1251" s="101">
        <v>1089</v>
      </c>
      <c r="O1251" s="101">
        <v>1119</v>
      </c>
      <c r="P1251" s="99"/>
      <c r="Q1251" s="101"/>
      <c r="R1251" s="101"/>
      <c r="S1251" s="99"/>
      <c r="T1251" s="99">
        <v>1029</v>
      </c>
      <c r="U1251" s="99">
        <v>1059</v>
      </c>
    </row>
    <row r="1252" spans="7:21" x14ac:dyDescent="0.25">
      <c r="G1252" s="96" t="s">
        <v>79</v>
      </c>
      <c r="H1252" s="100">
        <v>44410</v>
      </c>
      <c r="I1252" s="98" t="s">
        <v>6</v>
      </c>
      <c r="J1252" s="98" t="str">
        <f t="shared" si="19"/>
        <v>44410O</v>
      </c>
      <c r="K1252" s="101">
        <v>509</v>
      </c>
      <c r="L1252" s="101">
        <v>539</v>
      </c>
      <c r="M1252" s="101"/>
      <c r="N1252" s="101">
        <v>549</v>
      </c>
      <c r="O1252" s="101">
        <v>579</v>
      </c>
      <c r="P1252" s="99"/>
      <c r="Q1252" s="99"/>
      <c r="R1252" s="99"/>
      <c r="S1252" s="99"/>
      <c r="T1252" s="99"/>
      <c r="U1252" s="99"/>
    </row>
    <row r="1253" spans="7:21" x14ac:dyDescent="0.25">
      <c r="G1253" s="96" t="s">
        <v>79</v>
      </c>
      <c r="H1253" s="100">
        <v>44410</v>
      </c>
      <c r="I1253" s="98" t="s">
        <v>7</v>
      </c>
      <c r="J1253" s="98" t="str">
        <f t="shared" si="19"/>
        <v>44410N</v>
      </c>
      <c r="K1253" s="101">
        <v>589</v>
      </c>
      <c r="L1253" s="101">
        <v>619</v>
      </c>
      <c r="M1253" s="101"/>
      <c r="N1253" s="101">
        <v>629</v>
      </c>
      <c r="O1253" s="101">
        <v>659</v>
      </c>
      <c r="P1253" s="99"/>
      <c r="Q1253" s="99"/>
      <c r="R1253" s="99"/>
      <c r="S1253" s="99"/>
      <c r="T1253" s="99"/>
      <c r="U1253" s="99"/>
    </row>
    <row r="1254" spans="7:21" x14ac:dyDescent="0.25">
      <c r="G1254" s="96" t="s">
        <v>79</v>
      </c>
      <c r="H1254" s="100">
        <v>44410</v>
      </c>
      <c r="I1254" s="98" t="s">
        <v>8</v>
      </c>
      <c r="J1254" s="98" t="str">
        <f t="shared" si="19"/>
        <v>44410X</v>
      </c>
      <c r="K1254" s="101">
        <v>689</v>
      </c>
      <c r="L1254" s="101">
        <v>719</v>
      </c>
      <c r="M1254" s="101"/>
      <c r="N1254" s="101">
        <v>729</v>
      </c>
      <c r="O1254" s="101">
        <v>759</v>
      </c>
      <c r="P1254" s="99"/>
      <c r="Q1254" s="99"/>
      <c r="R1254" s="99"/>
      <c r="S1254" s="99"/>
      <c r="T1254" s="99"/>
      <c r="U1254" s="99"/>
    </row>
    <row r="1255" spans="7:21" x14ac:dyDescent="0.25">
      <c r="G1255" s="96" t="s">
        <v>79</v>
      </c>
      <c r="H1255" s="100">
        <v>44410</v>
      </c>
      <c r="I1255" s="98" t="s">
        <v>9</v>
      </c>
      <c r="J1255" s="98" t="str">
        <f t="shared" si="19"/>
        <v>44410Q</v>
      </c>
      <c r="K1255" s="101">
        <v>809</v>
      </c>
      <c r="L1255" s="101">
        <v>839</v>
      </c>
      <c r="M1255" s="101"/>
      <c r="N1255" s="101">
        <v>849</v>
      </c>
      <c r="O1255" s="101">
        <v>879</v>
      </c>
      <c r="P1255" s="99"/>
      <c r="Q1255" s="99"/>
      <c r="R1255" s="99"/>
      <c r="S1255" s="99"/>
      <c r="T1255" s="99"/>
      <c r="U1255" s="99"/>
    </row>
    <row r="1256" spans="7:21" x14ac:dyDescent="0.25">
      <c r="G1256" s="96" t="s">
        <v>79</v>
      </c>
      <c r="H1256" s="100">
        <v>44410</v>
      </c>
      <c r="I1256" s="98" t="s">
        <v>10</v>
      </c>
      <c r="J1256" s="98" t="str">
        <f t="shared" si="19"/>
        <v>44410E</v>
      </c>
      <c r="K1256" s="101">
        <v>929</v>
      </c>
      <c r="L1256" s="101">
        <v>959</v>
      </c>
      <c r="M1256" s="101"/>
      <c r="N1256" s="101">
        <v>969</v>
      </c>
      <c r="O1256" s="101">
        <v>999</v>
      </c>
      <c r="P1256" s="99"/>
      <c r="Q1256" s="99"/>
      <c r="R1256" s="99"/>
      <c r="S1256" s="99"/>
      <c r="T1256" s="99"/>
      <c r="U1256" s="99"/>
    </row>
    <row r="1257" spans="7:21" x14ac:dyDescent="0.25">
      <c r="G1257" s="96" t="s">
        <v>79</v>
      </c>
      <c r="H1257" s="100">
        <v>44410</v>
      </c>
      <c r="I1257" s="98" t="s">
        <v>72</v>
      </c>
      <c r="J1257" s="98" t="str">
        <f t="shared" si="19"/>
        <v>44410M</v>
      </c>
      <c r="K1257" s="101">
        <v>1049</v>
      </c>
      <c r="L1257" s="101">
        <v>1079</v>
      </c>
      <c r="M1257" s="101"/>
      <c r="N1257" s="101">
        <v>1089</v>
      </c>
      <c r="O1257" s="101">
        <v>1119</v>
      </c>
      <c r="P1257" s="99"/>
      <c r="Q1257" s="99"/>
      <c r="R1257" s="99"/>
      <c r="S1257" s="99"/>
      <c r="T1257" s="99"/>
      <c r="U1257" s="99"/>
    </row>
    <row r="1258" spans="7:21" x14ac:dyDescent="0.25">
      <c r="G1258" s="96" t="s">
        <v>80</v>
      </c>
      <c r="H1258" s="100">
        <v>44411</v>
      </c>
      <c r="I1258" s="98" t="s">
        <v>6</v>
      </c>
      <c r="J1258" s="98" t="str">
        <f t="shared" si="19"/>
        <v>44411O</v>
      </c>
      <c r="K1258" s="101">
        <v>509</v>
      </c>
      <c r="L1258" s="101">
        <v>539</v>
      </c>
      <c r="M1258" s="101"/>
      <c r="N1258" s="101">
        <v>549</v>
      </c>
      <c r="O1258" s="101">
        <v>579</v>
      </c>
      <c r="P1258" s="99"/>
      <c r="Q1258" s="99"/>
      <c r="R1258" s="99"/>
      <c r="S1258" s="99"/>
      <c r="T1258" s="99"/>
      <c r="U1258" s="99"/>
    </row>
    <row r="1259" spans="7:21" x14ac:dyDescent="0.25">
      <c r="G1259" s="96" t="s">
        <v>80</v>
      </c>
      <c r="H1259" s="100">
        <v>44411</v>
      </c>
      <c r="I1259" s="98" t="s">
        <v>7</v>
      </c>
      <c r="J1259" s="98" t="str">
        <f t="shared" si="19"/>
        <v>44411N</v>
      </c>
      <c r="K1259" s="101">
        <v>589</v>
      </c>
      <c r="L1259" s="101">
        <v>619</v>
      </c>
      <c r="M1259" s="101"/>
      <c r="N1259" s="101">
        <v>629</v>
      </c>
      <c r="O1259" s="101">
        <v>659</v>
      </c>
      <c r="P1259" s="99"/>
      <c r="Q1259" s="99"/>
      <c r="R1259" s="99"/>
      <c r="S1259" s="99"/>
      <c r="T1259" s="99"/>
      <c r="U1259" s="99"/>
    </row>
    <row r="1260" spans="7:21" x14ac:dyDescent="0.25">
      <c r="G1260" s="96" t="s">
        <v>80</v>
      </c>
      <c r="H1260" s="100">
        <v>44411</v>
      </c>
      <c r="I1260" s="98" t="s">
        <v>8</v>
      </c>
      <c r="J1260" s="98" t="str">
        <f t="shared" si="19"/>
        <v>44411X</v>
      </c>
      <c r="K1260" s="101">
        <v>689</v>
      </c>
      <c r="L1260" s="101">
        <v>719</v>
      </c>
      <c r="M1260" s="101"/>
      <c r="N1260" s="101">
        <v>729</v>
      </c>
      <c r="O1260" s="101">
        <v>759</v>
      </c>
      <c r="P1260" s="99"/>
      <c r="Q1260" s="99"/>
      <c r="R1260" s="99"/>
      <c r="S1260" s="99"/>
      <c r="T1260" s="99"/>
      <c r="U1260" s="99"/>
    </row>
    <row r="1261" spans="7:21" x14ac:dyDescent="0.25">
      <c r="G1261" s="96" t="s">
        <v>80</v>
      </c>
      <c r="H1261" s="100">
        <v>44411</v>
      </c>
      <c r="I1261" s="98" t="s">
        <v>9</v>
      </c>
      <c r="J1261" s="98" t="str">
        <f t="shared" si="19"/>
        <v>44411Q</v>
      </c>
      <c r="K1261" s="101">
        <v>809</v>
      </c>
      <c r="L1261" s="101">
        <v>839</v>
      </c>
      <c r="M1261" s="101"/>
      <c r="N1261" s="101">
        <v>849</v>
      </c>
      <c r="O1261" s="101">
        <v>879</v>
      </c>
      <c r="P1261" s="99"/>
      <c r="Q1261" s="99"/>
      <c r="R1261" s="99"/>
      <c r="S1261" s="99"/>
      <c r="T1261" s="99"/>
      <c r="U1261" s="99"/>
    </row>
    <row r="1262" spans="7:21" x14ac:dyDescent="0.25">
      <c r="G1262" s="96" t="s">
        <v>80</v>
      </c>
      <c r="H1262" s="100">
        <v>44411</v>
      </c>
      <c r="I1262" s="98" t="s">
        <v>10</v>
      </c>
      <c r="J1262" s="98" t="str">
        <f t="shared" si="19"/>
        <v>44411E</v>
      </c>
      <c r="K1262" s="101">
        <v>929</v>
      </c>
      <c r="L1262" s="101">
        <v>959</v>
      </c>
      <c r="M1262" s="101"/>
      <c r="N1262" s="101">
        <v>969</v>
      </c>
      <c r="O1262" s="101">
        <v>999</v>
      </c>
      <c r="P1262" s="99"/>
      <c r="Q1262" s="99"/>
      <c r="R1262" s="99"/>
      <c r="S1262" s="99"/>
      <c r="T1262" s="99"/>
      <c r="U1262" s="99"/>
    </row>
    <row r="1263" spans="7:21" x14ac:dyDescent="0.25">
      <c r="G1263" s="96" t="s">
        <v>80</v>
      </c>
      <c r="H1263" s="100">
        <v>44411</v>
      </c>
      <c r="I1263" s="98" t="s">
        <v>72</v>
      </c>
      <c r="J1263" s="98" t="str">
        <f t="shared" si="19"/>
        <v>44411M</v>
      </c>
      <c r="K1263" s="101">
        <v>1049</v>
      </c>
      <c r="L1263" s="101">
        <v>1079</v>
      </c>
      <c r="M1263" s="101"/>
      <c r="N1263" s="101">
        <v>1089</v>
      </c>
      <c r="O1263" s="101">
        <v>1119</v>
      </c>
      <c r="P1263" s="99"/>
      <c r="Q1263" s="99"/>
      <c r="R1263" s="99"/>
      <c r="S1263" s="99"/>
      <c r="T1263" s="99"/>
      <c r="U1263" s="99"/>
    </row>
    <row r="1264" spans="7:21" x14ac:dyDescent="0.25">
      <c r="G1264" s="96" t="s">
        <v>74</v>
      </c>
      <c r="H1264" s="100">
        <v>44412</v>
      </c>
      <c r="I1264" s="98" t="s">
        <v>6</v>
      </c>
      <c r="J1264" s="98" t="str">
        <f t="shared" si="19"/>
        <v>44412O</v>
      </c>
      <c r="K1264" s="101">
        <v>509</v>
      </c>
      <c r="L1264" s="101">
        <v>539</v>
      </c>
      <c r="M1264" s="101"/>
      <c r="N1264" s="101">
        <v>549</v>
      </c>
      <c r="O1264" s="101">
        <v>579</v>
      </c>
      <c r="P1264" s="99"/>
      <c r="Q1264" s="99"/>
      <c r="R1264" s="99"/>
      <c r="S1264" s="99"/>
      <c r="T1264" s="99"/>
      <c r="U1264" s="99"/>
    </row>
    <row r="1265" spans="7:21" x14ac:dyDescent="0.25">
      <c r="G1265" s="96" t="s">
        <v>74</v>
      </c>
      <c r="H1265" s="100">
        <v>44412</v>
      </c>
      <c r="I1265" s="98" t="s">
        <v>7</v>
      </c>
      <c r="J1265" s="98" t="str">
        <f t="shared" si="19"/>
        <v>44412N</v>
      </c>
      <c r="K1265" s="101">
        <v>589</v>
      </c>
      <c r="L1265" s="101">
        <v>619</v>
      </c>
      <c r="M1265" s="101"/>
      <c r="N1265" s="101">
        <v>629</v>
      </c>
      <c r="O1265" s="101">
        <v>659</v>
      </c>
      <c r="P1265" s="99"/>
      <c r="Q1265" s="99"/>
      <c r="R1265" s="99"/>
      <c r="S1265" s="99"/>
      <c r="T1265" s="99"/>
      <c r="U1265" s="99"/>
    </row>
    <row r="1266" spans="7:21" x14ac:dyDescent="0.25">
      <c r="G1266" s="96" t="s">
        <v>74</v>
      </c>
      <c r="H1266" s="100">
        <v>44412</v>
      </c>
      <c r="I1266" s="98" t="s">
        <v>8</v>
      </c>
      <c r="J1266" s="98" t="str">
        <f t="shared" si="19"/>
        <v>44412X</v>
      </c>
      <c r="K1266" s="101">
        <v>689</v>
      </c>
      <c r="L1266" s="101">
        <v>719</v>
      </c>
      <c r="M1266" s="101"/>
      <c r="N1266" s="101">
        <v>729</v>
      </c>
      <c r="O1266" s="101">
        <v>759</v>
      </c>
      <c r="P1266" s="99"/>
      <c r="Q1266" s="99"/>
      <c r="R1266" s="99"/>
      <c r="S1266" s="99"/>
      <c r="T1266" s="99"/>
      <c r="U1266" s="99"/>
    </row>
    <row r="1267" spans="7:21" x14ac:dyDescent="0.25">
      <c r="G1267" s="96" t="s">
        <v>74</v>
      </c>
      <c r="H1267" s="100">
        <v>44412</v>
      </c>
      <c r="I1267" s="98" t="s">
        <v>9</v>
      </c>
      <c r="J1267" s="98" t="str">
        <f t="shared" si="19"/>
        <v>44412Q</v>
      </c>
      <c r="K1267" s="101">
        <v>809</v>
      </c>
      <c r="L1267" s="101">
        <v>839</v>
      </c>
      <c r="M1267" s="101"/>
      <c r="N1267" s="101">
        <v>849</v>
      </c>
      <c r="O1267" s="101">
        <v>879</v>
      </c>
      <c r="P1267" s="99"/>
      <c r="Q1267" s="99"/>
      <c r="R1267" s="99"/>
      <c r="S1267" s="99"/>
      <c r="T1267" s="99"/>
      <c r="U1267" s="99"/>
    </row>
    <row r="1268" spans="7:21" x14ac:dyDescent="0.25">
      <c r="G1268" s="96" t="s">
        <v>74</v>
      </c>
      <c r="H1268" s="100">
        <v>44412</v>
      </c>
      <c r="I1268" s="98" t="s">
        <v>10</v>
      </c>
      <c r="J1268" s="98" t="str">
        <f t="shared" si="19"/>
        <v>44412E</v>
      </c>
      <c r="K1268" s="101">
        <v>929</v>
      </c>
      <c r="L1268" s="101">
        <v>959</v>
      </c>
      <c r="M1268" s="101"/>
      <c r="N1268" s="101">
        <v>969</v>
      </c>
      <c r="O1268" s="101">
        <v>999</v>
      </c>
      <c r="P1268" s="99"/>
      <c r="Q1268" s="99"/>
      <c r="R1268" s="99"/>
      <c r="S1268" s="99"/>
      <c r="T1268" s="99"/>
      <c r="U1268" s="99"/>
    </row>
    <row r="1269" spans="7:21" x14ac:dyDescent="0.25">
      <c r="G1269" s="96" t="s">
        <v>74</v>
      </c>
      <c r="H1269" s="100">
        <v>44412</v>
      </c>
      <c r="I1269" s="98" t="s">
        <v>72</v>
      </c>
      <c r="J1269" s="98" t="str">
        <f t="shared" si="19"/>
        <v>44412M</v>
      </c>
      <c r="K1269" s="101">
        <v>1049</v>
      </c>
      <c r="L1269" s="101">
        <v>1079</v>
      </c>
      <c r="M1269" s="101"/>
      <c r="N1269" s="101">
        <v>1089</v>
      </c>
      <c r="O1269" s="101">
        <v>1119</v>
      </c>
      <c r="P1269" s="99"/>
      <c r="Q1269" s="99"/>
      <c r="R1269" s="99"/>
      <c r="S1269" s="99"/>
      <c r="T1269" s="99"/>
      <c r="U1269" s="99"/>
    </row>
    <row r="1270" spans="7:21" x14ac:dyDescent="0.25">
      <c r="G1270" s="96" t="s">
        <v>75</v>
      </c>
      <c r="H1270" s="100">
        <v>44413</v>
      </c>
      <c r="I1270" s="98" t="s">
        <v>6</v>
      </c>
      <c r="J1270" s="98" t="str">
        <f t="shared" si="19"/>
        <v>44413O</v>
      </c>
      <c r="K1270" s="101">
        <v>509</v>
      </c>
      <c r="L1270" s="101">
        <v>539</v>
      </c>
      <c r="M1270" s="101"/>
      <c r="N1270" s="101">
        <v>549</v>
      </c>
      <c r="O1270" s="101">
        <v>579</v>
      </c>
      <c r="P1270" s="99"/>
      <c r="Q1270" s="99"/>
      <c r="R1270" s="99"/>
      <c r="S1270" s="99"/>
      <c r="T1270" s="99"/>
      <c r="U1270" s="99"/>
    </row>
    <row r="1271" spans="7:21" x14ac:dyDescent="0.25">
      <c r="G1271" s="96" t="s">
        <v>75</v>
      </c>
      <c r="H1271" s="100">
        <v>44413</v>
      </c>
      <c r="I1271" s="98" t="s">
        <v>7</v>
      </c>
      <c r="J1271" s="98" t="str">
        <f t="shared" si="19"/>
        <v>44413N</v>
      </c>
      <c r="K1271" s="101">
        <v>589</v>
      </c>
      <c r="L1271" s="101">
        <v>619</v>
      </c>
      <c r="M1271" s="101"/>
      <c r="N1271" s="101">
        <v>629</v>
      </c>
      <c r="O1271" s="101">
        <v>659</v>
      </c>
      <c r="P1271" s="99"/>
      <c r="Q1271" s="99"/>
      <c r="R1271" s="99"/>
      <c r="S1271" s="99"/>
      <c r="T1271" s="99"/>
      <c r="U1271" s="99"/>
    </row>
    <row r="1272" spans="7:21" x14ac:dyDescent="0.25">
      <c r="G1272" s="96" t="s">
        <v>75</v>
      </c>
      <c r="H1272" s="100">
        <v>44413</v>
      </c>
      <c r="I1272" s="98" t="s">
        <v>8</v>
      </c>
      <c r="J1272" s="98" t="str">
        <f t="shared" si="19"/>
        <v>44413X</v>
      </c>
      <c r="K1272" s="101">
        <v>689</v>
      </c>
      <c r="L1272" s="101">
        <v>719</v>
      </c>
      <c r="M1272" s="101"/>
      <c r="N1272" s="101">
        <v>729</v>
      </c>
      <c r="O1272" s="101">
        <v>759</v>
      </c>
      <c r="P1272" s="99"/>
      <c r="Q1272" s="99"/>
      <c r="R1272" s="99"/>
      <c r="S1272" s="99"/>
      <c r="T1272" s="99"/>
      <c r="U1272" s="99"/>
    </row>
    <row r="1273" spans="7:21" x14ac:dyDescent="0.25">
      <c r="G1273" s="96" t="s">
        <v>75</v>
      </c>
      <c r="H1273" s="100">
        <v>44413</v>
      </c>
      <c r="I1273" s="98" t="s">
        <v>9</v>
      </c>
      <c r="J1273" s="98" t="str">
        <f t="shared" si="19"/>
        <v>44413Q</v>
      </c>
      <c r="K1273" s="101">
        <v>809</v>
      </c>
      <c r="L1273" s="101">
        <v>839</v>
      </c>
      <c r="M1273" s="101"/>
      <c r="N1273" s="101">
        <v>849</v>
      </c>
      <c r="O1273" s="101">
        <v>879</v>
      </c>
      <c r="P1273" s="99"/>
      <c r="Q1273" s="99"/>
      <c r="R1273" s="99"/>
      <c r="S1273" s="99"/>
      <c r="T1273" s="99"/>
      <c r="U1273" s="99"/>
    </row>
    <row r="1274" spans="7:21" x14ac:dyDescent="0.25">
      <c r="G1274" s="96" t="s">
        <v>75</v>
      </c>
      <c r="H1274" s="100">
        <v>44413</v>
      </c>
      <c r="I1274" s="98" t="s">
        <v>10</v>
      </c>
      <c r="J1274" s="98" t="str">
        <f t="shared" si="19"/>
        <v>44413E</v>
      </c>
      <c r="K1274" s="101">
        <v>929</v>
      </c>
      <c r="L1274" s="101">
        <v>959</v>
      </c>
      <c r="M1274" s="101"/>
      <c r="N1274" s="101">
        <v>969</v>
      </c>
      <c r="O1274" s="101">
        <v>999</v>
      </c>
      <c r="P1274" s="99"/>
      <c r="Q1274" s="99"/>
      <c r="R1274" s="99"/>
      <c r="S1274" s="99"/>
      <c r="T1274" s="99"/>
      <c r="U1274" s="99"/>
    </row>
    <row r="1275" spans="7:21" x14ac:dyDescent="0.25">
      <c r="G1275" s="96" t="s">
        <v>75</v>
      </c>
      <c r="H1275" s="100">
        <v>44413</v>
      </c>
      <c r="I1275" s="98" t="s">
        <v>72</v>
      </c>
      <c r="J1275" s="98" t="str">
        <f t="shared" si="19"/>
        <v>44413M</v>
      </c>
      <c r="K1275" s="101">
        <v>1049</v>
      </c>
      <c r="L1275" s="101">
        <v>1079</v>
      </c>
      <c r="M1275" s="101"/>
      <c r="N1275" s="101">
        <v>1089</v>
      </c>
      <c r="O1275" s="101">
        <v>1119</v>
      </c>
      <c r="P1275" s="99"/>
      <c r="Q1275" s="99"/>
      <c r="R1275" s="99"/>
      <c r="S1275" s="99"/>
      <c r="T1275" s="99"/>
      <c r="U1275" s="99"/>
    </row>
    <row r="1276" spans="7:21" x14ac:dyDescent="0.25">
      <c r="G1276" s="96" t="s">
        <v>76</v>
      </c>
      <c r="H1276" s="100">
        <v>44414</v>
      </c>
      <c r="I1276" s="98" t="s">
        <v>6</v>
      </c>
      <c r="J1276" s="98" t="str">
        <f t="shared" si="19"/>
        <v>44414O</v>
      </c>
      <c r="K1276" s="101">
        <v>509</v>
      </c>
      <c r="L1276" s="101">
        <v>539</v>
      </c>
      <c r="M1276" s="101"/>
      <c r="N1276" s="101">
        <v>549</v>
      </c>
      <c r="O1276" s="101">
        <v>579</v>
      </c>
      <c r="P1276" s="99"/>
      <c r="Q1276" s="99">
        <v>509</v>
      </c>
      <c r="R1276" s="99">
        <v>539</v>
      </c>
      <c r="S1276" s="99"/>
      <c r="T1276" s="99"/>
      <c r="U1276" s="99"/>
    </row>
    <row r="1277" spans="7:21" x14ac:dyDescent="0.25">
      <c r="G1277" s="96" t="s">
        <v>76</v>
      </c>
      <c r="H1277" s="100">
        <v>44414</v>
      </c>
      <c r="I1277" s="98" t="s">
        <v>7</v>
      </c>
      <c r="J1277" s="98" t="str">
        <f t="shared" si="19"/>
        <v>44414N</v>
      </c>
      <c r="K1277" s="101">
        <v>589</v>
      </c>
      <c r="L1277" s="101">
        <v>619</v>
      </c>
      <c r="M1277" s="101"/>
      <c r="N1277" s="101">
        <v>629</v>
      </c>
      <c r="O1277" s="101">
        <v>659</v>
      </c>
      <c r="P1277" s="99"/>
      <c r="Q1277" s="99">
        <v>589</v>
      </c>
      <c r="R1277" s="99">
        <v>619</v>
      </c>
      <c r="S1277" s="99"/>
      <c r="T1277" s="99"/>
      <c r="U1277" s="99"/>
    </row>
    <row r="1278" spans="7:21" x14ac:dyDescent="0.25">
      <c r="G1278" s="96" t="s">
        <v>76</v>
      </c>
      <c r="H1278" s="100">
        <v>44414</v>
      </c>
      <c r="I1278" s="98" t="s">
        <v>8</v>
      </c>
      <c r="J1278" s="98" t="str">
        <f t="shared" si="19"/>
        <v>44414X</v>
      </c>
      <c r="K1278" s="101">
        <v>689</v>
      </c>
      <c r="L1278" s="101">
        <v>719</v>
      </c>
      <c r="M1278" s="101"/>
      <c r="N1278" s="101">
        <v>729</v>
      </c>
      <c r="O1278" s="101">
        <v>759</v>
      </c>
      <c r="P1278" s="99"/>
      <c r="Q1278" s="99">
        <v>689</v>
      </c>
      <c r="R1278" s="99">
        <v>719</v>
      </c>
      <c r="S1278" s="99"/>
      <c r="T1278" s="99"/>
      <c r="U1278" s="99"/>
    </row>
    <row r="1279" spans="7:21" x14ac:dyDescent="0.25">
      <c r="G1279" s="96" t="s">
        <v>76</v>
      </c>
      <c r="H1279" s="100">
        <v>44414</v>
      </c>
      <c r="I1279" s="98" t="s">
        <v>9</v>
      </c>
      <c r="J1279" s="98" t="str">
        <f t="shared" si="19"/>
        <v>44414Q</v>
      </c>
      <c r="K1279" s="101">
        <v>809</v>
      </c>
      <c r="L1279" s="101">
        <v>839</v>
      </c>
      <c r="M1279" s="101"/>
      <c r="N1279" s="101">
        <v>849</v>
      </c>
      <c r="O1279" s="101">
        <v>879</v>
      </c>
      <c r="P1279" s="99"/>
      <c r="Q1279" s="99">
        <v>809</v>
      </c>
      <c r="R1279" s="99">
        <v>839</v>
      </c>
      <c r="S1279" s="99"/>
      <c r="T1279" s="99"/>
      <c r="U1279" s="99"/>
    </row>
    <row r="1280" spans="7:21" x14ac:dyDescent="0.25">
      <c r="G1280" s="96" t="s">
        <v>76</v>
      </c>
      <c r="H1280" s="100">
        <v>44414</v>
      </c>
      <c r="I1280" s="98" t="s">
        <v>10</v>
      </c>
      <c r="J1280" s="98" t="str">
        <f t="shared" si="19"/>
        <v>44414E</v>
      </c>
      <c r="K1280" s="101">
        <v>929</v>
      </c>
      <c r="L1280" s="101">
        <v>959</v>
      </c>
      <c r="M1280" s="101"/>
      <c r="N1280" s="101">
        <v>969</v>
      </c>
      <c r="O1280" s="101">
        <v>999</v>
      </c>
      <c r="P1280" s="99"/>
      <c r="Q1280" s="99">
        <v>929</v>
      </c>
      <c r="R1280" s="99">
        <v>959</v>
      </c>
      <c r="S1280" s="99"/>
      <c r="T1280" s="99"/>
      <c r="U1280" s="99"/>
    </row>
    <row r="1281" spans="7:21" x14ac:dyDescent="0.25">
      <c r="G1281" s="96" t="s">
        <v>76</v>
      </c>
      <c r="H1281" s="100">
        <v>44414</v>
      </c>
      <c r="I1281" s="98" t="s">
        <v>72</v>
      </c>
      <c r="J1281" s="98" t="str">
        <f t="shared" si="19"/>
        <v>44414M</v>
      </c>
      <c r="K1281" s="101">
        <v>1049</v>
      </c>
      <c r="L1281" s="101">
        <v>1079</v>
      </c>
      <c r="M1281" s="101"/>
      <c r="N1281" s="101">
        <v>1089</v>
      </c>
      <c r="O1281" s="101">
        <v>1119</v>
      </c>
      <c r="P1281" s="99"/>
      <c r="Q1281" s="99">
        <v>1049</v>
      </c>
      <c r="R1281" s="99">
        <v>1079</v>
      </c>
      <c r="S1281" s="99"/>
      <c r="T1281" s="99"/>
      <c r="U1281" s="99"/>
    </row>
    <row r="1282" spans="7:21" x14ac:dyDescent="0.25">
      <c r="G1282" s="96" t="s">
        <v>77</v>
      </c>
      <c r="H1282" s="100">
        <v>44415</v>
      </c>
      <c r="I1282" s="98" t="s">
        <v>6</v>
      </c>
      <c r="J1282" s="98" t="str">
        <f t="shared" si="19"/>
        <v>44415O</v>
      </c>
      <c r="K1282" s="101">
        <v>429</v>
      </c>
      <c r="L1282" s="101">
        <v>459</v>
      </c>
      <c r="M1282" s="101"/>
      <c r="N1282" s="101">
        <v>469</v>
      </c>
      <c r="O1282" s="101">
        <v>499</v>
      </c>
      <c r="P1282" s="99"/>
      <c r="Q1282" s="101">
        <v>429</v>
      </c>
      <c r="R1282" s="101">
        <v>459</v>
      </c>
      <c r="S1282" s="99"/>
      <c r="T1282" s="99"/>
      <c r="U1282" s="99"/>
    </row>
    <row r="1283" spans="7:21" x14ac:dyDescent="0.25">
      <c r="G1283" s="96" t="s">
        <v>77</v>
      </c>
      <c r="H1283" s="100">
        <v>44415</v>
      </c>
      <c r="I1283" s="98" t="s">
        <v>7</v>
      </c>
      <c r="J1283" s="98" t="str">
        <f t="shared" si="19"/>
        <v>44415N</v>
      </c>
      <c r="K1283" s="101">
        <v>509</v>
      </c>
      <c r="L1283" s="101">
        <v>539</v>
      </c>
      <c r="M1283" s="101"/>
      <c r="N1283" s="101">
        <v>549</v>
      </c>
      <c r="O1283" s="101">
        <v>579</v>
      </c>
      <c r="P1283" s="99"/>
      <c r="Q1283" s="101">
        <v>509</v>
      </c>
      <c r="R1283" s="101">
        <v>539</v>
      </c>
      <c r="S1283" s="99"/>
      <c r="T1283" s="99"/>
      <c r="U1283" s="99"/>
    </row>
    <row r="1284" spans="7:21" x14ac:dyDescent="0.25">
      <c r="G1284" s="96" t="s">
        <v>77</v>
      </c>
      <c r="H1284" s="100">
        <v>44415</v>
      </c>
      <c r="I1284" s="98" t="s">
        <v>8</v>
      </c>
      <c r="J1284" s="98" t="str">
        <f t="shared" si="19"/>
        <v>44415X</v>
      </c>
      <c r="K1284" s="101">
        <v>589</v>
      </c>
      <c r="L1284" s="101">
        <v>619</v>
      </c>
      <c r="M1284" s="101"/>
      <c r="N1284" s="101">
        <v>629</v>
      </c>
      <c r="O1284" s="101">
        <v>659</v>
      </c>
      <c r="P1284" s="99"/>
      <c r="Q1284" s="101">
        <v>589</v>
      </c>
      <c r="R1284" s="101">
        <v>619</v>
      </c>
      <c r="S1284" s="99"/>
      <c r="T1284" s="99"/>
      <c r="U1284" s="99"/>
    </row>
    <row r="1285" spans="7:21" x14ac:dyDescent="0.25">
      <c r="G1285" s="96" t="s">
        <v>77</v>
      </c>
      <c r="H1285" s="100">
        <v>44415</v>
      </c>
      <c r="I1285" s="98" t="s">
        <v>9</v>
      </c>
      <c r="J1285" s="98" t="str">
        <f t="shared" ref="J1285:J1348" si="20">+H1285&amp;I1285</f>
        <v>44415Q</v>
      </c>
      <c r="K1285" s="101">
        <v>709</v>
      </c>
      <c r="L1285" s="101">
        <v>739</v>
      </c>
      <c r="M1285" s="101"/>
      <c r="N1285" s="101">
        <v>749</v>
      </c>
      <c r="O1285" s="101">
        <v>779</v>
      </c>
      <c r="P1285" s="99"/>
      <c r="Q1285" s="101">
        <v>709</v>
      </c>
      <c r="R1285" s="101">
        <v>739</v>
      </c>
      <c r="S1285" s="99"/>
      <c r="T1285" s="99"/>
      <c r="U1285" s="99"/>
    </row>
    <row r="1286" spans="7:21" x14ac:dyDescent="0.25">
      <c r="G1286" s="96" t="s">
        <v>77</v>
      </c>
      <c r="H1286" s="100">
        <v>44415</v>
      </c>
      <c r="I1286" s="98" t="s">
        <v>10</v>
      </c>
      <c r="J1286" s="98" t="str">
        <f t="shared" si="20"/>
        <v>44415E</v>
      </c>
      <c r="K1286" s="101">
        <v>829</v>
      </c>
      <c r="L1286" s="101">
        <v>859</v>
      </c>
      <c r="M1286" s="101"/>
      <c r="N1286" s="101">
        <v>869</v>
      </c>
      <c r="O1286" s="101">
        <v>899</v>
      </c>
      <c r="P1286" s="99"/>
      <c r="Q1286" s="101">
        <v>829</v>
      </c>
      <c r="R1286" s="101">
        <v>859</v>
      </c>
      <c r="S1286" s="99"/>
      <c r="T1286" s="99"/>
      <c r="U1286" s="99"/>
    </row>
    <row r="1287" spans="7:21" x14ac:dyDescent="0.25">
      <c r="G1287" s="96" t="s">
        <v>77</v>
      </c>
      <c r="H1287" s="100">
        <v>44415</v>
      </c>
      <c r="I1287" s="98" t="s">
        <v>72</v>
      </c>
      <c r="J1287" s="98" t="str">
        <f t="shared" si="20"/>
        <v>44415M</v>
      </c>
      <c r="K1287" s="101">
        <v>949</v>
      </c>
      <c r="L1287" s="101">
        <v>979</v>
      </c>
      <c r="M1287" s="101"/>
      <c r="N1287" s="101">
        <v>989</v>
      </c>
      <c r="O1287" s="101">
        <v>1019</v>
      </c>
      <c r="P1287" s="99"/>
      <c r="Q1287" s="101">
        <v>949</v>
      </c>
      <c r="R1287" s="101">
        <v>979</v>
      </c>
      <c r="S1287" s="99"/>
      <c r="T1287" s="99"/>
      <c r="U1287" s="99"/>
    </row>
    <row r="1288" spans="7:21" x14ac:dyDescent="0.25">
      <c r="G1288" s="96" t="s">
        <v>78</v>
      </c>
      <c r="H1288" s="100">
        <v>44416</v>
      </c>
      <c r="I1288" s="98" t="s">
        <v>6</v>
      </c>
      <c r="J1288" s="98" t="str">
        <f t="shared" si="20"/>
        <v>44416O</v>
      </c>
      <c r="K1288" s="101">
        <v>429</v>
      </c>
      <c r="L1288" s="101">
        <v>459</v>
      </c>
      <c r="M1288" s="101"/>
      <c r="N1288" s="101">
        <v>469</v>
      </c>
      <c r="O1288" s="101">
        <v>499</v>
      </c>
      <c r="P1288" s="99"/>
      <c r="Q1288" s="101"/>
      <c r="R1288" s="101"/>
      <c r="S1288" s="99"/>
      <c r="T1288" s="99">
        <v>409</v>
      </c>
      <c r="U1288" s="99">
        <v>439</v>
      </c>
    </row>
    <row r="1289" spans="7:21" x14ac:dyDescent="0.25">
      <c r="G1289" s="96" t="s">
        <v>78</v>
      </c>
      <c r="H1289" s="100">
        <v>44416</v>
      </c>
      <c r="I1289" s="98" t="s">
        <v>7</v>
      </c>
      <c r="J1289" s="98" t="str">
        <f t="shared" si="20"/>
        <v>44416N</v>
      </c>
      <c r="K1289" s="101">
        <v>509</v>
      </c>
      <c r="L1289" s="101">
        <v>539</v>
      </c>
      <c r="M1289" s="101"/>
      <c r="N1289" s="101">
        <v>549</v>
      </c>
      <c r="O1289" s="101">
        <v>579</v>
      </c>
      <c r="P1289" s="99"/>
      <c r="Q1289" s="101"/>
      <c r="R1289" s="101"/>
      <c r="S1289" s="99"/>
      <c r="T1289" s="99">
        <v>489</v>
      </c>
      <c r="U1289" s="99">
        <v>519</v>
      </c>
    </row>
    <row r="1290" spans="7:21" x14ac:dyDescent="0.25">
      <c r="G1290" s="96" t="s">
        <v>78</v>
      </c>
      <c r="H1290" s="100">
        <v>44416</v>
      </c>
      <c r="I1290" s="98" t="s">
        <v>8</v>
      </c>
      <c r="J1290" s="98" t="str">
        <f t="shared" si="20"/>
        <v>44416X</v>
      </c>
      <c r="K1290" s="101">
        <v>589</v>
      </c>
      <c r="L1290" s="101">
        <v>619</v>
      </c>
      <c r="M1290" s="101"/>
      <c r="N1290" s="101">
        <v>629</v>
      </c>
      <c r="O1290" s="101">
        <v>659</v>
      </c>
      <c r="P1290" s="99"/>
      <c r="Q1290" s="101"/>
      <c r="R1290" s="101"/>
      <c r="S1290" s="99"/>
      <c r="T1290" s="99">
        <v>569</v>
      </c>
      <c r="U1290" s="99">
        <v>599</v>
      </c>
    </row>
    <row r="1291" spans="7:21" x14ac:dyDescent="0.25">
      <c r="G1291" s="96" t="s">
        <v>78</v>
      </c>
      <c r="H1291" s="100">
        <v>44416</v>
      </c>
      <c r="I1291" s="98" t="s">
        <v>9</v>
      </c>
      <c r="J1291" s="98" t="str">
        <f t="shared" si="20"/>
        <v>44416Q</v>
      </c>
      <c r="K1291" s="101">
        <v>709</v>
      </c>
      <c r="L1291" s="101">
        <v>739</v>
      </c>
      <c r="M1291" s="101"/>
      <c r="N1291" s="101">
        <v>749</v>
      </c>
      <c r="O1291" s="101">
        <v>779</v>
      </c>
      <c r="P1291" s="99"/>
      <c r="Q1291" s="101"/>
      <c r="R1291" s="101"/>
      <c r="S1291" s="99"/>
      <c r="T1291" s="99">
        <v>689</v>
      </c>
      <c r="U1291" s="99">
        <v>719</v>
      </c>
    </row>
    <row r="1292" spans="7:21" x14ac:dyDescent="0.25">
      <c r="G1292" s="96" t="s">
        <v>78</v>
      </c>
      <c r="H1292" s="100">
        <v>44416</v>
      </c>
      <c r="I1292" s="98" t="s">
        <v>10</v>
      </c>
      <c r="J1292" s="98" t="str">
        <f t="shared" si="20"/>
        <v>44416E</v>
      </c>
      <c r="K1292" s="101">
        <v>829</v>
      </c>
      <c r="L1292" s="101">
        <v>859</v>
      </c>
      <c r="M1292" s="101"/>
      <c r="N1292" s="101">
        <v>869</v>
      </c>
      <c r="O1292" s="101">
        <v>899</v>
      </c>
      <c r="P1292" s="99"/>
      <c r="Q1292" s="101"/>
      <c r="R1292" s="101"/>
      <c r="S1292" s="99"/>
      <c r="T1292" s="99">
        <v>809</v>
      </c>
      <c r="U1292" s="99">
        <v>839</v>
      </c>
    </row>
    <row r="1293" spans="7:21" x14ac:dyDescent="0.25">
      <c r="G1293" s="96" t="s">
        <v>78</v>
      </c>
      <c r="H1293" s="100">
        <v>44416</v>
      </c>
      <c r="I1293" s="98" t="s">
        <v>72</v>
      </c>
      <c r="J1293" s="98" t="str">
        <f t="shared" si="20"/>
        <v>44416M</v>
      </c>
      <c r="K1293" s="101">
        <v>949</v>
      </c>
      <c r="L1293" s="101">
        <v>979</v>
      </c>
      <c r="M1293" s="101"/>
      <c r="N1293" s="101">
        <v>989</v>
      </c>
      <c r="O1293" s="101">
        <v>1019</v>
      </c>
      <c r="P1293" s="99"/>
      <c r="Q1293" s="101"/>
      <c r="R1293" s="101"/>
      <c r="S1293" s="99"/>
      <c r="T1293" s="99">
        <v>929</v>
      </c>
      <c r="U1293" s="99">
        <v>959</v>
      </c>
    </row>
    <row r="1294" spans="7:21" x14ac:dyDescent="0.25">
      <c r="G1294" s="96" t="s">
        <v>79</v>
      </c>
      <c r="H1294" s="100">
        <v>44417</v>
      </c>
      <c r="I1294" s="98" t="s">
        <v>6</v>
      </c>
      <c r="J1294" s="98" t="str">
        <f t="shared" si="20"/>
        <v>44417O</v>
      </c>
      <c r="K1294" s="101">
        <v>429</v>
      </c>
      <c r="L1294" s="101">
        <v>459</v>
      </c>
      <c r="M1294" s="101"/>
      <c r="N1294" s="101">
        <v>469</v>
      </c>
      <c r="O1294" s="101">
        <v>499</v>
      </c>
      <c r="P1294" s="99"/>
      <c r="Q1294" s="99"/>
      <c r="R1294" s="99"/>
      <c r="S1294" s="99"/>
      <c r="T1294" s="99"/>
      <c r="U1294" s="99"/>
    </row>
    <row r="1295" spans="7:21" x14ac:dyDescent="0.25">
      <c r="G1295" s="96" t="s">
        <v>79</v>
      </c>
      <c r="H1295" s="100">
        <v>44417</v>
      </c>
      <c r="I1295" s="98" t="s">
        <v>7</v>
      </c>
      <c r="J1295" s="98" t="str">
        <f t="shared" si="20"/>
        <v>44417N</v>
      </c>
      <c r="K1295" s="101">
        <v>509</v>
      </c>
      <c r="L1295" s="101">
        <v>539</v>
      </c>
      <c r="M1295" s="101"/>
      <c r="N1295" s="101">
        <v>549</v>
      </c>
      <c r="O1295" s="101">
        <v>579</v>
      </c>
      <c r="P1295" s="99"/>
      <c r="Q1295" s="99"/>
      <c r="R1295" s="99"/>
      <c r="S1295" s="99"/>
      <c r="T1295" s="99"/>
      <c r="U1295" s="99"/>
    </row>
    <row r="1296" spans="7:21" x14ac:dyDescent="0.25">
      <c r="G1296" s="96" t="s">
        <v>79</v>
      </c>
      <c r="H1296" s="100">
        <v>44417</v>
      </c>
      <c r="I1296" s="98" t="s">
        <v>8</v>
      </c>
      <c r="J1296" s="98" t="str">
        <f t="shared" si="20"/>
        <v>44417X</v>
      </c>
      <c r="K1296" s="101">
        <v>589</v>
      </c>
      <c r="L1296" s="101">
        <v>619</v>
      </c>
      <c r="M1296" s="101"/>
      <c r="N1296" s="101">
        <v>629</v>
      </c>
      <c r="O1296" s="101">
        <v>659</v>
      </c>
      <c r="P1296" s="99"/>
      <c r="Q1296" s="99"/>
      <c r="R1296" s="99"/>
      <c r="S1296" s="99"/>
      <c r="T1296" s="99"/>
      <c r="U1296" s="99"/>
    </row>
    <row r="1297" spans="7:21" x14ac:dyDescent="0.25">
      <c r="G1297" s="96" t="s">
        <v>79</v>
      </c>
      <c r="H1297" s="100">
        <v>44417</v>
      </c>
      <c r="I1297" s="98" t="s">
        <v>9</v>
      </c>
      <c r="J1297" s="98" t="str">
        <f t="shared" si="20"/>
        <v>44417Q</v>
      </c>
      <c r="K1297" s="101">
        <v>709</v>
      </c>
      <c r="L1297" s="101">
        <v>739</v>
      </c>
      <c r="M1297" s="101"/>
      <c r="N1297" s="101">
        <v>749</v>
      </c>
      <c r="O1297" s="101">
        <v>779</v>
      </c>
      <c r="P1297" s="99"/>
      <c r="Q1297" s="99"/>
      <c r="R1297" s="99"/>
      <c r="S1297" s="99"/>
      <c r="T1297" s="99"/>
      <c r="U1297" s="99"/>
    </row>
    <row r="1298" spans="7:21" x14ac:dyDescent="0.25">
      <c r="G1298" s="96" t="s">
        <v>79</v>
      </c>
      <c r="H1298" s="100">
        <v>44417</v>
      </c>
      <c r="I1298" s="98" t="s">
        <v>10</v>
      </c>
      <c r="J1298" s="98" t="str">
        <f t="shared" si="20"/>
        <v>44417E</v>
      </c>
      <c r="K1298" s="101">
        <v>829</v>
      </c>
      <c r="L1298" s="101">
        <v>859</v>
      </c>
      <c r="M1298" s="101"/>
      <c r="N1298" s="101">
        <v>869</v>
      </c>
      <c r="O1298" s="101">
        <v>899</v>
      </c>
      <c r="P1298" s="99"/>
      <c r="Q1298" s="99"/>
      <c r="R1298" s="99"/>
      <c r="S1298" s="99"/>
      <c r="T1298" s="99"/>
      <c r="U1298" s="99"/>
    </row>
    <row r="1299" spans="7:21" x14ac:dyDescent="0.25">
      <c r="G1299" s="96" t="s">
        <v>79</v>
      </c>
      <c r="H1299" s="100">
        <v>44417</v>
      </c>
      <c r="I1299" s="98" t="s">
        <v>72</v>
      </c>
      <c r="J1299" s="98" t="str">
        <f t="shared" si="20"/>
        <v>44417M</v>
      </c>
      <c r="K1299" s="101">
        <v>949</v>
      </c>
      <c r="L1299" s="101">
        <v>979</v>
      </c>
      <c r="M1299" s="101"/>
      <c r="N1299" s="101">
        <v>989</v>
      </c>
      <c r="O1299" s="101">
        <v>1019</v>
      </c>
      <c r="P1299" s="99"/>
      <c r="Q1299" s="99"/>
      <c r="R1299" s="99"/>
      <c r="S1299" s="99"/>
      <c r="T1299" s="99"/>
      <c r="U1299" s="99"/>
    </row>
    <row r="1300" spans="7:21" x14ac:dyDescent="0.25">
      <c r="G1300" s="96" t="s">
        <v>80</v>
      </c>
      <c r="H1300" s="100">
        <v>44418</v>
      </c>
      <c r="I1300" s="98" t="s">
        <v>6</v>
      </c>
      <c r="J1300" s="98" t="str">
        <f t="shared" si="20"/>
        <v>44418O</v>
      </c>
      <c r="K1300" s="101">
        <v>429</v>
      </c>
      <c r="L1300" s="101">
        <v>459</v>
      </c>
      <c r="M1300" s="101"/>
      <c r="N1300" s="101">
        <v>469</v>
      </c>
      <c r="O1300" s="101">
        <v>499</v>
      </c>
      <c r="P1300" s="99"/>
      <c r="Q1300" s="99"/>
      <c r="R1300" s="99"/>
      <c r="S1300" s="99"/>
      <c r="T1300" s="99"/>
      <c r="U1300" s="99"/>
    </row>
    <row r="1301" spans="7:21" x14ac:dyDescent="0.25">
      <c r="G1301" s="96" t="s">
        <v>80</v>
      </c>
      <c r="H1301" s="100">
        <v>44418</v>
      </c>
      <c r="I1301" s="98" t="s">
        <v>7</v>
      </c>
      <c r="J1301" s="98" t="str">
        <f t="shared" si="20"/>
        <v>44418N</v>
      </c>
      <c r="K1301" s="101">
        <v>509</v>
      </c>
      <c r="L1301" s="101">
        <v>539</v>
      </c>
      <c r="M1301" s="101"/>
      <c r="N1301" s="101">
        <v>549</v>
      </c>
      <c r="O1301" s="101">
        <v>579</v>
      </c>
      <c r="P1301" s="99"/>
      <c r="Q1301" s="99"/>
      <c r="R1301" s="99"/>
      <c r="S1301" s="99"/>
      <c r="T1301" s="99"/>
      <c r="U1301" s="99"/>
    </row>
    <row r="1302" spans="7:21" x14ac:dyDescent="0.25">
      <c r="G1302" s="96" t="s">
        <v>80</v>
      </c>
      <c r="H1302" s="100">
        <v>44418</v>
      </c>
      <c r="I1302" s="98" t="s">
        <v>8</v>
      </c>
      <c r="J1302" s="98" t="str">
        <f t="shared" si="20"/>
        <v>44418X</v>
      </c>
      <c r="K1302" s="101">
        <v>589</v>
      </c>
      <c r="L1302" s="101">
        <v>619</v>
      </c>
      <c r="M1302" s="101"/>
      <c r="N1302" s="101">
        <v>629</v>
      </c>
      <c r="O1302" s="101">
        <v>659</v>
      </c>
      <c r="P1302" s="99"/>
      <c r="Q1302" s="99"/>
      <c r="R1302" s="99"/>
      <c r="S1302" s="99"/>
      <c r="T1302" s="99"/>
      <c r="U1302" s="99"/>
    </row>
    <row r="1303" spans="7:21" x14ac:dyDescent="0.25">
      <c r="G1303" s="96" t="s">
        <v>80</v>
      </c>
      <c r="H1303" s="100">
        <v>44418</v>
      </c>
      <c r="I1303" s="98" t="s">
        <v>9</v>
      </c>
      <c r="J1303" s="98" t="str">
        <f t="shared" si="20"/>
        <v>44418Q</v>
      </c>
      <c r="K1303" s="101">
        <v>709</v>
      </c>
      <c r="L1303" s="101">
        <v>739</v>
      </c>
      <c r="M1303" s="101"/>
      <c r="N1303" s="101">
        <v>749</v>
      </c>
      <c r="O1303" s="101">
        <v>779</v>
      </c>
      <c r="P1303" s="99"/>
      <c r="Q1303" s="99"/>
      <c r="R1303" s="99"/>
      <c r="S1303" s="99"/>
      <c r="T1303" s="99"/>
      <c r="U1303" s="99"/>
    </row>
    <row r="1304" spans="7:21" x14ac:dyDescent="0.25">
      <c r="G1304" s="96" t="s">
        <v>80</v>
      </c>
      <c r="H1304" s="100">
        <v>44418</v>
      </c>
      <c r="I1304" s="98" t="s">
        <v>10</v>
      </c>
      <c r="J1304" s="98" t="str">
        <f t="shared" si="20"/>
        <v>44418E</v>
      </c>
      <c r="K1304" s="101">
        <v>829</v>
      </c>
      <c r="L1304" s="101">
        <v>859</v>
      </c>
      <c r="M1304" s="101"/>
      <c r="N1304" s="101">
        <v>869</v>
      </c>
      <c r="O1304" s="101">
        <v>899</v>
      </c>
      <c r="P1304" s="99"/>
      <c r="Q1304" s="99"/>
      <c r="R1304" s="99"/>
      <c r="S1304" s="99"/>
      <c r="T1304" s="99"/>
      <c r="U1304" s="99"/>
    </row>
    <row r="1305" spans="7:21" x14ac:dyDescent="0.25">
      <c r="G1305" s="96" t="s">
        <v>80</v>
      </c>
      <c r="H1305" s="100">
        <v>44418</v>
      </c>
      <c r="I1305" s="98" t="s">
        <v>72</v>
      </c>
      <c r="J1305" s="98" t="str">
        <f t="shared" si="20"/>
        <v>44418M</v>
      </c>
      <c r="K1305" s="101">
        <v>949</v>
      </c>
      <c r="L1305" s="101">
        <v>979</v>
      </c>
      <c r="M1305" s="101"/>
      <c r="N1305" s="101">
        <v>989</v>
      </c>
      <c r="O1305" s="101">
        <v>1019</v>
      </c>
      <c r="P1305" s="99"/>
      <c r="Q1305" s="99"/>
      <c r="R1305" s="99"/>
      <c r="S1305" s="99"/>
      <c r="T1305" s="99"/>
      <c r="U1305" s="99"/>
    </row>
    <row r="1306" spans="7:21" x14ac:dyDescent="0.25">
      <c r="G1306" s="96" t="s">
        <v>74</v>
      </c>
      <c r="H1306" s="100">
        <v>44419</v>
      </c>
      <c r="I1306" s="98" t="s">
        <v>6</v>
      </c>
      <c r="J1306" s="98" t="str">
        <f t="shared" si="20"/>
        <v>44419O</v>
      </c>
      <c r="K1306" s="101">
        <v>429</v>
      </c>
      <c r="L1306" s="101">
        <v>459</v>
      </c>
      <c r="M1306" s="101"/>
      <c r="N1306" s="101">
        <v>469</v>
      </c>
      <c r="O1306" s="101">
        <v>499</v>
      </c>
      <c r="P1306" s="99"/>
      <c r="Q1306" s="99"/>
      <c r="R1306" s="99"/>
      <c r="S1306" s="99"/>
      <c r="T1306" s="99"/>
      <c r="U1306" s="99"/>
    </row>
    <row r="1307" spans="7:21" x14ac:dyDescent="0.25">
      <c r="G1307" s="96" t="s">
        <v>74</v>
      </c>
      <c r="H1307" s="100">
        <v>44419</v>
      </c>
      <c r="I1307" s="98" t="s">
        <v>7</v>
      </c>
      <c r="J1307" s="98" t="str">
        <f t="shared" si="20"/>
        <v>44419N</v>
      </c>
      <c r="K1307" s="101">
        <v>509</v>
      </c>
      <c r="L1307" s="101">
        <v>539</v>
      </c>
      <c r="M1307" s="101"/>
      <c r="N1307" s="101">
        <v>549</v>
      </c>
      <c r="O1307" s="101">
        <v>579</v>
      </c>
      <c r="P1307" s="99"/>
      <c r="Q1307" s="99"/>
      <c r="R1307" s="99"/>
      <c r="S1307" s="99"/>
      <c r="T1307" s="99"/>
      <c r="U1307" s="99"/>
    </row>
    <row r="1308" spans="7:21" x14ac:dyDescent="0.25">
      <c r="G1308" s="96" t="s">
        <v>74</v>
      </c>
      <c r="H1308" s="100">
        <v>44419</v>
      </c>
      <c r="I1308" s="98" t="s">
        <v>8</v>
      </c>
      <c r="J1308" s="98" t="str">
        <f t="shared" si="20"/>
        <v>44419X</v>
      </c>
      <c r="K1308" s="101">
        <v>589</v>
      </c>
      <c r="L1308" s="101">
        <v>619</v>
      </c>
      <c r="M1308" s="101"/>
      <c r="N1308" s="101">
        <v>629</v>
      </c>
      <c r="O1308" s="101">
        <v>659</v>
      </c>
      <c r="P1308" s="99"/>
      <c r="Q1308" s="99"/>
      <c r="R1308" s="99"/>
      <c r="S1308" s="99"/>
      <c r="T1308" s="99"/>
      <c r="U1308" s="99"/>
    </row>
    <row r="1309" spans="7:21" x14ac:dyDescent="0.25">
      <c r="G1309" s="96" t="s">
        <v>74</v>
      </c>
      <c r="H1309" s="100">
        <v>44419</v>
      </c>
      <c r="I1309" s="98" t="s">
        <v>9</v>
      </c>
      <c r="J1309" s="98" t="str">
        <f t="shared" si="20"/>
        <v>44419Q</v>
      </c>
      <c r="K1309" s="101">
        <v>709</v>
      </c>
      <c r="L1309" s="101">
        <v>739</v>
      </c>
      <c r="M1309" s="101"/>
      <c r="N1309" s="101">
        <v>749</v>
      </c>
      <c r="O1309" s="101">
        <v>779</v>
      </c>
      <c r="P1309" s="99"/>
      <c r="Q1309" s="99"/>
      <c r="R1309" s="99"/>
      <c r="S1309" s="99"/>
      <c r="T1309" s="99"/>
      <c r="U1309" s="99"/>
    </row>
    <row r="1310" spans="7:21" x14ac:dyDescent="0.25">
      <c r="G1310" s="96" t="s">
        <v>74</v>
      </c>
      <c r="H1310" s="100">
        <v>44419</v>
      </c>
      <c r="I1310" s="98" t="s">
        <v>10</v>
      </c>
      <c r="J1310" s="98" t="str">
        <f t="shared" si="20"/>
        <v>44419E</v>
      </c>
      <c r="K1310" s="101">
        <v>829</v>
      </c>
      <c r="L1310" s="101">
        <v>859</v>
      </c>
      <c r="M1310" s="101"/>
      <c r="N1310" s="101">
        <v>869</v>
      </c>
      <c r="O1310" s="101">
        <v>899</v>
      </c>
      <c r="P1310" s="99"/>
      <c r="Q1310" s="99"/>
      <c r="R1310" s="99"/>
      <c r="S1310" s="99"/>
      <c r="T1310" s="99"/>
      <c r="U1310" s="99"/>
    </row>
    <row r="1311" spans="7:21" x14ac:dyDescent="0.25">
      <c r="G1311" s="96" t="s">
        <v>74</v>
      </c>
      <c r="H1311" s="100">
        <v>44419</v>
      </c>
      <c r="I1311" s="98" t="s">
        <v>72</v>
      </c>
      <c r="J1311" s="98" t="str">
        <f t="shared" si="20"/>
        <v>44419M</v>
      </c>
      <c r="K1311" s="101">
        <v>949</v>
      </c>
      <c r="L1311" s="101">
        <v>979</v>
      </c>
      <c r="M1311" s="101"/>
      <c r="N1311" s="101">
        <v>989</v>
      </c>
      <c r="O1311" s="101">
        <v>1019</v>
      </c>
      <c r="P1311" s="99"/>
      <c r="Q1311" s="99"/>
      <c r="R1311" s="99"/>
      <c r="S1311" s="99"/>
      <c r="T1311" s="99"/>
      <c r="U1311" s="99"/>
    </row>
    <row r="1312" spans="7:21" x14ac:dyDescent="0.25">
      <c r="G1312" s="96" t="s">
        <v>75</v>
      </c>
      <c r="H1312" s="100">
        <v>44420</v>
      </c>
      <c r="I1312" s="98" t="s">
        <v>6</v>
      </c>
      <c r="J1312" s="98" t="str">
        <f t="shared" si="20"/>
        <v>44420O</v>
      </c>
      <c r="K1312" s="101">
        <v>429</v>
      </c>
      <c r="L1312" s="101">
        <v>459</v>
      </c>
      <c r="M1312" s="101"/>
      <c r="N1312" s="101">
        <v>469</v>
      </c>
      <c r="O1312" s="101">
        <v>499</v>
      </c>
      <c r="P1312" s="99"/>
      <c r="Q1312" s="99"/>
      <c r="R1312" s="99"/>
      <c r="S1312" s="99"/>
      <c r="T1312" s="99"/>
      <c r="U1312" s="99"/>
    </row>
    <row r="1313" spans="7:21" x14ac:dyDescent="0.25">
      <c r="G1313" s="96" t="s">
        <v>75</v>
      </c>
      <c r="H1313" s="100">
        <v>44420</v>
      </c>
      <c r="I1313" s="98" t="s">
        <v>7</v>
      </c>
      <c r="J1313" s="98" t="str">
        <f t="shared" si="20"/>
        <v>44420N</v>
      </c>
      <c r="K1313" s="101">
        <v>509</v>
      </c>
      <c r="L1313" s="101">
        <v>539</v>
      </c>
      <c r="M1313" s="101"/>
      <c r="N1313" s="101">
        <v>549</v>
      </c>
      <c r="O1313" s="101">
        <v>579</v>
      </c>
      <c r="P1313" s="99"/>
      <c r="Q1313" s="99"/>
      <c r="R1313" s="99"/>
      <c r="S1313" s="99"/>
      <c r="T1313" s="99"/>
      <c r="U1313" s="99"/>
    </row>
    <row r="1314" spans="7:21" x14ac:dyDescent="0.25">
      <c r="G1314" s="96" t="s">
        <v>75</v>
      </c>
      <c r="H1314" s="100">
        <v>44420</v>
      </c>
      <c r="I1314" s="98" t="s">
        <v>8</v>
      </c>
      <c r="J1314" s="98" t="str">
        <f t="shared" si="20"/>
        <v>44420X</v>
      </c>
      <c r="K1314" s="101">
        <v>589</v>
      </c>
      <c r="L1314" s="101">
        <v>619</v>
      </c>
      <c r="M1314" s="101"/>
      <c r="N1314" s="101">
        <v>629</v>
      </c>
      <c r="O1314" s="101">
        <v>659</v>
      </c>
      <c r="P1314" s="99"/>
      <c r="Q1314" s="99"/>
      <c r="R1314" s="99"/>
      <c r="S1314" s="99"/>
      <c r="T1314" s="99"/>
      <c r="U1314" s="99"/>
    </row>
    <row r="1315" spans="7:21" x14ac:dyDescent="0.25">
      <c r="G1315" s="96" t="s">
        <v>75</v>
      </c>
      <c r="H1315" s="100">
        <v>44420</v>
      </c>
      <c r="I1315" s="98" t="s">
        <v>9</v>
      </c>
      <c r="J1315" s="98" t="str">
        <f t="shared" si="20"/>
        <v>44420Q</v>
      </c>
      <c r="K1315" s="101">
        <v>709</v>
      </c>
      <c r="L1315" s="101">
        <v>739</v>
      </c>
      <c r="M1315" s="101"/>
      <c r="N1315" s="101">
        <v>749</v>
      </c>
      <c r="O1315" s="101">
        <v>779</v>
      </c>
      <c r="P1315" s="99"/>
      <c r="Q1315" s="99"/>
      <c r="R1315" s="99"/>
      <c r="S1315" s="99"/>
      <c r="T1315" s="99"/>
      <c r="U1315" s="99"/>
    </row>
    <row r="1316" spans="7:21" x14ac:dyDescent="0.25">
      <c r="G1316" s="96" t="s">
        <v>75</v>
      </c>
      <c r="H1316" s="100">
        <v>44420</v>
      </c>
      <c r="I1316" s="98" t="s">
        <v>10</v>
      </c>
      <c r="J1316" s="98" t="str">
        <f t="shared" si="20"/>
        <v>44420E</v>
      </c>
      <c r="K1316" s="101">
        <v>829</v>
      </c>
      <c r="L1316" s="101">
        <v>859</v>
      </c>
      <c r="M1316" s="101"/>
      <c r="N1316" s="101">
        <v>869</v>
      </c>
      <c r="O1316" s="101">
        <v>899</v>
      </c>
      <c r="P1316" s="99"/>
      <c r="Q1316" s="99"/>
      <c r="R1316" s="99"/>
      <c r="S1316" s="99"/>
      <c r="T1316" s="99"/>
      <c r="U1316" s="99"/>
    </row>
    <row r="1317" spans="7:21" x14ac:dyDescent="0.25">
      <c r="G1317" s="96" t="s">
        <v>75</v>
      </c>
      <c r="H1317" s="100">
        <v>44420</v>
      </c>
      <c r="I1317" s="98" t="s">
        <v>72</v>
      </c>
      <c r="J1317" s="98" t="str">
        <f t="shared" si="20"/>
        <v>44420M</v>
      </c>
      <c r="K1317" s="101">
        <v>949</v>
      </c>
      <c r="L1317" s="101">
        <v>979</v>
      </c>
      <c r="M1317" s="101"/>
      <c r="N1317" s="101">
        <v>989</v>
      </c>
      <c r="O1317" s="101">
        <v>1019</v>
      </c>
      <c r="P1317" s="99"/>
      <c r="Q1317" s="99"/>
      <c r="R1317" s="99"/>
      <c r="S1317" s="99"/>
      <c r="T1317" s="99"/>
      <c r="U1317" s="99"/>
    </row>
    <row r="1318" spans="7:21" x14ac:dyDescent="0.25">
      <c r="G1318" s="96" t="s">
        <v>76</v>
      </c>
      <c r="H1318" s="100">
        <v>44421</v>
      </c>
      <c r="I1318" s="98" t="s">
        <v>6</v>
      </c>
      <c r="J1318" s="98" t="str">
        <f t="shared" si="20"/>
        <v>44421O</v>
      </c>
      <c r="K1318" s="101">
        <v>429</v>
      </c>
      <c r="L1318" s="101">
        <v>459</v>
      </c>
      <c r="M1318" s="101"/>
      <c r="N1318" s="101">
        <v>469</v>
      </c>
      <c r="O1318" s="101">
        <v>499</v>
      </c>
      <c r="P1318" s="99"/>
      <c r="Q1318" s="101">
        <v>429</v>
      </c>
      <c r="R1318" s="101">
        <v>459</v>
      </c>
      <c r="S1318" s="99"/>
      <c r="T1318" s="99"/>
      <c r="U1318" s="99"/>
    </row>
    <row r="1319" spans="7:21" x14ac:dyDescent="0.25">
      <c r="G1319" s="96" t="s">
        <v>76</v>
      </c>
      <c r="H1319" s="100">
        <v>44421</v>
      </c>
      <c r="I1319" s="98" t="s">
        <v>7</v>
      </c>
      <c r="J1319" s="98" t="str">
        <f t="shared" si="20"/>
        <v>44421N</v>
      </c>
      <c r="K1319" s="101">
        <v>509</v>
      </c>
      <c r="L1319" s="101">
        <v>539</v>
      </c>
      <c r="M1319" s="101"/>
      <c r="N1319" s="101">
        <v>549</v>
      </c>
      <c r="O1319" s="101">
        <v>579</v>
      </c>
      <c r="P1319" s="99"/>
      <c r="Q1319" s="101">
        <v>509</v>
      </c>
      <c r="R1319" s="101">
        <v>539</v>
      </c>
      <c r="S1319" s="99"/>
      <c r="T1319" s="99"/>
      <c r="U1319" s="99"/>
    </row>
    <row r="1320" spans="7:21" x14ac:dyDescent="0.25">
      <c r="G1320" s="96" t="s">
        <v>76</v>
      </c>
      <c r="H1320" s="100">
        <v>44421</v>
      </c>
      <c r="I1320" s="98" t="s">
        <v>8</v>
      </c>
      <c r="J1320" s="98" t="str">
        <f t="shared" si="20"/>
        <v>44421X</v>
      </c>
      <c r="K1320" s="101">
        <v>589</v>
      </c>
      <c r="L1320" s="101">
        <v>619</v>
      </c>
      <c r="M1320" s="101"/>
      <c r="N1320" s="101">
        <v>629</v>
      </c>
      <c r="O1320" s="101">
        <v>659</v>
      </c>
      <c r="P1320" s="99"/>
      <c r="Q1320" s="101">
        <v>589</v>
      </c>
      <c r="R1320" s="101">
        <v>619</v>
      </c>
      <c r="S1320" s="99"/>
      <c r="T1320" s="99"/>
      <c r="U1320" s="99"/>
    </row>
    <row r="1321" spans="7:21" x14ac:dyDescent="0.25">
      <c r="G1321" s="96" t="s">
        <v>76</v>
      </c>
      <c r="H1321" s="100">
        <v>44421</v>
      </c>
      <c r="I1321" s="98" t="s">
        <v>9</v>
      </c>
      <c r="J1321" s="98" t="str">
        <f t="shared" si="20"/>
        <v>44421Q</v>
      </c>
      <c r="K1321" s="101">
        <v>709</v>
      </c>
      <c r="L1321" s="101">
        <v>739</v>
      </c>
      <c r="M1321" s="101"/>
      <c r="N1321" s="101">
        <v>749</v>
      </c>
      <c r="O1321" s="101">
        <v>779</v>
      </c>
      <c r="P1321" s="99"/>
      <c r="Q1321" s="101">
        <v>709</v>
      </c>
      <c r="R1321" s="101">
        <v>739</v>
      </c>
      <c r="S1321" s="99"/>
      <c r="T1321" s="99"/>
      <c r="U1321" s="99"/>
    </row>
    <row r="1322" spans="7:21" x14ac:dyDescent="0.25">
      <c r="G1322" s="96" t="s">
        <v>76</v>
      </c>
      <c r="H1322" s="100">
        <v>44421</v>
      </c>
      <c r="I1322" s="98" t="s">
        <v>10</v>
      </c>
      <c r="J1322" s="98" t="str">
        <f t="shared" si="20"/>
        <v>44421E</v>
      </c>
      <c r="K1322" s="101">
        <v>829</v>
      </c>
      <c r="L1322" s="101">
        <v>859</v>
      </c>
      <c r="M1322" s="101"/>
      <c r="N1322" s="101">
        <v>869</v>
      </c>
      <c r="O1322" s="101">
        <v>899</v>
      </c>
      <c r="P1322" s="99"/>
      <c r="Q1322" s="101">
        <v>829</v>
      </c>
      <c r="R1322" s="101">
        <v>859</v>
      </c>
      <c r="S1322" s="99"/>
      <c r="T1322" s="99"/>
      <c r="U1322" s="99"/>
    </row>
    <row r="1323" spans="7:21" x14ac:dyDescent="0.25">
      <c r="G1323" s="96" t="s">
        <v>76</v>
      </c>
      <c r="H1323" s="100">
        <v>44421</v>
      </c>
      <c r="I1323" s="98" t="s">
        <v>72</v>
      </c>
      <c r="J1323" s="98" t="str">
        <f t="shared" si="20"/>
        <v>44421M</v>
      </c>
      <c r="K1323" s="101">
        <v>949</v>
      </c>
      <c r="L1323" s="101">
        <v>979</v>
      </c>
      <c r="M1323" s="101"/>
      <c r="N1323" s="101">
        <v>989</v>
      </c>
      <c r="O1323" s="101">
        <v>1019</v>
      </c>
      <c r="P1323" s="99"/>
      <c r="Q1323" s="101">
        <v>949</v>
      </c>
      <c r="R1323" s="101">
        <v>979</v>
      </c>
      <c r="S1323" s="99"/>
      <c r="T1323" s="99"/>
      <c r="U1323" s="99"/>
    </row>
    <row r="1324" spans="7:21" x14ac:dyDescent="0.25">
      <c r="G1324" s="96" t="s">
        <v>77</v>
      </c>
      <c r="H1324" s="100">
        <v>44422</v>
      </c>
      <c r="I1324" s="98" t="s">
        <v>6</v>
      </c>
      <c r="J1324" s="98" t="str">
        <f t="shared" si="20"/>
        <v>44422O</v>
      </c>
      <c r="K1324" s="101">
        <v>429</v>
      </c>
      <c r="L1324" s="101">
        <v>459</v>
      </c>
      <c r="M1324" s="101"/>
      <c r="N1324" s="101">
        <v>469</v>
      </c>
      <c r="O1324" s="101">
        <v>499</v>
      </c>
      <c r="P1324" s="99"/>
      <c r="Q1324" s="101">
        <v>429</v>
      </c>
      <c r="R1324" s="101">
        <v>459</v>
      </c>
      <c r="S1324" s="99"/>
      <c r="T1324" s="99"/>
      <c r="U1324" s="99"/>
    </row>
    <row r="1325" spans="7:21" x14ac:dyDescent="0.25">
      <c r="G1325" s="96" t="s">
        <v>77</v>
      </c>
      <c r="H1325" s="100">
        <v>44422</v>
      </c>
      <c r="I1325" s="98" t="s">
        <v>7</v>
      </c>
      <c r="J1325" s="98" t="str">
        <f t="shared" si="20"/>
        <v>44422N</v>
      </c>
      <c r="K1325" s="101">
        <v>509</v>
      </c>
      <c r="L1325" s="101">
        <v>539</v>
      </c>
      <c r="M1325" s="101"/>
      <c r="N1325" s="101">
        <v>549</v>
      </c>
      <c r="O1325" s="101">
        <v>579</v>
      </c>
      <c r="P1325" s="99"/>
      <c r="Q1325" s="101">
        <v>509</v>
      </c>
      <c r="R1325" s="101">
        <v>539</v>
      </c>
      <c r="S1325" s="99"/>
      <c r="T1325" s="99"/>
      <c r="U1325" s="99"/>
    </row>
    <row r="1326" spans="7:21" x14ac:dyDescent="0.25">
      <c r="G1326" s="96" t="s">
        <v>77</v>
      </c>
      <c r="H1326" s="100">
        <v>44422</v>
      </c>
      <c r="I1326" s="98" t="s">
        <v>8</v>
      </c>
      <c r="J1326" s="98" t="str">
        <f t="shared" si="20"/>
        <v>44422X</v>
      </c>
      <c r="K1326" s="101">
        <v>589</v>
      </c>
      <c r="L1326" s="101">
        <v>619</v>
      </c>
      <c r="M1326" s="101"/>
      <c r="N1326" s="101">
        <v>629</v>
      </c>
      <c r="O1326" s="101">
        <v>659</v>
      </c>
      <c r="P1326" s="99"/>
      <c r="Q1326" s="101">
        <v>589</v>
      </c>
      <c r="R1326" s="101">
        <v>619</v>
      </c>
      <c r="S1326" s="99"/>
      <c r="T1326" s="99"/>
      <c r="U1326" s="99"/>
    </row>
    <row r="1327" spans="7:21" x14ac:dyDescent="0.25">
      <c r="G1327" s="96" t="s">
        <v>77</v>
      </c>
      <c r="H1327" s="100">
        <v>44422</v>
      </c>
      <c r="I1327" s="98" t="s">
        <v>9</v>
      </c>
      <c r="J1327" s="98" t="str">
        <f t="shared" si="20"/>
        <v>44422Q</v>
      </c>
      <c r="K1327" s="101">
        <v>709</v>
      </c>
      <c r="L1327" s="101">
        <v>739</v>
      </c>
      <c r="M1327" s="101"/>
      <c r="N1327" s="101">
        <v>749</v>
      </c>
      <c r="O1327" s="101">
        <v>779</v>
      </c>
      <c r="P1327" s="99"/>
      <c r="Q1327" s="101">
        <v>709</v>
      </c>
      <c r="R1327" s="101">
        <v>739</v>
      </c>
      <c r="S1327" s="99"/>
      <c r="T1327" s="99"/>
      <c r="U1327" s="99"/>
    </row>
    <row r="1328" spans="7:21" x14ac:dyDescent="0.25">
      <c r="G1328" s="96" t="s">
        <v>77</v>
      </c>
      <c r="H1328" s="100">
        <v>44422</v>
      </c>
      <c r="I1328" s="98" t="s">
        <v>10</v>
      </c>
      <c r="J1328" s="98" t="str">
        <f t="shared" si="20"/>
        <v>44422E</v>
      </c>
      <c r="K1328" s="101">
        <v>829</v>
      </c>
      <c r="L1328" s="101">
        <v>859</v>
      </c>
      <c r="M1328" s="101"/>
      <c r="N1328" s="101">
        <v>869</v>
      </c>
      <c r="O1328" s="101">
        <v>899</v>
      </c>
      <c r="P1328" s="99"/>
      <c r="Q1328" s="101">
        <v>829</v>
      </c>
      <c r="R1328" s="101">
        <v>859</v>
      </c>
      <c r="S1328" s="99"/>
      <c r="T1328" s="99"/>
      <c r="U1328" s="99"/>
    </row>
    <row r="1329" spans="7:21" x14ac:dyDescent="0.25">
      <c r="G1329" s="96" t="s">
        <v>77</v>
      </c>
      <c r="H1329" s="100">
        <v>44422</v>
      </c>
      <c r="I1329" s="98" t="s">
        <v>72</v>
      </c>
      <c r="J1329" s="98" t="str">
        <f t="shared" si="20"/>
        <v>44422M</v>
      </c>
      <c r="K1329" s="101">
        <v>949</v>
      </c>
      <c r="L1329" s="101">
        <v>979</v>
      </c>
      <c r="M1329" s="101"/>
      <c r="N1329" s="101">
        <v>989</v>
      </c>
      <c r="O1329" s="101">
        <v>1019</v>
      </c>
      <c r="P1329" s="99"/>
      <c r="Q1329" s="101">
        <v>949</v>
      </c>
      <c r="R1329" s="101">
        <v>979</v>
      </c>
      <c r="S1329" s="99"/>
      <c r="T1329" s="99"/>
      <c r="U1329" s="99"/>
    </row>
    <row r="1330" spans="7:21" x14ac:dyDescent="0.25">
      <c r="G1330" s="96" t="s">
        <v>78</v>
      </c>
      <c r="H1330" s="100">
        <v>44423</v>
      </c>
      <c r="I1330" s="98" t="s">
        <v>6</v>
      </c>
      <c r="J1330" s="98" t="str">
        <f t="shared" si="20"/>
        <v>44423O</v>
      </c>
      <c r="K1330" s="101">
        <v>429</v>
      </c>
      <c r="L1330" s="101">
        <v>459</v>
      </c>
      <c r="M1330" s="101"/>
      <c r="N1330" s="101">
        <v>469</v>
      </c>
      <c r="O1330" s="101">
        <v>499</v>
      </c>
      <c r="P1330" s="99"/>
      <c r="Q1330" s="101"/>
      <c r="R1330" s="101"/>
      <c r="S1330" s="99"/>
      <c r="T1330" s="99">
        <v>409</v>
      </c>
      <c r="U1330" s="99">
        <v>439</v>
      </c>
    </row>
    <row r="1331" spans="7:21" x14ac:dyDescent="0.25">
      <c r="G1331" s="96" t="s">
        <v>78</v>
      </c>
      <c r="H1331" s="100">
        <v>44423</v>
      </c>
      <c r="I1331" s="98" t="s">
        <v>7</v>
      </c>
      <c r="J1331" s="98" t="str">
        <f t="shared" si="20"/>
        <v>44423N</v>
      </c>
      <c r="K1331" s="101">
        <v>509</v>
      </c>
      <c r="L1331" s="101">
        <v>539</v>
      </c>
      <c r="M1331" s="101"/>
      <c r="N1331" s="101">
        <v>549</v>
      </c>
      <c r="O1331" s="101">
        <v>579</v>
      </c>
      <c r="P1331" s="99"/>
      <c r="Q1331" s="101"/>
      <c r="R1331" s="101"/>
      <c r="S1331" s="99"/>
      <c r="T1331" s="99">
        <v>489</v>
      </c>
      <c r="U1331" s="99">
        <v>519</v>
      </c>
    </row>
    <row r="1332" spans="7:21" x14ac:dyDescent="0.25">
      <c r="G1332" s="96" t="s">
        <v>78</v>
      </c>
      <c r="H1332" s="100">
        <v>44423</v>
      </c>
      <c r="I1332" s="98" t="s">
        <v>8</v>
      </c>
      <c r="J1332" s="98" t="str">
        <f t="shared" si="20"/>
        <v>44423X</v>
      </c>
      <c r="K1332" s="101">
        <v>589</v>
      </c>
      <c r="L1332" s="101">
        <v>619</v>
      </c>
      <c r="M1332" s="101"/>
      <c r="N1332" s="101">
        <v>629</v>
      </c>
      <c r="O1332" s="101">
        <v>659</v>
      </c>
      <c r="P1332" s="99"/>
      <c r="Q1332" s="101"/>
      <c r="R1332" s="101"/>
      <c r="S1332" s="99"/>
      <c r="T1332" s="99">
        <v>569</v>
      </c>
      <c r="U1332" s="99">
        <v>599</v>
      </c>
    </row>
    <row r="1333" spans="7:21" x14ac:dyDescent="0.25">
      <c r="G1333" s="96" t="s">
        <v>78</v>
      </c>
      <c r="H1333" s="100">
        <v>44423</v>
      </c>
      <c r="I1333" s="98" t="s">
        <v>9</v>
      </c>
      <c r="J1333" s="98" t="str">
        <f t="shared" si="20"/>
        <v>44423Q</v>
      </c>
      <c r="K1333" s="101">
        <v>709</v>
      </c>
      <c r="L1333" s="101">
        <v>739</v>
      </c>
      <c r="M1333" s="101"/>
      <c r="N1333" s="101">
        <v>749</v>
      </c>
      <c r="O1333" s="101">
        <v>779</v>
      </c>
      <c r="P1333" s="99"/>
      <c r="Q1333" s="101"/>
      <c r="R1333" s="101"/>
      <c r="S1333" s="99"/>
      <c r="T1333" s="99">
        <v>689</v>
      </c>
      <c r="U1333" s="99">
        <v>719</v>
      </c>
    </row>
    <row r="1334" spans="7:21" x14ac:dyDescent="0.25">
      <c r="G1334" s="96" t="s">
        <v>78</v>
      </c>
      <c r="H1334" s="100">
        <v>44423</v>
      </c>
      <c r="I1334" s="98" t="s">
        <v>10</v>
      </c>
      <c r="J1334" s="98" t="str">
        <f t="shared" si="20"/>
        <v>44423E</v>
      </c>
      <c r="K1334" s="101">
        <v>829</v>
      </c>
      <c r="L1334" s="101">
        <v>859</v>
      </c>
      <c r="M1334" s="101"/>
      <c r="N1334" s="101">
        <v>869</v>
      </c>
      <c r="O1334" s="101">
        <v>899</v>
      </c>
      <c r="P1334" s="99"/>
      <c r="Q1334" s="101"/>
      <c r="R1334" s="101"/>
      <c r="S1334" s="99"/>
      <c r="T1334" s="99">
        <v>809</v>
      </c>
      <c r="U1334" s="99">
        <v>839</v>
      </c>
    </row>
    <row r="1335" spans="7:21" x14ac:dyDescent="0.25">
      <c r="G1335" s="96" t="s">
        <v>78</v>
      </c>
      <c r="H1335" s="100">
        <v>44423</v>
      </c>
      <c r="I1335" s="98" t="s">
        <v>72</v>
      </c>
      <c r="J1335" s="98" t="str">
        <f t="shared" si="20"/>
        <v>44423M</v>
      </c>
      <c r="K1335" s="101">
        <v>949</v>
      </c>
      <c r="L1335" s="101">
        <v>979</v>
      </c>
      <c r="M1335" s="101"/>
      <c r="N1335" s="101">
        <v>989</v>
      </c>
      <c r="O1335" s="101">
        <v>1019</v>
      </c>
      <c r="P1335" s="99"/>
      <c r="Q1335" s="101"/>
      <c r="R1335" s="101"/>
      <c r="S1335" s="99"/>
      <c r="T1335" s="99">
        <v>929</v>
      </c>
      <c r="U1335" s="99">
        <v>959</v>
      </c>
    </row>
    <row r="1336" spans="7:21" x14ac:dyDescent="0.25">
      <c r="G1336" s="96" t="s">
        <v>79</v>
      </c>
      <c r="H1336" s="100">
        <v>44424</v>
      </c>
      <c r="I1336" s="98" t="s">
        <v>6</v>
      </c>
      <c r="J1336" s="98" t="str">
        <f t="shared" si="20"/>
        <v>44424O</v>
      </c>
      <c r="K1336" s="101">
        <v>429</v>
      </c>
      <c r="L1336" s="101">
        <v>459</v>
      </c>
      <c r="M1336" s="101"/>
      <c r="N1336" s="101">
        <v>469</v>
      </c>
      <c r="O1336" s="101">
        <v>499</v>
      </c>
      <c r="P1336" s="99"/>
      <c r="Q1336" s="99"/>
      <c r="R1336" s="99"/>
      <c r="S1336" s="99"/>
      <c r="T1336" s="99"/>
      <c r="U1336" s="99"/>
    </row>
    <row r="1337" spans="7:21" x14ac:dyDescent="0.25">
      <c r="G1337" s="96" t="s">
        <v>79</v>
      </c>
      <c r="H1337" s="100">
        <v>44424</v>
      </c>
      <c r="I1337" s="98" t="s">
        <v>7</v>
      </c>
      <c r="J1337" s="98" t="str">
        <f t="shared" si="20"/>
        <v>44424N</v>
      </c>
      <c r="K1337" s="101">
        <v>509</v>
      </c>
      <c r="L1337" s="101">
        <v>539</v>
      </c>
      <c r="M1337" s="101"/>
      <c r="N1337" s="101">
        <v>549</v>
      </c>
      <c r="O1337" s="101">
        <v>579</v>
      </c>
      <c r="P1337" s="99"/>
      <c r="Q1337" s="99"/>
      <c r="R1337" s="99"/>
      <c r="S1337" s="99"/>
      <c r="T1337" s="99"/>
      <c r="U1337" s="99"/>
    </row>
    <row r="1338" spans="7:21" x14ac:dyDescent="0.25">
      <c r="G1338" s="96" t="s">
        <v>79</v>
      </c>
      <c r="H1338" s="100">
        <v>44424</v>
      </c>
      <c r="I1338" s="98" t="s">
        <v>8</v>
      </c>
      <c r="J1338" s="98" t="str">
        <f t="shared" si="20"/>
        <v>44424X</v>
      </c>
      <c r="K1338" s="101">
        <v>589</v>
      </c>
      <c r="L1338" s="101">
        <v>619</v>
      </c>
      <c r="M1338" s="101"/>
      <c r="N1338" s="101">
        <v>629</v>
      </c>
      <c r="O1338" s="101">
        <v>659</v>
      </c>
      <c r="P1338" s="99"/>
      <c r="Q1338" s="99"/>
      <c r="R1338" s="99"/>
      <c r="S1338" s="99"/>
      <c r="T1338" s="99"/>
      <c r="U1338" s="99"/>
    </row>
    <row r="1339" spans="7:21" x14ac:dyDescent="0.25">
      <c r="G1339" s="96" t="s">
        <v>79</v>
      </c>
      <c r="H1339" s="100">
        <v>44424</v>
      </c>
      <c r="I1339" s="98" t="s">
        <v>9</v>
      </c>
      <c r="J1339" s="98" t="str">
        <f t="shared" si="20"/>
        <v>44424Q</v>
      </c>
      <c r="K1339" s="101">
        <v>709</v>
      </c>
      <c r="L1339" s="101">
        <v>739</v>
      </c>
      <c r="M1339" s="101"/>
      <c r="N1339" s="101">
        <v>749</v>
      </c>
      <c r="O1339" s="101">
        <v>779</v>
      </c>
      <c r="P1339" s="99"/>
      <c r="Q1339" s="99"/>
      <c r="R1339" s="99"/>
      <c r="S1339" s="99"/>
      <c r="T1339" s="99"/>
      <c r="U1339" s="99"/>
    </row>
    <row r="1340" spans="7:21" x14ac:dyDescent="0.25">
      <c r="G1340" s="96" t="s">
        <v>79</v>
      </c>
      <c r="H1340" s="100">
        <v>44424</v>
      </c>
      <c r="I1340" s="98" t="s">
        <v>10</v>
      </c>
      <c r="J1340" s="98" t="str">
        <f t="shared" si="20"/>
        <v>44424E</v>
      </c>
      <c r="K1340" s="101">
        <v>829</v>
      </c>
      <c r="L1340" s="101">
        <v>859</v>
      </c>
      <c r="M1340" s="101"/>
      <c r="N1340" s="101">
        <v>869</v>
      </c>
      <c r="O1340" s="101">
        <v>899</v>
      </c>
      <c r="P1340" s="99"/>
      <c r="Q1340" s="99"/>
      <c r="R1340" s="99"/>
      <c r="S1340" s="99"/>
      <c r="T1340" s="99"/>
      <c r="U1340" s="99"/>
    </row>
    <row r="1341" spans="7:21" x14ac:dyDescent="0.25">
      <c r="G1341" s="96" t="s">
        <v>79</v>
      </c>
      <c r="H1341" s="100">
        <v>44424</v>
      </c>
      <c r="I1341" s="98" t="s">
        <v>72</v>
      </c>
      <c r="J1341" s="98" t="str">
        <f t="shared" si="20"/>
        <v>44424M</v>
      </c>
      <c r="K1341" s="101">
        <v>949</v>
      </c>
      <c r="L1341" s="101">
        <v>979</v>
      </c>
      <c r="M1341" s="101"/>
      <c r="N1341" s="101">
        <v>989</v>
      </c>
      <c r="O1341" s="101">
        <v>1019</v>
      </c>
      <c r="P1341" s="99"/>
      <c r="Q1341" s="99"/>
      <c r="R1341" s="99"/>
      <c r="S1341" s="99"/>
      <c r="T1341" s="99"/>
      <c r="U1341" s="99"/>
    </row>
    <row r="1342" spans="7:21" x14ac:dyDescent="0.25">
      <c r="G1342" s="96" t="s">
        <v>80</v>
      </c>
      <c r="H1342" s="100">
        <v>44425</v>
      </c>
      <c r="I1342" s="98" t="s">
        <v>6</v>
      </c>
      <c r="J1342" s="98" t="str">
        <f t="shared" si="20"/>
        <v>44425O</v>
      </c>
      <c r="K1342" s="101">
        <v>429</v>
      </c>
      <c r="L1342" s="101">
        <v>459</v>
      </c>
      <c r="M1342" s="101"/>
      <c r="N1342" s="101">
        <v>469</v>
      </c>
      <c r="O1342" s="101">
        <v>499</v>
      </c>
      <c r="P1342" s="99"/>
      <c r="Q1342" s="99"/>
      <c r="R1342" s="99"/>
      <c r="S1342" s="99"/>
      <c r="T1342" s="99"/>
      <c r="U1342" s="99"/>
    </row>
    <row r="1343" spans="7:21" x14ac:dyDescent="0.25">
      <c r="G1343" s="96" t="s">
        <v>80</v>
      </c>
      <c r="H1343" s="100">
        <v>44425</v>
      </c>
      <c r="I1343" s="98" t="s">
        <v>7</v>
      </c>
      <c r="J1343" s="98" t="str">
        <f t="shared" si="20"/>
        <v>44425N</v>
      </c>
      <c r="K1343" s="101">
        <v>509</v>
      </c>
      <c r="L1343" s="101">
        <v>539</v>
      </c>
      <c r="M1343" s="101"/>
      <c r="N1343" s="101">
        <v>549</v>
      </c>
      <c r="O1343" s="101">
        <v>579</v>
      </c>
      <c r="P1343" s="99"/>
      <c r="Q1343" s="99"/>
      <c r="R1343" s="99"/>
      <c r="S1343" s="99"/>
      <c r="T1343" s="99"/>
      <c r="U1343" s="99"/>
    </row>
    <row r="1344" spans="7:21" x14ac:dyDescent="0.25">
      <c r="G1344" s="96" t="s">
        <v>80</v>
      </c>
      <c r="H1344" s="100">
        <v>44425</v>
      </c>
      <c r="I1344" s="98" t="s">
        <v>8</v>
      </c>
      <c r="J1344" s="98" t="str">
        <f t="shared" si="20"/>
        <v>44425X</v>
      </c>
      <c r="K1344" s="101">
        <v>589</v>
      </c>
      <c r="L1344" s="101">
        <v>619</v>
      </c>
      <c r="M1344" s="101"/>
      <c r="N1344" s="101">
        <v>629</v>
      </c>
      <c r="O1344" s="101">
        <v>659</v>
      </c>
      <c r="P1344" s="99"/>
      <c r="Q1344" s="99"/>
      <c r="R1344" s="99"/>
      <c r="S1344" s="99"/>
      <c r="T1344" s="99"/>
      <c r="U1344" s="99"/>
    </row>
    <row r="1345" spans="7:21" x14ac:dyDescent="0.25">
      <c r="G1345" s="96" t="s">
        <v>80</v>
      </c>
      <c r="H1345" s="100">
        <v>44425</v>
      </c>
      <c r="I1345" s="98" t="s">
        <v>9</v>
      </c>
      <c r="J1345" s="98" t="str">
        <f t="shared" si="20"/>
        <v>44425Q</v>
      </c>
      <c r="K1345" s="101">
        <v>709</v>
      </c>
      <c r="L1345" s="101">
        <v>739</v>
      </c>
      <c r="M1345" s="101"/>
      <c r="N1345" s="101">
        <v>749</v>
      </c>
      <c r="O1345" s="101">
        <v>779</v>
      </c>
      <c r="P1345" s="99"/>
      <c r="Q1345" s="99"/>
      <c r="R1345" s="99"/>
      <c r="S1345" s="99"/>
      <c r="T1345" s="99"/>
      <c r="U1345" s="99"/>
    </row>
    <row r="1346" spans="7:21" x14ac:dyDescent="0.25">
      <c r="G1346" s="96" t="s">
        <v>80</v>
      </c>
      <c r="H1346" s="100">
        <v>44425</v>
      </c>
      <c r="I1346" s="98" t="s">
        <v>10</v>
      </c>
      <c r="J1346" s="98" t="str">
        <f t="shared" si="20"/>
        <v>44425E</v>
      </c>
      <c r="K1346" s="101">
        <v>829</v>
      </c>
      <c r="L1346" s="101">
        <v>859</v>
      </c>
      <c r="M1346" s="101"/>
      <c r="N1346" s="101">
        <v>869</v>
      </c>
      <c r="O1346" s="101">
        <v>899</v>
      </c>
      <c r="P1346" s="99"/>
      <c r="Q1346" s="99"/>
      <c r="R1346" s="99"/>
      <c r="S1346" s="99"/>
      <c r="T1346" s="99"/>
      <c r="U1346" s="99"/>
    </row>
    <row r="1347" spans="7:21" x14ac:dyDescent="0.25">
      <c r="G1347" s="96" t="s">
        <v>80</v>
      </c>
      <c r="H1347" s="100">
        <v>44425</v>
      </c>
      <c r="I1347" s="98" t="s">
        <v>72</v>
      </c>
      <c r="J1347" s="98" t="str">
        <f t="shared" si="20"/>
        <v>44425M</v>
      </c>
      <c r="K1347" s="101">
        <v>949</v>
      </c>
      <c r="L1347" s="101">
        <v>979</v>
      </c>
      <c r="M1347" s="101"/>
      <c r="N1347" s="101">
        <v>989</v>
      </c>
      <c r="O1347" s="101">
        <v>1019</v>
      </c>
      <c r="P1347" s="99"/>
      <c r="Q1347" s="99"/>
      <c r="R1347" s="99"/>
      <c r="S1347" s="99"/>
      <c r="T1347" s="99"/>
      <c r="U1347" s="99"/>
    </row>
    <row r="1348" spans="7:21" x14ac:dyDescent="0.25">
      <c r="G1348" s="96" t="s">
        <v>74</v>
      </c>
      <c r="H1348" s="100">
        <v>44426</v>
      </c>
      <c r="I1348" s="98" t="s">
        <v>6</v>
      </c>
      <c r="J1348" s="98" t="str">
        <f t="shared" si="20"/>
        <v>44426O</v>
      </c>
      <c r="K1348" s="101">
        <v>429</v>
      </c>
      <c r="L1348" s="101">
        <v>459</v>
      </c>
      <c r="M1348" s="101"/>
      <c r="N1348" s="101">
        <v>469</v>
      </c>
      <c r="O1348" s="101">
        <v>499</v>
      </c>
      <c r="P1348" s="99"/>
      <c r="Q1348" s="99"/>
      <c r="R1348" s="99"/>
      <c r="S1348" s="99"/>
      <c r="T1348" s="99"/>
      <c r="U1348" s="99"/>
    </row>
    <row r="1349" spans="7:21" x14ac:dyDescent="0.25">
      <c r="G1349" s="96" t="s">
        <v>74</v>
      </c>
      <c r="H1349" s="100">
        <v>44426</v>
      </c>
      <c r="I1349" s="98" t="s">
        <v>7</v>
      </c>
      <c r="J1349" s="98" t="str">
        <f t="shared" ref="J1349:J1412" si="21">+H1349&amp;I1349</f>
        <v>44426N</v>
      </c>
      <c r="K1349" s="101">
        <v>509</v>
      </c>
      <c r="L1349" s="101">
        <v>539</v>
      </c>
      <c r="M1349" s="101"/>
      <c r="N1349" s="101">
        <v>549</v>
      </c>
      <c r="O1349" s="101">
        <v>579</v>
      </c>
      <c r="P1349" s="99"/>
      <c r="Q1349" s="99"/>
      <c r="R1349" s="99"/>
      <c r="S1349" s="99"/>
      <c r="T1349" s="99"/>
      <c r="U1349" s="99"/>
    </row>
    <row r="1350" spans="7:21" x14ac:dyDescent="0.25">
      <c r="G1350" s="96" t="s">
        <v>74</v>
      </c>
      <c r="H1350" s="100">
        <v>44426</v>
      </c>
      <c r="I1350" s="98" t="s">
        <v>8</v>
      </c>
      <c r="J1350" s="98" t="str">
        <f t="shared" si="21"/>
        <v>44426X</v>
      </c>
      <c r="K1350" s="101">
        <v>589</v>
      </c>
      <c r="L1350" s="101">
        <v>619</v>
      </c>
      <c r="M1350" s="101"/>
      <c r="N1350" s="101">
        <v>629</v>
      </c>
      <c r="O1350" s="101">
        <v>659</v>
      </c>
      <c r="P1350" s="99"/>
      <c r="Q1350" s="99"/>
      <c r="R1350" s="99"/>
      <c r="S1350" s="99"/>
      <c r="T1350" s="99"/>
      <c r="U1350" s="99"/>
    </row>
    <row r="1351" spans="7:21" x14ac:dyDescent="0.25">
      <c r="G1351" s="96" t="s">
        <v>74</v>
      </c>
      <c r="H1351" s="100">
        <v>44426</v>
      </c>
      <c r="I1351" s="98" t="s">
        <v>9</v>
      </c>
      <c r="J1351" s="98" t="str">
        <f t="shared" si="21"/>
        <v>44426Q</v>
      </c>
      <c r="K1351" s="101">
        <v>709</v>
      </c>
      <c r="L1351" s="101">
        <v>739</v>
      </c>
      <c r="M1351" s="101"/>
      <c r="N1351" s="101">
        <v>749</v>
      </c>
      <c r="O1351" s="101">
        <v>779</v>
      </c>
      <c r="P1351" s="99"/>
      <c r="Q1351" s="99"/>
      <c r="R1351" s="99"/>
      <c r="S1351" s="99"/>
      <c r="T1351" s="99"/>
      <c r="U1351" s="99"/>
    </row>
    <row r="1352" spans="7:21" x14ac:dyDescent="0.25">
      <c r="G1352" s="96" t="s">
        <v>74</v>
      </c>
      <c r="H1352" s="100">
        <v>44426</v>
      </c>
      <c r="I1352" s="98" t="s">
        <v>10</v>
      </c>
      <c r="J1352" s="98" t="str">
        <f t="shared" si="21"/>
        <v>44426E</v>
      </c>
      <c r="K1352" s="101">
        <v>829</v>
      </c>
      <c r="L1352" s="101">
        <v>859</v>
      </c>
      <c r="M1352" s="101"/>
      <c r="N1352" s="101">
        <v>869</v>
      </c>
      <c r="O1352" s="101">
        <v>899</v>
      </c>
      <c r="P1352" s="99"/>
      <c r="Q1352" s="99"/>
      <c r="R1352" s="99"/>
      <c r="S1352" s="99"/>
      <c r="T1352" s="99"/>
      <c r="U1352" s="99"/>
    </row>
    <row r="1353" spans="7:21" x14ac:dyDescent="0.25">
      <c r="G1353" s="96" t="s">
        <v>74</v>
      </c>
      <c r="H1353" s="100">
        <v>44426</v>
      </c>
      <c r="I1353" s="98" t="s">
        <v>72</v>
      </c>
      <c r="J1353" s="98" t="str">
        <f t="shared" si="21"/>
        <v>44426M</v>
      </c>
      <c r="K1353" s="101">
        <v>949</v>
      </c>
      <c r="L1353" s="101">
        <v>979</v>
      </c>
      <c r="M1353" s="101"/>
      <c r="N1353" s="101">
        <v>989</v>
      </c>
      <c r="O1353" s="101">
        <v>1019</v>
      </c>
      <c r="P1353" s="99"/>
      <c r="Q1353" s="99"/>
      <c r="R1353" s="99"/>
      <c r="S1353" s="99"/>
      <c r="T1353" s="99"/>
      <c r="U1353" s="99"/>
    </row>
    <row r="1354" spans="7:21" x14ac:dyDescent="0.25">
      <c r="G1354" s="96" t="s">
        <v>75</v>
      </c>
      <c r="H1354" s="100">
        <v>44427</v>
      </c>
      <c r="I1354" s="98" t="s">
        <v>6</v>
      </c>
      <c r="J1354" s="98" t="str">
        <f t="shared" si="21"/>
        <v>44427O</v>
      </c>
      <c r="K1354" s="101">
        <v>429</v>
      </c>
      <c r="L1354" s="101">
        <v>459</v>
      </c>
      <c r="M1354" s="101"/>
      <c r="N1354" s="101">
        <v>469</v>
      </c>
      <c r="O1354" s="101">
        <v>499</v>
      </c>
      <c r="P1354" s="99"/>
      <c r="Q1354" s="99"/>
      <c r="R1354" s="99"/>
      <c r="S1354" s="99"/>
      <c r="T1354" s="99"/>
      <c r="U1354" s="99"/>
    </row>
    <row r="1355" spans="7:21" x14ac:dyDescent="0.25">
      <c r="G1355" s="96" t="s">
        <v>75</v>
      </c>
      <c r="H1355" s="100">
        <v>44427</v>
      </c>
      <c r="I1355" s="98" t="s">
        <v>7</v>
      </c>
      <c r="J1355" s="98" t="str">
        <f t="shared" si="21"/>
        <v>44427N</v>
      </c>
      <c r="K1355" s="101">
        <v>509</v>
      </c>
      <c r="L1355" s="101">
        <v>539</v>
      </c>
      <c r="M1355" s="101"/>
      <c r="N1355" s="101">
        <v>549</v>
      </c>
      <c r="O1355" s="101">
        <v>579</v>
      </c>
      <c r="P1355" s="99"/>
      <c r="Q1355" s="99"/>
      <c r="R1355" s="99"/>
      <c r="S1355" s="99"/>
      <c r="T1355" s="99"/>
      <c r="U1355" s="99"/>
    </row>
    <row r="1356" spans="7:21" x14ac:dyDescent="0.25">
      <c r="G1356" s="96" t="s">
        <v>75</v>
      </c>
      <c r="H1356" s="100">
        <v>44427</v>
      </c>
      <c r="I1356" s="98" t="s">
        <v>8</v>
      </c>
      <c r="J1356" s="98" t="str">
        <f t="shared" si="21"/>
        <v>44427X</v>
      </c>
      <c r="K1356" s="101">
        <v>589</v>
      </c>
      <c r="L1356" s="101">
        <v>619</v>
      </c>
      <c r="M1356" s="101"/>
      <c r="N1356" s="101">
        <v>629</v>
      </c>
      <c r="O1356" s="101">
        <v>659</v>
      </c>
      <c r="P1356" s="99"/>
      <c r="Q1356" s="99"/>
      <c r="R1356" s="99"/>
      <c r="S1356" s="99"/>
      <c r="T1356" s="99"/>
      <c r="U1356" s="99"/>
    </row>
    <row r="1357" spans="7:21" x14ac:dyDescent="0.25">
      <c r="G1357" s="96" t="s">
        <v>75</v>
      </c>
      <c r="H1357" s="100">
        <v>44427</v>
      </c>
      <c r="I1357" s="98" t="s">
        <v>9</v>
      </c>
      <c r="J1357" s="98" t="str">
        <f t="shared" si="21"/>
        <v>44427Q</v>
      </c>
      <c r="K1357" s="101">
        <v>709</v>
      </c>
      <c r="L1357" s="101">
        <v>739</v>
      </c>
      <c r="M1357" s="101"/>
      <c r="N1357" s="101">
        <v>749</v>
      </c>
      <c r="O1357" s="101">
        <v>779</v>
      </c>
      <c r="P1357" s="99"/>
      <c r="Q1357" s="99"/>
      <c r="R1357" s="99"/>
      <c r="S1357" s="99"/>
      <c r="T1357" s="99"/>
      <c r="U1357" s="99"/>
    </row>
    <row r="1358" spans="7:21" x14ac:dyDescent="0.25">
      <c r="G1358" s="96" t="s">
        <v>75</v>
      </c>
      <c r="H1358" s="100">
        <v>44427</v>
      </c>
      <c r="I1358" s="98" t="s">
        <v>10</v>
      </c>
      <c r="J1358" s="98" t="str">
        <f t="shared" si="21"/>
        <v>44427E</v>
      </c>
      <c r="K1358" s="101">
        <v>829</v>
      </c>
      <c r="L1358" s="101">
        <v>859</v>
      </c>
      <c r="M1358" s="101"/>
      <c r="N1358" s="101">
        <v>869</v>
      </c>
      <c r="O1358" s="101">
        <v>899</v>
      </c>
      <c r="P1358" s="99"/>
      <c r="Q1358" s="99"/>
      <c r="R1358" s="99"/>
      <c r="S1358" s="99"/>
      <c r="T1358" s="99"/>
      <c r="U1358" s="99"/>
    </row>
    <row r="1359" spans="7:21" x14ac:dyDescent="0.25">
      <c r="G1359" s="96" t="s">
        <v>75</v>
      </c>
      <c r="H1359" s="100">
        <v>44427</v>
      </c>
      <c r="I1359" s="98" t="s">
        <v>72</v>
      </c>
      <c r="J1359" s="98" t="str">
        <f t="shared" si="21"/>
        <v>44427M</v>
      </c>
      <c r="K1359" s="101">
        <v>949</v>
      </c>
      <c r="L1359" s="101">
        <v>979</v>
      </c>
      <c r="M1359" s="101"/>
      <c r="N1359" s="101">
        <v>989</v>
      </c>
      <c r="O1359" s="101">
        <v>1019</v>
      </c>
      <c r="P1359" s="99"/>
      <c r="Q1359" s="99"/>
      <c r="R1359" s="99"/>
      <c r="S1359" s="99"/>
      <c r="T1359" s="99"/>
      <c r="U1359" s="99"/>
    </row>
    <row r="1360" spans="7:21" x14ac:dyDescent="0.25">
      <c r="G1360" s="96" t="s">
        <v>76</v>
      </c>
      <c r="H1360" s="100">
        <v>44428</v>
      </c>
      <c r="I1360" s="98" t="s">
        <v>6</v>
      </c>
      <c r="J1360" s="98" t="str">
        <f t="shared" si="21"/>
        <v>44428O</v>
      </c>
      <c r="K1360" s="101">
        <v>429</v>
      </c>
      <c r="L1360" s="101">
        <v>459</v>
      </c>
      <c r="M1360" s="101"/>
      <c r="N1360" s="101">
        <v>469</v>
      </c>
      <c r="O1360" s="101">
        <v>499</v>
      </c>
      <c r="P1360" s="99"/>
      <c r="Q1360" s="101">
        <v>429</v>
      </c>
      <c r="R1360" s="101">
        <v>459</v>
      </c>
      <c r="S1360" s="99"/>
      <c r="T1360" s="99"/>
      <c r="U1360" s="99"/>
    </row>
    <row r="1361" spans="7:21" x14ac:dyDescent="0.25">
      <c r="G1361" s="96" t="s">
        <v>76</v>
      </c>
      <c r="H1361" s="100">
        <v>44428</v>
      </c>
      <c r="I1361" s="98" t="s">
        <v>7</v>
      </c>
      <c r="J1361" s="98" t="str">
        <f t="shared" si="21"/>
        <v>44428N</v>
      </c>
      <c r="K1361" s="101">
        <v>509</v>
      </c>
      <c r="L1361" s="101">
        <v>539</v>
      </c>
      <c r="M1361" s="101"/>
      <c r="N1361" s="101">
        <v>549</v>
      </c>
      <c r="O1361" s="101">
        <v>579</v>
      </c>
      <c r="P1361" s="99"/>
      <c r="Q1361" s="101">
        <v>509</v>
      </c>
      <c r="R1361" s="101">
        <v>539</v>
      </c>
      <c r="S1361" s="99"/>
      <c r="T1361" s="99"/>
      <c r="U1361" s="99"/>
    </row>
    <row r="1362" spans="7:21" x14ac:dyDescent="0.25">
      <c r="G1362" s="96" t="s">
        <v>76</v>
      </c>
      <c r="H1362" s="100">
        <v>44428</v>
      </c>
      <c r="I1362" s="98" t="s">
        <v>8</v>
      </c>
      <c r="J1362" s="98" t="str">
        <f t="shared" si="21"/>
        <v>44428X</v>
      </c>
      <c r="K1362" s="101">
        <v>589</v>
      </c>
      <c r="L1362" s="101">
        <v>619</v>
      </c>
      <c r="M1362" s="101"/>
      <c r="N1362" s="101">
        <v>629</v>
      </c>
      <c r="O1362" s="101">
        <v>659</v>
      </c>
      <c r="P1362" s="99"/>
      <c r="Q1362" s="101">
        <v>589</v>
      </c>
      <c r="R1362" s="101">
        <v>619</v>
      </c>
      <c r="S1362" s="99"/>
      <c r="T1362" s="99"/>
      <c r="U1362" s="99"/>
    </row>
    <row r="1363" spans="7:21" x14ac:dyDescent="0.25">
      <c r="G1363" s="96" t="s">
        <v>76</v>
      </c>
      <c r="H1363" s="100">
        <v>44428</v>
      </c>
      <c r="I1363" s="98" t="s">
        <v>9</v>
      </c>
      <c r="J1363" s="98" t="str">
        <f t="shared" si="21"/>
        <v>44428Q</v>
      </c>
      <c r="K1363" s="101">
        <v>709</v>
      </c>
      <c r="L1363" s="101">
        <v>739</v>
      </c>
      <c r="M1363" s="101"/>
      <c r="N1363" s="101">
        <v>749</v>
      </c>
      <c r="O1363" s="101">
        <v>779</v>
      </c>
      <c r="P1363" s="99"/>
      <c r="Q1363" s="101">
        <v>709</v>
      </c>
      <c r="R1363" s="101">
        <v>739</v>
      </c>
      <c r="S1363" s="99"/>
      <c r="T1363" s="99"/>
      <c r="U1363" s="99"/>
    </row>
    <row r="1364" spans="7:21" x14ac:dyDescent="0.25">
      <c r="G1364" s="96" t="s">
        <v>76</v>
      </c>
      <c r="H1364" s="100">
        <v>44428</v>
      </c>
      <c r="I1364" s="98" t="s">
        <v>10</v>
      </c>
      <c r="J1364" s="98" t="str">
        <f t="shared" si="21"/>
        <v>44428E</v>
      </c>
      <c r="K1364" s="101">
        <v>829</v>
      </c>
      <c r="L1364" s="101">
        <v>859</v>
      </c>
      <c r="M1364" s="101"/>
      <c r="N1364" s="101">
        <v>869</v>
      </c>
      <c r="O1364" s="101">
        <v>899</v>
      </c>
      <c r="P1364" s="99"/>
      <c r="Q1364" s="101">
        <v>829</v>
      </c>
      <c r="R1364" s="101">
        <v>859</v>
      </c>
      <c r="S1364" s="99"/>
      <c r="T1364" s="99"/>
      <c r="U1364" s="99"/>
    </row>
    <row r="1365" spans="7:21" x14ac:dyDescent="0.25">
      <c r="G1365" s="96" t="s">
        <v>76</v>
      </c>
      <c r="H1365" s="100">
        <v>44428</v>
      </c>
      <c r="I1365" s="98" t="s">
        <v>72</v>
      </c>
      <c r="J1365" s="98" t="str">
        <f t="shared" si="21"/>
        <v>44428M</v>
      </c>
      <c r="K1365" s="101">
        <v>949</v>
      </c>
      <c r="L1365" s="101">
        <v>979</v>
      </c>
      <c r="M1365" s="101"/>
      <c r="N1365" s="101">
        <v>989</v>
      </c>
      <c r="O1365" s="101">
        <v>1019</v>
      </c>
      <c r="P1365" s="99"/>
      <c r="Q1365" s="101">
        <v>949</v>
      </c>
      <c r="R1365" s="101">
        <v>979</v>
      </c>
      <c r="S1365" s="99"/>
      <c r="T1365" s="99"/>
      <c r="U1365" s="99"/>
    </row>
    <row r="1366" spans="7:21" x14ac:dyDescent="0.25">
      <c r="G1366" s="96" t="s">
        <v>77</v>
      </c>
      <c r="H1366" s="100">
        <v>44429</v>
      </c>
      <c r="I1366" s="98" t="s">
        <v>6</v>
      </c>
      <c r="J1366" s="98" t="str">
        <f t="shared" si="21"/>
        <v>44429O</v>
      </c>
      <c r="K1366" s="101">
        <v>249</v>
      </c>
      <c r="L1366" s="101">
        <v>279</v>
      </c>
      <c r="M1366" s="101"/>
      <c r="N1366" s="101">
        <v>289</v>
      </c>
      <c r="O1366" s="101">
        <v>319</v>
      </c>
      <c r="P1366" s="99"/>
      <c r="Q1366" s="99">
        <v>249</v>
      </c>
      <c r="R1366" s="101">
        <v>279</v>
      </c>
      <c r="S1366" s="99"/>
      <c r="T1366" s="99"/>
      <c r="U1366" s="99"/>
    </row>
    <row r="1367" spans="7:21" x14ac:dyDescent="0.25">
      <c r="G1367" s="96" t="s">
        <v>77</v>
      </c>
      <c r="H1367" s="100">
        <v>44429</v>
      </c>
      <c r="I1367" s="98" t="s">
        <v>7</v>
      </c>
      <c r="J1367" s="98" t="str">
        <f t="shared" si="21"/>
        <v>44429N</v>
      </c>
      <c r="K1367" s="101">
        <v>279</v>
      </c>
      <c r="L1367" s="101">
        <v>309</v>
      </c>
      <c r="M1367" s="101"/>
      <c r="N1367" s="101">
        <v>319</v>
      </c>
      <c r="O1367" s="101">
        <v>349</v>
      </c>
      <c r="P1367" s="99"/>
      <c r="Q1367" s="101">
        <v>279</v>
      </c>
      <c r="R1367" s="101">
        <v>309</v>
      </c>
      <c r="S1367" s="99"/>
      <c r="T1367" s="99"/>
      <c r="U1367" s="99"/>
    </row>
    <row r="1368" spans="7:21" x14ac:dyDescent="0.25">
      <c r="G1368" s="96" t="s">
        <v>77</v>
      </c>
      <c r="H1368" s="100">
        <v>44429</v>
      </c>
      <c r="I1368" s="98" t="s">
        <v>8</v>
      </c>
      <c r="J1368" s="98" t="str">
        <f t="shared" si="21"/>
        <v>44429X</v>
      </c>
      <c r="K1368" s="101">
        <v>339</v>
      </c>
      <c r="L1368" s="101">
        <v>369</v>
      </c>
      <c r="M1368" s="101"/>
      <c r="N1368" s="101">
        <v>379</v>
      </c>
      <c r="O1368" s="101">
        <v>409</v>
      </c>
      <c r="P1368" s="99"/>
      <c r="Q1368" s="101">
        <v>339</v>
      </c>
      <c r="R1368" s="101">
        <v>369</v>
      </c>
      <c r="S1368" s="99"/>
      <c r="T1368" s="99"/>
      <c r="U1368" s="99"/>
    </row>
    <row r="1369" spans="7:21" x14ac:dyDescent="0.25">
      <c r="G1369" s="96" t="s">
        <v>77</v>
      </c>
      <c r="H1369" s="100">
        <v>44429</v>
      </c>
      <c r="I1369" s="98" t="s">
        <v>9</v>
      </c>
      <c r="J1369" s="98" t="str">
        <f t="shared" si="21"/>
        <v>44429Q</v>
      </c>
      <c r="K1369" s="101">
        <v>414</v>
      </c>
      <c r="L1369" s="101">
        <v>444</v>
      </c>
      <c r="M1369" s="101"/>
      <c r="N1369" s="101">
        <v>454</v>
      </c>
      <c r="O1369" s="101">
        <v>484</v>
      </c>
      <c r="P1369" s="99"/>
      <c r="Q1369" s="99">
        <v>414</v>
      </c>
      <c r="R1369" s="99">
        <v>444</v>
      </c>
      <c r="S1369" s="99"/>
      <c r="T1369" s="99"/>
      <c r="U1369" s="99"/>
    </row>
    <row r="1370" spans="7:21" x14ac:dyDescent="0.25">
      <c r="G1370" s="96" t="s">
        <v>77</v>
      </c>
      <c r="H1370" s="100">
        <v>44429</v>
      </c>
      <c r="I1370" s="98" t="s">
        <v>10</v>
      </c>
      <c r="J1370" s="98" t="str">
        <f t="shared" si="21"/>
        <v>44429E</v>
      </c>
      <c r="K1370" s="101">
        <v>494</v>
      </c>
      <c r="L1370" s="101">
        <v>524</v>
      </c>
      <c r="M1370" s="101"/>
      <c r="N1370" s="101">
        <v>534</v>
      </c>
      <c r="O1370" s="101">
        <v>564</v>
      </c>
      <c r="P1370" s="99"/>
      <c r="Q1370" s="99">
        <v>494</v>
      </c>
      <c r="R1370" s="99">
        <v>524</v>
      </c>
      <c r="S1370" s="99"/>
      <c r="T1370" s="99"/>
      <c r="U1370" s="99"/>
    </row>
    <row r="1371" spans="7:21" x14ac:dyDescent="0.25">
      <c r="G1371" s="96" t="s">
        <v>77</v>
      </c>
      <c r="H1371" s="100">
        <v>44429</v>
      </c>
      <c r="I1371" s="98" t="s">
        <v>72</v>
      </c>
      <c r="J1371" s="98" t="str">
        <f t="shared" si="21"/>
        <v>44429M</v>
      </c>
      <c r="K1371" s="101">
        <v>584</v>
      </c>
      <c r="L1371" s="101">
        <v>614</v>
      </c>
      <c r="M1371" s="101"/>
      <c r="N1371" s="101">
        <v>624</v>
      </c>
      <c r="O1371" s="101">
        <v>654</v>
      </c>
      <c r="P1371" s="99"/>
      <c r="Q1371" s="99">
        <v>584</v>
      </c>
      <c r="R1371" s="99">
        <v>614</v>
      </c>
      <c r="S1371" s="99"/>
      <c r="T1371" s="99"/>
      <c r="U1371" s="99"/>
    </row>
    <row r="1372" spans="7:21" x14ac:dyDescent="0.25">
      <c r="G1372" s="96" t="s">
        <v>78</v>
      </c>
      <c r="H1372" s="100">
        <v>44430</v>
      </c>
      <c r="I1372" s="98" t="s">
        <v>6</v>
      </c>
      <c r="J1372" s="98" t="str">
        <f t="shared" si="21"/>
        <v>44430O</v>
      </c>
      <c r="K1372" s="101">
        <v>249</v>
      </c>
      <c r="L1372" s="101">
        <v>279</v>
      </c>
      <c r="M1372" s="101"/>
      <c r="N1372" s="101">
        <v>289</v>
      </c>
      <c r="O1372" s="101">
        <v>319</v>
      </c>
      <c r="P1372" s="99"/>
      <c r="Q1372" s="99"/>
      <c r="R1372" s="101"/>
      <c r="S1372" s="99"/>
      <c r="T1372" s="99">
        <v>229</v>
      </c>
      <c r="U1372" s="99">
        <v>259</v>
      </c>
    </row>
    <row r="1373" spans="7:21" x14ac:dyDescent="0.25">
      <c r="G1373" s="96" t="s">
        <v>78</v>
      </c>
      <c r="H1373" s="100">
        <v>44430</v>
      </c>
      <c r="I1373" s="98" t="s">
        <v>7</v>
      </c>
      <c r="J1373" s="98" t="str">
        <f t="shared" si="21"/>
        <v>44430N</v>
      </c>
      <c r="K1373" s="101">
        <v>279</v>
      </c>
      <c r="L1373" s="101">
        <v>309</v>
      </c>
      <c r="M1373" s="101"/>
      <c r="N1373" s="101">
        <v>319</v>
      </c>
      <c r="O1373" s="101">
        <v>349</v>
      </c>
      <c r="P1373" s="99"/>
      <c r="Q1373" s="101"/>
      <c r="R1373" s="101"/>
      <c r="S1373" s="99"/>
      <c r="T1373" s="99">
        <v>259</v>
      </c>
      <c r="U1373" s="99">
        <v>289</v>
      </c>
    </row>
    <row r="1374" spans="7:21" x14ac:dyDescent="0.25">
      <c r="G1374" s="96" t="s">
        <v>78</v>
      </c>
      <c r="H1374" s="100">
        <v>44430</v>
      </c>
      <c r="I1374" s="98" t="s">
        <v>8</v>
      </c>
      <c r="J1374" s="98" t="str">
        <f t="shared" si="21"/>
        <v>44430X</v>
      </c>
      <c r="K1374" s="101">
        <v>339</v>
      </c>
      <c r="L1374" s="101">
        <v>369</v>
      </c>
      <c r="M1374" s="101"/>
      <c r="N1374" s="101">
        <v>379</v>
      </c>
      <c r="O1374" s="101">
        <v>409</v>
      </c>
      <c r="P1374" s="99"/>
      <c r="Q1374" s="101"/>
      <c r="R1374" s="101"/>
      <c r="S1374" s="99"/>
      <c r="T1374" s="99">
        <v>319</v>
      </c>
      <c r="U1374" s="99">
        <v>349</v>
      </c>
    </row>
    <row r="1375" spans="7:21" x14ac:dyDescent="0.25">
      <c r="G1375" s="96" t="s">
        <v>78</v>
      </c>
      <c r="H1375" s="100">
        <v>44430</v>
      </c>
      <c r="I1375" s="98" t="s">
        <v>9</v>
      </c>
      <c r="J1375" s="98" t="str">
        <f t="shared" si="21"/>
        <v>44430Q</v>
      </c>
      <c r="K1375" s="101">
        <v>414</v>
      </c>
      <c r="L1375" s="101">
        <v>444</v>
      </c>
      <c r="M1375" s="101"/>
      <c r="N1375" s="101">
        <v>454</v>
      </c>
      <c r="O1375" s="101">
        <v>484</v>
      </c>
      <c r="P1375" s="99"/>
      <c r="Q1375" s="99"/>
      <c r="R1375" s="99"/>
      <c r="S1375" s="99"/>
      <c r="T1375" s="99">
        <v>394</v>
      </c>
      <c r="U1375" s="99">
        <v>424</v>
      </c>
    </row>
    <row r="1376" spans="7:21" x14ac:dyDescent="0.25">
      <c r="G1376" s="96" t="s">
        <v>78</v>
      </c>
      <c r="H1376" s="100">
        <v>44430</v>
      </c>
      <c r="I1376" s="98" t="s">
        <v>10</v>
      </c>
      <c r="J1376" s="98" t="str">
        <f t="shared" si="21"/>
        <v>44430E</v>
      </c>
      <c r="K1376" s="101">
        <v>494</v>
      </c>
      <c r="L1376" s="101">
        <v>524</v>
      </c>
      <c r="M1376" s="101"/>
      <c r="N1376" s="101">
        <v>534</v>
      </c>
      <c r="O1376" s="101">
        <v>564</v>
      </c>
      <c r="P1376" s="99"/>
      <c r="Q1376" s="99"/>
      <c r="R1376" s="99"/>
      <c r="S1376" s="99"/>
      <c r="T1376" s="99">
        <v>474</v>
      </c>
      <c r="U1376" s="99">
        <v>504</v>
      </c>
    </row>
    <row r="1377" spans="7:21" x14ac:dyDescent="0.25">
      <c r="G1377" s="96" t="s">
        <v>78</v>
      </c>
      <c r="H1377" s="100">
        <v>44430</v>
      </c>
      <c r="I1377" s="98" t="s">
        <v>72</v>
      </c>
      <c r="J1377" s="98" t="str">
        <f t="shared" si="21"/>
        <v>44430M</v>
      </c>
      <c r="K1377" s="101">
        <v>584</v>
      </c>
      <c r="L1377" s="101">
        <v>614</v>
      </c>
      <c r="M1377" s="101"/>
      <c r="N1377" s="101">
        <v>624</v>
      </c>
      <c r="O1377" s="101">
        <v>654</v>
      </c>
      <c r="P1377" s="99"/>
      <c r="Q1377" s="99"/>
      <c r="R1377" s="99"/>
      <c r="S1377" s="99"/>
      <c r="T1377" s="99">
        <v>564</v>
      </c>
      <c r="U1377" s="99">
        <v>594</v>
      </c>
    </row>
    <row r="1378" spans="7:21" x14ac:dyDescent="0.25">
      <c r="G1378" s="96" t="s">
        <v>79</v>
      </c>
      <c r="H1378" s="100">
        <v>44431</v>
      </c>
      <c r="I1378" s="98" t="s">
        <v>6</v>
      </c>
      <c r="J1378" s="98" t="str">
        <f t="shared" si="21"/>
        <v>44431O</v>
      </c>
      <c r="K1378" s="101">
        <v>249</v>
      </c>
      <c r="L1378" s="101">
        <v>279</v>
      </c>
      <c r="M1378" s="101"/>
      <c r="N1378" s="101">
        <v>289</v>
      </c>
      <c r="O1378" s="101">
        <v>319</v>
      </c>
      <c r="P1378" s="99"/>
      <c r="Q1378" s="99"/>
      <c r="R1378" s="99"/>
      <c r="S1378" s="99"/>
      <c r="T1378" s="99"/>
      <c r="U1378" s="99"/>
    </row>
    <row r="1379" spans="7:21" x14ac:dyDescent="0.25">
      <c r="G1379" s="96" t="s">
        <v>79</v>
      </c>
      <c r="H1379" s="100">
        <v>44431</v>
      </c>
      <c r="I1379" s="98" t="s">
        <v>7</v>
      </c>
      <c r="J1379" s="98" t="str">
        <f t="shared" si="21"/>
        <v>44431N</v>
      </c>
      <c r="K1379" s="101">
        <v>279</v>
      </c>
      <c r="L1379" s="101">
        <v>309</v>
      </c>
      <c r="M1379" s="101"/>
      <c r="N1379" s="101">
        <v>319</v>
      </c>
      <c r="O1379" s="101">
        <v>349</v>
      </c>
      <c r="P1379" s="99"/>
      <c r="Q1379" s="99"/>
      <c r="R1379" s="99"/>
      <c r="S1379" s="99"/>
      <c r="T1379" s="99"/>
      <c r="U1379" s="99"/>
    </row>
    <row r="1380" spans="7:21" x14ac:dyDescent="0.25">
      <c r="G1380" s="96" t="s">
        <v>79</v>
      </c>
      <c r="H1380" s="100">
        <v>44431</v>
      </c>
      <c r="I1380" s="98" t="s">
        <v>8</v>
      </c>
      <c r="J1380" s="98" t="str">
        <f t="shared" si="21"/>
        <v>44431X</v>
      </c>
      <c r="K1380" s="101">
        <v>339</v>
      </c>
      <c r="L1380" s="101">
        <v>369</v>
      </c>
      <c r="M1380" s="101"/>
      <c r="N1380" s="101">
        <v>379</v>
      </c>
      <c r="O1380" s="101">
        <v>409</v>
      </c>
      <c r="P1380" s="99"/>
      <c r="Q1380" s="99"/>
      <c r="R1380" s="99"/>
      <c r="S1380" s="99"/>
      <c r="T1380" s="99"/>
      <c r="U1380" s="99"/>
    </row>
    <row r="1381" spans="7:21" x14ac:dyDescent="0.25">
      <c r="G1381" s="96" t="s">
        <v>79</v>
      </c>
      <c r="H1381" s="100">
        <v>44431</v>
      </c>
      <c r="I1381" s="98" t="s">
        <v>9</v>
      </c>
      <c r="J1381" s="98" t="str">
        <f t="shared" si="21"/>
        <v>44431Q</v>
      </c>
      <c r="K1381" s="101">
        <v>414</v>
      </c>
      <c r="L1381" s="101">
        <v>444</v>
      </c>
      <c r="M1381" s="101"/>
      <c r="N1381" s="101">
        <v>454</v>
      </c>
      <c r="O1381" s="101">
        <v>484</v>
      </c>
      <c r="P1381" s="99"/>
      <c r="Q1381" s="99"/>
      <c r="R1381" s="99"/>
      <c r="S1381" s="99"/>
      <c r="T1381" s="99"/>
      <c r="U1381" s="99"/>
    </row>
    <row r="1382" spans="7:21" x14ac:dyDescent="0.25">
      <c r="G1382" s="96" t="s">
        <v>79</v>
      </c>
      <c r="H1382" s="100">
        <v>44431</v>
      </c>
      <c r="I1382" s="98" t="s">
        <v>10</v>
      </c>
      <c r="J1382" s="98" t="str">
        <f t="shared" si="21"/>
        <v>44431E</v>
      </c>
      <c r="K1382" s="101">
        <v>494</v>
      </c>
      <c r="L1382" s="101">
        <v>524</v>
      </c>
      <c r="M1382" s="101"/>
      <c r="N1382" s="101">
        <v>534</v>
      </c>
      <c r="O1382" s="101">
        <v>564</v>
      </c>
      <c r="P1382" s="99"/>
      <c r="Q1382" s="99"/>
      <c r="R1382" s="99"/>
      <c r="S1382" s="99"/>
      <c r="T1382" s="99"/>
      <c r="U1382" s="99"/>
    </row>
    <row r="1383" spans="7:21" x14ac:dyDescent="0.25">
      <c r="G1383" s="96" t="s">
        <v>79</v>
      </c>
      <c r="H1383" s="100">
        <v>44431</v>
      </c>
      <c r="I1383" s="98" t="s">
        <v>72</v>
      </c>
      <c r="J1383" s="98" t="str">
        <f t="shared" si="21"/>
        <v>44431M</v>
      </c>
      <c r="K1383" s="101">
        <v>584</v>
      </c>
      <c r="L1383" s="101">
        <v>614</v>
      </c>
      <c r="M1383" s="101"/>
      <c r="N1383" s="101">
        <v>624</v>
      </c>
      <c r="O1383" s="101">
        <v>654</v>
      </c>
      <c r="P1383" s="99"/>
      <c r="Q1383" s="99"/>
      <c r="R1383" s="99"/>
      <c r="S1383" s="99"/>
      <c r="T1383" s="99"/>
      <c r="U1383" s="99"/>
    </row>
    <row r="1384" spans="7:21" x14ac:dyDescent="0.25">
      <c r="G1384" s="96" t="s">
        <v>80</v>
      </c>
      <c r="H1384" s="100">
        <v>44432</v>
      </c>
      <c r="I1384" s="98" t="s">
        <v>6</v>
      </c>
      <c r="J1384" s="98" t="str">
        <f t="shared" si="21"/>
        <v>44432O</v>
      </c>
      <c r="K1384" s="101">
        <v>249</v>
      </c>
      <c r="L1384" s="101">
        <v>279</v>
      </c>
      <c r="M1384" s="101"/>
      <c r="N1384" s="101">
        <v>289</v>
      </c>
      <c r="O1384" s="101">
        <v>319</v>
      </c>
      <c r="P1384" s="99"/>
      <c r="Q1384" s="99"/>
      <c r="R1384" s="99"/>
      <c r="S1384" s="99"/>
      <c r="T1384" s="99"/>
      <c r="U1384" s="99"/>
    </row>
    <row r="1385" spans="7:21" x14ac:dyDescent="0.25">
      <c r="G1385" s="96" t="s">
        <v>80</v>
      </c>
      <c r="H1385" s="100">
        <v>44432</v>
      </c>
      <c r="I1385" s="98" t="s">
        <v>7</v>
      </c>
      <c r="J1385" s="98" t="str">
        <f t="shared" si="21"/>
        <v>44432N</v>
      </c>
      <c r="K1385" s="101">
        <v>279</v>
      </c>
      <c r="L1385" s="101">
        <v>309</v>
      </c>
      <c r="M1385" s="101"/>
      <c r="N1385" s="101">
        <v>319</v>
      </c>
      <c r="O1385" s="101">
        <v>349</v>
      </c>
      <c r="P1385" s="99"/>
      <c r="Q1385" s="99"/>
      <c r="R1385" s="99"/>
      <c r="S1385" s="99"/>
      <c r="T1385" s="99"/>
      <c r="U1385" s="99"/>
    </row>
    <row r="1386" spans="7:21" x14ac:dyDescent="0.25">
      <c r="G1386" s="96" t="s">
        <v>80</v>
      </c>
      <c r="H1386" s="100">
        <v>44432</v>
      </c>
      <c r="I1386" s="98" t="s">
        <v>8</v>
      </c>
      <c r="J1386" s="98" t="str">
        <f t="shared" si="21"/>
        <v>44432X</v>
      </c>
      <c r="K1386" s="101">
        <v>339</v>
      </c>
      <c r="L1386" s="101">
        <v>369</v>
      </c>
      <c r="M1386" s="101"/>
      <c r="N1386" s="101">
        <v>379</v>
      </c>
      <c r="O1386" s="101">
        <v>409</v>
      </c>
      <c r="P1386" s="99"/>
      <c r="Q1386" s="99"/>
      <c r="R1386" s="99"/>
      <c r="S1386" s="99"/>
      <c r="T1386" s="99"/>
      <c r="U1386" s="99"/>
    </row>
    <row r="1387" spans="7:21" x14ac:dyDescent="0.25">
      <c r="G1387" s="96" t="s">
        <v>80</v>
      </c>
      <c r="H1387" s="100">
        <v>44432</v>
      </c>
      <c r="I1387" s="98" t="s">
        <v>9</v>
      </c>
      <c r="J1387" s="98" t="str">
        <f t="shared" si="21"/>
        <v>44432Q</v>
      </c>
      <c r="K1387" s="101">
        <v>414</v>
      </c>
      <c r="L1387" s="101">
        <v>444</v>
      </c>
      <c r="M1387" s="101"/>
      <c r="N1387" s="101">
        <v>454</v>
      </c>
      <c r="O1387" s="101">
        <v>484</v>
      </c>
      <c r="P1387" s="99"/>
      <c r="Q1387" s="99"/>
      <c r="R1387" s="99"/>
      <c r="S1387" s="99"/>
      <c r="T1387" s="99"/>
      <c r="U1387" s="99"/>
    </row>
    <row r="1388" spans="7:21" x14ac:dyDescent="0.25">
      <c r="G1388" s="96" t="s">
        <v>80</v>
      </c>
      <c r="H1388" s="100">
        <v>44432</v>
      </c>
      <c r="I1388" s="98" t="s">
        <v>10</v>
      </c>
      <c r="J1388" s="98" t="str">
        <f t="shared" si="21"/>
        <v>44432E</v>
      </c>
      <c r="K1388" s="101">
        <v>494</v>
      </c>
      <c r="L1388" s="101">
        <v>524</v>
      </c>
      <c r="M1388" s="101"/>
      <c r="N1388" s="101">
        <v>534</v>
      </c>
      <c r="O1388" s="101">
        <v>564</v>
      </c>
      <c r="P1388" s="99"/>
      <c r="Q1388" s="99"/>
      <c r="R1388" s="99"/>
      <c r="S1388" s="99"/>
      <c r="T1388" s="99"/>
      <c r="U1388" s="99"/>
    </row>
    <row r="1389" spans="7:21" x14ac:dyDescent="0.25">
      <c r="G1389" s="96" t="s">
        <v>80</v>
      </c>
      <c r="H1389" s="100">
        <v>44432</v>
      </c>
      <c r="I1389" s="98" t="s">
        <v>72</v>
      </c>
      <c r="J1389" s="98" t="str">
        <f t="shared" si="21"/>
        <v>44432M</v>
      </c>
      <c r="K1389" s="101">
        <v>584</v>
      </c>
      <c r="L1389" s="101">
        <v>614</v>
      </c>
      <c r="M1389" s="101"/>
      <c r="N1389" s="101">
        <v>624</v>
      </c>
      <c r="O1389" s="101">
        <v>654</v>
      </c>
      <c r="P1389" s="99"/>
      <c r="Q1389" s="99"/>
      <c r="R1389" s="99"/>
      <c r="S1389" s="99"/>
      <c r="T1389" s="99"/>
      <c r="U1389" s="99"/>
    </row>
    <row r="1390" spans="7:21" x14ac:dyDescent="0.25">
      <c r="G1390" s="96" t="s">
        <v>74</v>
      </c>
      <c r="H1390" s="100">
        <v>44433</v>
      </c>
      <c r="I1390" s="98" t="s">
        <v>6</v>
      </c>
      <c r="J1390" s="98" t="str">
        <f t="shared" si="21"/>
        <v>44433O</v>
      </c>
      <c r="K1390" s="101">
        <v>249</v>
      </c>
      <c r="L1390" s="101">
        <v>279</v>
      </c>
      <c r="M1390" s="101"/>
      <c r="N1390" s="101">
        <v>289</v>
      </c>
      <c r="O1390" s="101">
        <v>319</v>
      </c>
      <c r="P1390" s="99"/>
      <c r="Q1390" s="99"/>
      <c r="R1390" s="99"/>
      <c r="S1390" s="99"/>
      <c r="T1390" s="99"/>
      <c r="U1390" s="99"/>
    </row>
    <row r="1391" spans="7:21" x14ac:dyDescent="0.25">
      <c r="G1391" s="96" t="s">
        <v>74</v>
      </c>
      <c r="H1391" s="100">
        <v>44433</v>
      </c>
      <c r="I1391" s="98" t="s">
        <v>7</v>
      </c>
      <c r="J1391" s="98" t="str">
        <f t="shared" si="21"/>
        <v>44433N</v>
      </c>
      <c r="K1391" s="101">
        <v>279</v>
      </c>
      <c r="L1391" s="101">
        <v>309</v>
      </c>
      <c r="M1391" s="101"/>
      <c r="N1391" s="101">
        <v>319</v>
      </c>
      <c r="O1391" s="101">
        <v>349</v>
      </c>
      <c r="P1391" s="99"/>
      <c r="Q1391" s="99"/>
      <c r="R1391" s="99"/>
      <c r="S1391" s="99"/>
      <c r="T1391" s="99"/>
      <c r="U1391" s="99"/>
    </row>
    <row r="1392" spans="7:21" x14ac:dyDescent="0.25">
      <c r="G1392" s="96" t="s">
        <v>74</v>
      </c>
      <c r="H1392" s="100">
        <v>44433</v>
      </c>
      <c r="I1392" s="98" t="s">
        <v>8</v>
      </c>
      <c r="J1392" s="98" t="str">
        <f t="shared" si="21"/>
        <v>44433X</v>
      </c>
      <c r="K1392" s="101">
        <v>339</v>
      </c>
      <c r="L1392" s="101">
        <v>369</v>
      </c>
      <c r="M1392" s="101"/>
      <c r="N1392" s="101">
        <v>379</v>
      </c>
      <c r="O1392" s="101">
        <v>409</v>
      </c>
      <c r="P1392" s="99"/>
      <c r="Q1392" s="99"/>
      <c r="R1392" s="99"/>
      <c r="S1392" s="99"/>
      <c r="T1392" s="99"/>
      <c r="U1392" s="99"/>
    </row>
    <row r="1393" spans="7:21" x14ac:dyDescent="0.25">
      <c r="G1393" s="96" t="s">
        <v>74</v>
      </c>
      <c r="H1393" s="100">
        <v>44433</v>
      </c>
      <c r="I1393" s="98" t="s">
        <v>9</v>
      </c>
      <c r="J1393" s="98" t="str">
        <f t="shared" si="21"/>
        <v>44433Q</v>
      </c>
      <c r="K1393" s="101">
        <v>414</v>
      </c>
      <c r="L1393" s="101">
        <v>444</v>
      </c>
      <c r="M1393" s="101"/>
      <c r="N1393" s="101">
        <v>454</v>
      </c>
      <c r="O1393" s="101">
        <v>484</v>
      </c>
      <c r="P1393" s="99"/>
      <c r="Q1393" s="99"/>
      <c r="R1393" s="99"/>
      <c r="S1393" s="99"/>
      <c r="T1393" s="99"/>
      <c r="U1393" s="99"/>
    </row>
    <row r="1394" spans="7:21" x14ac:dyDescent="0.25">
      <c r="G1394" s="96" t="s">
        <v>74</v>
      </c>
      <c r="H1394" s="100">
        <v>44433</v>
      </c>
      <c r="I1394" s="98" t="s">
        <v>10</v>
      </c>
      <c r="J1394" s="98" t="str">
        <f t="shared" si="21"/>
        <v>44433E</v>
      </c>
      <c r="K1394" s="101">
        <v>494</v>
      </c>
      <c r="L1394" s="101">
        <v>524</v>
      </c>
      <c r="M1394" s="101"/>
      <c r="N1394" s="101">
        <v>534</v>
      </c>
      <c r="O1394" s="101">
        <v>564</v>
      </c>
      <c r="P1394" s="99"/>
      <c r="Q1394" s="99"/>
      <c r="R1394" s="99"/>
      <c r="S1394" s="99"/>
      <c r="T1394" s="99"/>
      <c r="U1394" s="99"/>
    </row>
    <row r="1395" spans="7:21" x14ac:dyDescent="0.25">
      <c r="G1395" s="96" t="s">
        <v>74</v>
      </c>
      <c r="H1395" s="100">
        <v>44433</v>
      </c>
      <c r="I1395" s="98" t="s">
        <v>72</v>
      </c>
      <c r="J1395" s="98" t="str">
        <f t="shared" si="21"/>
        <v>44433M</v>
      </c>
      <c r="K1395" s="101">
        <v>584</v>
      </c>
      <c r="L1395" s="101">
        <v>614</v>
      </c>
      <c r="M1395" s="101"/>
      <c r="N1395" s="101">
        <v>624</v>
      </c>
      <c r="O1395" s="101">
        <v>654</v>
      </c>
      <c r="P1395" s="99"/>
      <c r="Q1395" s="99"/>
      <c r="R1395" s="99"/>
      <c r="S1395" s="99"/>
      <c r="T1395" s="99"/>
      <c r="U1395" s="99"/>
    </row>
    <row r="1396" spans="7:21" x14ac:dyDescent="0.25">
      <c r="G1396" s="96" t="s">
        <v>75</v>
      </c>
      <c r="H1396" s="100">
        <v>44434</v>
      </c>
      <c r="I1396" s="98" t="s">
        <v>6</v>
      </c>
      <c r="J1396" s="98" t="str">
        <f t="shared" si="21"/>
        <v>44434O</v>
      </c>
      <c r="K1396" s="101">
        <v>249</v>
      </c>
      <c r="L1396" s="101">
        <v>279</v>
      </c>
      <c r="M1396" s="101"/>
      <c r="N1396" s="101">
        <v>289</v>
      </c>
      <c r="O1396" s="101">
        <v>319</v>
      </c>
      <c r="P1396" s="99"/>
      <c r="Q1396" s="99"/>
      <c r="R1396" s="99"/>
      <c r="S1396" s="99"/>
      <c r="T1396" s="99"/>
      <c r="U1396" s="99"/>
    </row>
    <row r="1397" spans="7:21" x14ac:dyDescent="0.25">
      <c r="G1397" s="96" t="s">
        <v>75</v>
      </c>
      <c r="H1397" s="100">
        <v>44434</v>
      </c>
      <c r="I1397" s="98" t="s">
        <v>7</v>
      </c>
      <c r="J1397" s="98" t="str">
        <f t="shared" si="21"/>
        <v>44434N</v>
      </c>
      <c r="K1397" s="101">
        <v>279</v>
      </c>
      <c r="L1397" s="101">
        <v>309</v>
      </c>
      <c r="M1397" s="101"/>
      <c r="N1397" s="101">
        <v>319</v>
      </c>
      <c r="O1397" s="101">
        <v>349</v>
      </c>
      <c r="P1397" s="99"/>
      <c r="Q1397" s="99"/>
      <c r="R1397" s="99"/>
      <c r="S1397" s="99"/>
      <c r="T1397" s="99"/>
      <c r="U1397" s="99"/>
    </row>
    <row r="1398" spans="7:21" x14ac:dyDescent="0.25">
      <c r="G1398" s="96" t="s">
        <v>75</v>
      </c>
      <c r="H1398" s="100">
        <v>44434</v>
      </c>
      <c r="I1398" s="98" t="s">
        <v>8</v>
      </c>
      <c r="J1398" s="98" t="str">
        <f t="shared" si="21"/>
        <v>44434X</v>
      </c>
      <c r="K1398" s="101">
        <v>339</v>
      </c>
      <c r="L1398" s="101">
        <v>369</v>
      </c>
      <c r="M1398" s="101"/>
      <c r="N1398" s="101">
        <v>379</v>
      </c>
      <c r="O1398" s="101">
        <v>409</v>
      </c>
      <c r="P1398" s="99"/>
      <c r="Q1398" s="99"/>
      <c r="R1398" s="99"/>
      <c r="S1398" s="99"/>
      <c r="T1398" s="99"/>
      <c r="U1398" s="99"/>
    </row>
    <row r="1399" spans="7:21" x14ac:dyDescent="0.25">
      <c r="G1399" s="96" t="s">
        <v>75</v>
      </c>
      <c r="H1399" s="100">
        <v>44434</v>
      </c>
      <c r="I1399" s="98" t="s">
        <v>9</v>
      </c>
      <c r="J1399" s="98" t="str">
        <f t="shared" si="21"/>
        <v>44434Q</v>
      </c>
      <c r="K1399" s="101">
        <v>414</v>
      </c>
      <c r="L1399" s="101">
        <v>444</v>
      </c>
      <c r="M1399" s="101"/>
      <c r="N1399" s="101">
        <v>454</v>
      </c>
      <c r="O1399" s="101">
        <v>484</v>
      </c>
      <c r="P1399" s="99"/>
      <c r="Q1399" s="99"/>
      <c r="R1399" s="99"/>
      <c r="S1399" s="99"/>
      <c r="T1399" s="99"/>
      <c r="U1399" s="99"/>
    </row>
    <row r="1400" spans="7:21" x14ac:dyDescent="0.25">
      <c r="G1400" s="96" t="s">
        <v>75</v>
      </c>
      <c r="H1400" s="100">
        <v>44434</v>
      </c>
      <c r="I1400" s="98" t="s">
        <v>10</v>
      </c>
      <c r="J1400" s="98" t="str">
        <f t="shared" si="21"/>
        <v>44434E</v>
      </c>
      <c r="K1400" s="101">
        <v>494</v>
      </c>
      <c r="L1400" s="101">
        <v>524</v>
      </c>
      <c r="M1400" s="101"/>
      <c r="N1400" s="101">
        <v>534</v>
      </c>
      <c r="O1400" s="101">
        <v>564</v>
      </c>
      <c r="P1400" s="99"/>
      <c r="Q1400" s="99"/>
      <c r="R1400" s="99"/>
      <c r="S1400" s="99"/>
      <c r="T1400" s="99"/>
      <c r="U1400" s="99"/>
    </row>
    <row r="1401" spans="7:21" x14ac:dyDescent="0.25">
      <c r="G1401" s="96" t="s">
        <v>75</v>
      </c>
      <c r="H1401" s="100">
        <v>44434</v>
      </c>
      <c r="I1401" s="98" t="s">
        <v>72</v>
      </c>
      <c r="J1401" s="98" t="str">
        <f t="shared" si="21"/>
        <v>44434M</v>
      </c>
      <c r="K1401" s="101">
        <v>584</v>
      </c>
      <c r="L1401" s="101">
        <v>614</v>
      </c>
      <c r="M1401" s="101"/>
      <c r="N1401" s="101">
        <v>624</v>
      </c>
      <c r="O1401" s="101">
        <v>654</v>
      </c>
      <c r="P1401" s="99"/>
      <c r="Q1401" s="99"/>
      <c r="R1401" s="99"/>
      <c r="S1401" s="99"/>
      <c r="T1401" s="99"/>
      <c r="U1401" s="99"/>
    </row>
    <row r="1402" spans="7:21" x14ac:dyDescent="0.25">
      <c r="G1402" s="96" t="s">
        <v>76</v>
      </c>
      <c r="H1402" s="100">
        <v>44435</v>
      </c>
      <c r="I1402" s="98" t="s">
        <v>6</v>
      </c>
      <c r="J1402" s="98" t="str">
        <f t="shared" si="21"/>
        <v>44435O</v>
      </c>
      <c r="K1402" s="101">
        <v>249</v>
      </c>
      <c r="L1402" s="101">
        <v>279</v>
      </c>
      <c r="M1402" s="101"/>
      <c r="N1402" s="101">
        <v>289</v>
      </c>
      <c r="O1402" s="101">
        <v>319</v>
      </c>
      <c r="P1402" s="99"/>
      <c r="Q1402" s="99">
        <v>249</v>
      </c>
      <c r="R1402" s="101">
        <v>279</v>
      </c>
      <c r="S1402" s="99"/>
      <c r="T1402" s="99"/>
      <c r="U1402" s="99"/>
    </row>
    <row r="1403" spans="7:21" x14ac:dyDescent="0.25">
      <c r="G1403" s="96" t="s">
        <v>76</v>
      </c>
      <c r="H1403" s="100">
        <v>44435</v>
      </c>
      <c r="I1403" s="98" t="s">
        <v>7</v>
      </c>
      <c r="J1403" s="98" t="str">
        <f t="shared" si="21"/>
        <v>44435N</v>
      </c>
      <c r="K1403" s="101">
        <v>279</v>
      </c>
      <c r="L1403" s="101">
        <v>309</v>
      </c>
      <c r="M1403" s="101"/>
      <c r="N1403" s="101">
        <v>319</v>
      </c>
      <c r="O1403" s="101">
        <v>349</v>
      </c>
      <c r="P1403" s="99"/>
      <c r="Q1403" s="101">
        <v>279</v>
      </c>
      <c r="R1403" s="101">
        <v>309</v>
      </c>
      <c r="S1403" s="99"/>
      <c r="T1403" s="99"/>
      <c r="U1403" s="99"/>
    </row>
    <row r="1404" spans="7:21" x14ac:dyDescent="0.25">
      <c r="G1404" s="96" t="s">
        <v>76</v>
      </c>
      <c r="H1404" s="100">
        <v>44435</v>
      </c>
      <c r="I1404" s="98" t="s">
        <v>8</v>
      </c>
      <c r="J1404" s="98" t="str">
        <f t="shared" si="21"/>
        <v>44435X</v>
      </c>
      <c r="K1404" s="101">
        <v>339</v>
      </c>
      <c r="L1404" s="101">
        <v>369</v>
      </c>
      <c r="M1404" s="101"/>
      <c r="N1404" s="101">
        <v>379</v>
      </c>
      <c r="O1404" s="101">
        <v>409</v>
      </c>
      <c r="P1404" s="99"/>
      <c r="Q1404" s="101">
        <v>339</v>
      </c>
      <c r="R1404" s="101">
        <v>369</v>
      </c>
      <c r="S1404" s="99"/>
      <c r="T1404" s="99"/>
      <c r="U1404" s="99"/>
    </row>
    <row r="1405" spans="7:21" x14ac:dyDescent="0.25">
      <c r="G1405" s="96" t="s">
        <v>76</v>
      </c>
      <c r="H1405" s="100">
        <v>44435</v>
      </c>
      <c r="I1405" s="98" t="s">
        <v>9</v>
      </c>
      <c r="J1405" s="98" t="str">
        <f t="shared" si="21"/>
        <v>44435Q</v>
      </c>
      <c r="K1405" s="101">
        <v>414</v>
      </c>
      <c r="L1405" s="101">
        <v>444</v>
      </c>
      <c r="M1405" s="101"/>
      <c r="N1405" s="101">
        <v>454</v>
      </c>
      <c r="O1405" s="101">
        <v>484</v>
      </c>
      <c r="P1405" s="99"/>
      <c r="Q1405" s="99">
        <v>414</v>
      </c>
      <c r="R1405" s="99">
        <v>444</v>
      </c>
      <c r="S1405" s="99"/>
      <c r="T1405" s="99"/>
      <c r="U1405" s="99"/>
    </row>
    <row r="1406" spans="7:21" x14ac:dyDescent="0.25">
      <c r="G1406" s="96" t="s">
        <v>76</v>
      </c>
      <c r="H1406" s="100">
        <v>44435</v>
      </c>
      <c r="I1406" s="98" t="s">
        <v>10</v>
      </c>
      <c r="J1406" s="98" t="str">
        <f t="shared" si="21"/>
        <v>44435E</v>
      </c>
      <c r="K1406" s="101">
        <v>494</v>
      </c>
      <c r="L1406" s="101">
        <v>524</v>
      </c>
      <c r="M1406" s="101"/>
      <c r="N1406" s="101">
        <v>534</v>
      </c>
      <c r="O1406" s="101">
        <v>564</v>
      </c>
      <c r="P1406" s="99"/>
      <c r="Q1406" s="99">
        <v>494</v>
      </c>
      <c r="R1406" s="99">
        <v>524</v>
      </c>
      <c r="S1406" s="99"/>
      <c r="T1406" s="99"/>
      <c r="U1406" s="99"/>
    </row>
    <row r="1407" spans="7:21" x14ac:dyDescent="0.25">
      <c r="G1407" s="96" t="s">
        <v>76</v>
      </c>
      <c r="H1407" s="100">
        <v>44435</v>
      </c>
      <c r="I1407" s="98" t="s">
        <v>72</v>
      </c>
      <c r="J1407" s="98" t="str">
        <f t="shared" si="21"/>
        <v>44435M</v>
      </c>
      <c r="K1407" s="101">
        <v>584</v>
      </c>
      <c r="L1407" s="101">
        <v>614</v>
      </c>
      <c r="M1407" s="101"/>
      <c r="N1407" s="101">
        <v>624</v>
      </c>
      <c r="O1407" s="101">
        <v>654</v>
      </c>
      <c r="P1407" s="99"/>
      <c r="Q1407" s="99">
        <v>584</v>
      </c>
      <c r="R1407" s="99">
        <v>614</v>
      </c>
      <c r="S1407" s="99"/>
      <c r="T1407" s="99"/>
      <c r="U1407" s="99"/>
    </row>
    <row r="1408" spans="7:21" x14ac:dyDescent="0.25">
      <c r="G1408" s="96" t="s">
        <v>77</v>
      </c>
      <c r="H1408" s="100">
        <v>44436</v>
      </c>
      <c r="I1408" s="98" t="s">
        <v>6</v>
      </c>
      <c r="J1408" s="98" t="str">
        <f t="shared" si="21"/>
        <v>44436O</v>
      </c>
      <c r="K1408" s="101">
        <v>249</v>
      </c>
      <c r="L1408" s="101">
        <v>279</v>
      </c>
      <c r="M1408" s="101"/>
      <c r="N1408" s="101">
        <v>289</v>
      </c>
      <c r="O1408" s="101">
        <v>319</v>
      </c>
      <c r="P1408" s="99"/>
      <c r="Q1408" s="99">
        <v>249</v>
      </c>
      <c r="R1408" s="101">
        <v>279</v>
      </c>
      <c r="S1408" s="99"/>
      <c r="T1408" s="99"/>
      <c r="U1408" s="99"/>
    </row>
    <row r="1409" spans="7:21" x14ac:dyDescent="0.25">
      <c r="G1409" s="96" t="s">
        <v>77</v>
      </c>
      <c r="H1409" s="100">
        <v>44436</v>
      </c>
      <c r="I1409" s="98" t="s">
        <v>7</v>
      </c>
      <c r="J1409" s="98" t="str">
        <f t="shared" si="21"/>
        <v>44436N</v>
      </c>
      <c r="K1409" s="101">
        <v>279</v>
      </c>
      <c r="L1409" s="101">
        <v>309</v>
      </c>
      <c r="M1409" s="101"/>
      <c r="N1409" s="101">
        <v>319</v>
      </c>
      <c r="O1409" s="101">
        <v>349</v>
      </c>
      <c r="P1409" s="99"/>
      <c r="Q1409" s="101">
        <v>279</v>
      </c>
      <c r="R1409" s="101">
        <v>309</v>
      </c>
      <c r="S1409" s="99"/>
      <c r="T1409" s="99"/>
      <c r="U1409" s="99"/>
    </row>
    <row r="1410" spans="7:21" x14ac:dyDescent="0.25">
      <c r="G1410" s="96" t="s">
        <v>77</v>
      </c>
      <c r="H1410" s="100">
        <v>44436</v>
      </c>
      <c r="I1410" s="98" t="s">
        <v>8</v>
      </c>
      <c r="J1410" s="98" t="str">
        <f t="shared" si="21"/>
        <v>44436X</v>
      </c>
      <c r="K1410" s="101">
        <v>339</v>
      </c>
      <c r="L1410" s="101">
        <v>369</v>
      </c>
      <c r="M1410" s="101"/>
      <c r="N1410" s="101">
        <v>379</v>
      </c>
      <c r="O1410" s="101">
        <v>409</v>
      </c>
      <c r="P1410" s="99"/>
      <c r="Q1410" s="101">
        <v>339</v>
      </c>
      <c r="R1410" s="101">
        <v>369</v>
      </c>
      <c r="S1410" s="99"/>
      <c r="T1410" s="99"/>
      <c r="U1410" s="99"/>
    </row>
    <row r="1411" spans="7:21" x14ac:dyDescent="0.25">
      <c r="G1411" s="96" t="s">
        <v>77</v>
      </c>
      <c r="H1411" s="100">
        <v>44436</v>
      </c>
      <c r="I1411" s="98" t="s">
        <v>9</v>
      </c>
      <c r="J1411" s="98" t="str">
        <f t="shared" si="21"/>
        <v>44436Q</v>
      </c>
      <c r="K1411" s="101">
        <v>414</v>
      </c>
      <c r="L1411" s="101">
        <v>444</v>
      </c>
      <c r="M1411" s="101"/>
      <c r="N1411" s="101">
        <v>454</v>
      </c>
      <c r="O1411" s="101">
        <v>484</v>
      </c>
      <c r="P1411" s="99"/>
      <c r="Q1411" s="99">
        <v>414</v>
      </c>
      <c r="R1411" s="99">
        <v>444</v>
      </c>
      <c r="S1411" s="99"/>
      <c r="T1411" s="99"/>
      <c r="U1411" s="99"/>
    </row>
    <row r="1412" spans="7:21" x14ac:dyDescent="0.25">
      <c r="G1412" s="96" t="s">
        <v>77</v>
      </c>
      <c r="H1412" s="100">
        <v>44436</v>
      </c>
      <c r="I1412" s="98" t="s">
        <v>10</v>
      </c>
      <c r="J1412" s="98" t="str">
        <f t="shared" si="21"/>
        <v>44436E</v>
      </c>
      <c r="K1412" s="101">
        <v>494</v>
      </c>
      <c r="L1412" s="101">
        <v>524</v>
      </c>
      <c r="M1412" s="101"/>
      <c r="N1412" s="101">
        <v>534</v>
      </c>
      <c r="O1412" s="101">
        <v>564</v>
      </c>
      <c r="P1412" s="99"/>
      <c r="Q1412" s="99">
        <v>494</v>
      </c>
      <c r="R1412" s="99">
        <v>524</v>
      </c>
      <c r="S1412" s="99"/>
      <c r="T1412" s="99"/>
      <c r="U1412" s="99"/>
    </row>
    <row r="1413" spans="7:21" x14ac:dyDescent="0.25">
      <c r="G1413" s="96" t="s">
        <v>77</v>
      </c>
      <c r="H1413" s="100">
        <v>44436</v>
      </c>
      <c r="I1413" s="98" t="s">
        <v>72</v>
      </c>
      <c r="J1413" s="98" t="str">
        <f t="shared" ref="J1413:J1476" si="22">+H1413&amp;I1413</f>
        <v>44436M</v>
      </c>
      <c r="K1413" s="101">
        <v>584</v>
      </c>
      <c r="L1413" s="101">
        <v>614</v>
      </c>
      <c r="M1413" s="101"/>
      <c r="N1413" s="101">
        <v>624</v>
      </c>
      <c r="O1413" s="101">
        <v>654</v>
      </c>
      <c r="P1413" s="99"/>
      <c r="Q1413" s="99">
        <v>584</v>
      </c>
      <c r="R1413" s="99">
        <v>614</v>
      </c>
      <c r="S1413" s="99"/>
      <c r="T1413" s="99"/>
      <c r="U1413" s="99"/>
    </row>
    <row r="1414" spans="7:21" x14ac:dyDescent="0.25">
      <c r="G1414" s="96" t="s">
        <v>78</v>
      </c>
      <c r="H1414" s="100">
        <v>44437</v>
      </c>
      <c r="I1414" s="98" t="s">
        <v>6</v>
      </c>
      <c r="J1414" s="98" t="str">
        <f t="shared" si="22"/>
        <v>44437O</v>
      </c>
      <c r="K1414" s="101">
        <v>249</v>
      </c>
      <c r="L1414" s="101">
        <v>279</v>
      </c>
      <c r="M1414" s="101"/>
      <c r="N1414" s="101">
        <v>289</v>
      </c>
      <c r="O1414" s="101">
        <v>319</v>
      </c>
      <c r="P1414" s="99"/>
      <c r="Q1414" s="99"/>
      <c r="R1414" s="101"/>
      <c r="S1414" s="99"/>
      <c r="T1414" s="99">
        <v>229</v>
      </c>
      <c r="U1414" s="99">
        <v>259</v>
      </c>
    </row>
    <row r="1415" spans="7:21" x14ac:dyDescent="0.25">
      <c r="G1415" s="96" t="s">
        <v>78</v>
      </c>
      <c r="H1415" s="100">
        <v>44437</v>
      </c>
      <c r="I1415" s="98" t="s">
        <v>7</v>
      </c>
      <c r="J1415" s="98" t="str">
        <f t="shared" si="22"/>
        <v>44437N</v>
      </c>
      <c r="K1415" s="101">
        <v>279</v>
      </c>
      <c r="L1415" s="101">
        <v>309</v>
      </c>
      <c r="M1415" s="101"/>
      <c r="N1415" s="101">
        <v>319</v>
      </c>
      <c r="O1415" s="101">
        <v>349</v>
      </c>
      <c r="P1415" s="99"/>
      <c r="Q1415" s="101"/>
      <c r="R1415" s="101"/>
      <c r="S1415" s="99"/>
      <c r="T1415" s="99">
        <v>259</v>
      </c>
      <c r="U1415" s="99">
        <v>289</v>
      </c>
    </row>
    <row r="1416" spans="7:21" x14ac:dyDescent="0.25">
      <c r="G1416" s="96" t="s">
        <v>78</v>
      </c>
      <c r="H1416" s="100">
        <v>44437</v>
      </c>
      <c r="I1416" s="98" t="s">
        <v>8</v>
      </c>
      <c r="J1416" s="98" t="str">
        <f t="shared" si="22"/>
        <v>44437X</v>
      </c>
      <c r="K1416" s="101">
        <v>339</v>
      </c>
      <c r="L1416" s="101">
        <v>369</v>
      </c>
      <c r="M1416" s="101"/>
      <c r="N1416" s="101">
        <v>379</v>
      </c>
      <c r="O1416" s="101">
        <v>409</v>
      </c>
      <c r="P1416" s="99"/>
      <c r="Q1416" s="101"/>
      <c r="R1416" s="101"/>
      <c r="S1416" s="99"/>
      <c r="T1416" s="99">
        <v>319</v>
      </c>
      <c r="U1416" s="99">
        <v>349</v>
      </c>
    </row>
    <row r="1417" spans="7:21" x14ac:dyDescent="0.25">
      <c r="G1417" s="96" t="s">
        <v>78</v>
      </c>
      <c r="H1417" s="100">
        <v>44437</v>
      </c>
      <c r="I1417" s="98" t="s">
        <v>9</v>
      </c>
      <c r="J1417" s="98" t="str">
        <f t="shared" si="22"/>
        <v>44437Q</v>
      </c>
      <c r="K1417" s="101">
        <v>414</v>
      </c>
      <c r="L1417" s="101">
        <v>444</v>
      </c>
      <c r="M1417" s="101"/>
      <c r="N1417" s="101">
        <v>454</v>
      </c>
      <c r="O1417" s="101">
        <v>484</v>
      </c>
      <c r="P1417" s="99"/>
      <c r="Q1417" s="99"/>
      <c r="R1417" s="99"/>
      <c r="S1417" s="99"/>
      <c r="T1417" s="99">
        <v>394</v>
      </c>
      <c r="U1417" s="99">
        <v>424</v>
      </c>
    </row>
    <row r="1418" spans="7:21" x14ac:dyDescent="0.25">
      <c r="G1418" s="96" t="s">
        <v>78</v>
      </c>
      <c r="H1418" s="100">
        <v>44437</v>
      </c>
      <c r="I1418" s="98" t="s">
        <v>10</v>
      </c>
      <c r="J1418" s="98" t="str">
        <f t="shared" si="22"/>
        <v>44437E</v>
      </c>
      <c r="K1418" s="101">
        <v>494</v>
      </c>
      <c r="L1418" s="101">
        <v>524</v>
      </c>
      <c r="M1418" s="101"/>
      <c r="N1418" s="101">
        <v>534</v>
      </c>
      <c r="O1418" s="101">
        <v>564</v>
      </c>
      <c r="P1418" s="99"/>
      <c r="Q1418" s="99"/>
      <c r="R1418" s="99"/>
      <c r="S1418" s="99"/>
      <c r="T1418" s="99">
        <v>474</v>
      </c>
      <c r="U1418" s="99">
        <v>504</v>
      </c>
    </row>
    <row r="1419" spans="7:21" x14ac:dyDescent="0.25">
      <c r="G1419" s="96" t="s">
        <v>78</v>
      </c>
      <c r="H1419" s="100">
        <v>44437</v>
      </c>
      <c r="I1419" s="98" t="s">
        <v>72</v>
      </c>
      <c r="J1419" s="98" t="str">
        <f t="shared" si="22"/>
        <v>44437M</v>
      </c>
      <c r="K1419" s="101">
        <v>584</v>
      </c>
      <c r="L1419" s="101">
        <v>614</v>
      </c>
      <c r="M1419" s="101"/>
      <c r="N1419" s="101">
        <v>624</v>
      </c>
      <c r="O1419" s="101">
        <v>654</v>
      </c>
      <c r="P1419" s="99"/>
      <c r="Q1419" s="99"/>
      <c r="R1419" s="99"/>
      <c r="S1419" s="99"/>
      <c r="T1419" s="99">
        <v>564</v>
      </c>
      <c r="U1419" s="99">
        <v>594</v>
      </c>
    </row>
    <row r="1420" spans="7:21" x14ac:dyDescent="0.25">
      <c r="G1420" s="96" t="s">
        <v>79</v>
      </c>
      <c r="H1420" s="100">
        <v>44438</v>
      </c>
      <c r="I1420" s="98" t="s">
        <v>6</v>
      </c>
      <c r="J1420" s="98" t="str">
        <f t="shared" si="22"/>
        <v>44438O</v>
      </c>
      <c r="K1420" s="101">
        <v>249</v>
      </c>
      <c r="L1420" s="101">
        <v>279</v>
      </c>
      <c r="M1420" s="101"/>
      <c r="N1420" s="101">
        <v>289</v>
      </c>
      <c r="O1420" s="101">
        <v>319</v>
      </c>
      <c r="P1420" s="99"/>
      <c r="Q1420" s="99"/>
      <c r="R1420" s="99"/>
      <c r="S1420" s="99"/>
      <c r="T1420" s="99"/>
      <c r="U1420" s="99"/>
    </row>
    <row r="1421" spans="7:21" x14ac:dyDescent="0.25">
      <c r="G1421" s="96" t="s">
        <v>79</v>
      </c>
      <c r="H1421" s="100">
        <v>44438</v>
      </c>
      <c r="I1421" s="98" t="s">
        <v>7</v>
      </c>
      <c r="J1421" s="98" t="str">
        <f t="shared" si="22"/>
        <v>44438N</v>
      </c>
      <c r="K1421" s="101">
        <v>279</v>
      </c>
      <c r="L1421" s="101">
        <v>309</v>
      </c>
      <c r="M1421" s="101"/>
      <c r="N1421" s="101">
        <v>319</v>
      </c>
      <c r="O1421" s="101">
        <v>349</v>
      </c>
      <c r="P1421" s="99"/>
      <c r="Q1421" s="99"/>
      <c r="R1421" s="99"/>
      <c r="S1421" s="99"/>
      <c r="T1421" s="99"/>
      <c r="U1421" s="99"/>
    </row>
    <row r="1422" spans="7:21" x14ac:dyDescent="0.25">
      <c r="G1422" s="96" t="s">
        <v>79</v>
      </c>
      <c r="H1422" s="100">
        <v>44438</v>
      </c>
      <c r="I1422" s="98" t="s">
        <v>8</v>
      </c>
      <c r="J1422" s="98" t="str">
        <f t="shared" si="22"/>
        <v>44438X</v>
      </c>
      <c r="K1422" s="101">
        <v>339</v>
      </c>
      <c r="L1422" s="101">
        <v>369</v>
      </c>
      <c r="M1422" s="101"/>
      <c r="N1422" s="101">
        <v>379</v>
      </c>
      <c r="O1422" s="101">
        <v>409</v>
      </c>
      <c r="P1422" s="99"/>
      <c r="Q1422" s="99"/>
      <c r="R1422" s="99"/>
      <c r="S1422" s="99"/>
      <c r="T1422" s="99"/>
      <c r="U1422" s="99"/>
    </row>
    <row r="1423" spans="7:21" x14ac:dyDescent="0.25">
      <c r="G1423" s="96" t="s">
        <v>79</v>
      </c>
      <c r="H1423" s="100">
        <v>44438</v>
      </c>
      <c r="I1423" s="98" t="s">
        <v>9</v>
      </c>
      <c r="J1423" s="98" t="str">
        <f t="shared" si="22"/>
        <v>44438Q</v>
      </c>
      <c r="K1423" s="101">
        <v>414</v>
      </c>
      <c r="L1423" s="101">
        <v>444</v>
      </c>
      <c r="M1423" s="101"/>
      <c r="N1423" s="101">
        <v>454</v>
      </c>
      <c r="O1423" s="101">
        <v>484</v>
      </c>
      <c r="P1423" s="99"/>
      <c r="Q1423" s="99"/>
      <c r="R1423" s="99"/>
      <c r="S1423" s="99"/>
      <c r="T1423" s="99"/>
      <c r="U1423" s="99"/>
    </row>
    <row r="1424" spans="7:21" x14ac:dyDescent="0.25">
      <c r="G1424" s="96" t="s">
        <v>79</v>
      </c>
      <c r="H1424" s="100">
        <v>44438</v>
      </c>
      <c r="I1424" s="98" t="s">
        <v>10</v>
      </c>
      <c r="J1424" s="98" t="str">
        <f t="shared" si="22"/>
        <v>44438E</v>
      </c>
      <c r="K1424" s="101">
        <v>494</v>
      </c>
      <c r="L1424" s="101">
        <v>524</v>
      </c>
      <c r="M1424" s="101"/>
      <c r="N1424" s="101">
        <v>534</v>
      </c>
      <c r="O1424" s="101">
        <v>564</v>
      </c>
      <c r="P1424" s="99"/>
      <c r="Q1424" s="99"/>
      <c r="R1424" s="99"/>
      <c r="S1424" s="99"/>
      <c r="T1424" s="99"/>
      <c r="U1424" s="99"/>
    </row>
    <row r="1425" spans="7:21" x14ac:dyDescent="0.25">
      <c r="G1425" s="96" t="s">
        <v>79</v>
      </c>
      <c r="H1425" s="100">
        <v>44438</v>
      </c>
      <c r="I1425" s="98" t="s">
        <v>72</v>
      </c>
      <c r="J1425" s="98" t="str">
        <f t="shared" si="22"/>
        <v>44438M</v>
      </c>
      <c r="K1425" s="101">
        <v>584</v>
      </c>
      <c r="L1425" s="101">
        <v>614</v>
      </c>
      <c r="M1425" s="101"/>
      <c r="N1425" s="101">
        <v>624</v>
      </c>
      <c r="O1425" s="101">
        <v>654</v>
      </c>
      <c r="P1425" s="99"/>
      <c r="Q1425" s="99"/>
      <c r="R1425" s="99"/>
      <c r="S1425" s="99"/>
      <c r="T1425" s="99"/>
      <c r="U1425" s="99"/>
    </row>
    <row r="1426" spans="7:21" x14ac:dyDescent="0.25">
      <c r="G1426" s="96" t="s">
        <v>80</v>
      </c>
      <c r="H1426" s="100">
        <v>44439</v>
      </c>
      <c r="I1426" s="98" t="s">
        <v>6</v>
      </c>
      <c r="J1426" s="98" t="str">
        <f t="shared" si="22"/>
        <v>44439O</v>
      </c>
      <c r="K1426" s="101">
        <v>249</v>
      </c>
      <c r="L1426" s="101">
        <v>279</v>
      </c>
      <c r="M1426" s="101"/>
      <c r="N1426" s="101">
        <v>289</v>
      </c>
      <c r="O1426" s="101">
        <v>319</v>
      </c>
      <c r="P1426" s="99"/>
      <c r="Q1426" s="99"/>
      <c r="R1426" s="99"/>
      <c r="S1426" s="99"/>
      <c r="T1426" s="99"/>
      <c r="U1426" s="99"/>
    </row>
    <row r="1427" spans="7:21" x14ac:dyDescent="0.25">
      <c r="G1427" s="96" t="s">
        <v>80</v>
      </c>
      <c r="H1427" s="100">
        <v>44439</v>
      </c>
      <c r="I1427" s="98" t="s">
        <v>7</v>
      </c>
      <c r="J1427" s="98" t="str">
        <f t="shared" si="22"/>
        <v>44439N</v>
      </c>
      <c r="K1427" s="101">
        <v>279</v>
      </c>
      <c r="L1427" s="101">
        <v>309</v>
      </c>
      <c r="M1427" s="101"/>
      <c r="N1427" s="101">
        <v>319</v>
      </c>
      <c r="O1427" s="101">
        <v>349</v>
      </c>
      <c r="P1427" s="99"/>
      <c r="Q1427" s="99"/>
      <c r="R1427" s="99"/>
      <c r="S1427" s="99"/>
      <c r="T1427" s="99"/>
      <c r="U1427" s="99"/>
    </row>
    <row r="1428" spans="7:21" x14ac:dyDescent="0.25">
      <c r="G1428" s="96" t="s">
        <v>80</v>
      </c>
      <c r="H1428" s="100">
        <v>44439</v>
      </c>
      <c r="I1428" s="98" t="s">
        <v>8</v>
      </c>
      <c r="J1428" s="98" t="str">
        <f t="shared" si="22"/>
        <v>44439X</v>
      </c>
      <c r="K1428" s="101">
        <v>339</v>
      </c>
      <c r="L1428" s="101">
        <v>369</v>
      </c>
      <c r="M1428" s="101"/>
      <c r="N1428" s="101">
        <v>379</v>
      </c>
      <c r="O1428" s="101">
        <v>409</v>
      </c>
      <c r="P1428" s="99"/>
      <c r="Q1428" s="99"/>
      <c r="R1428" s="99"/>
      <c r="S1428" s="99"/>
      <c r="T1428" s="99"/>
      <c r="U1428" s="99"/>
    </row>
    <row r="1429" spans="7:21" x14ac:dyDescent="0.25">
      <c r="G1429" s="96" t="s">
        <v>80</v>
      </c>
      <c r="H1429" s="100">
        <v>44439</v>
      </c>
      <c r="I1429" s="98" t="s">
        <v>9</v>
      </c>
      <c r="J1429" s="98" t="str">
        <f t="shared" si="22"/>
        <v>44439Q</v>
      </c>
      <c r="K1429" s="101">
        <v>414</v>
      </c>
      <c r="L1429" s="101">
        <v>444</v>
      </c>
      <c r="M1429" s="101"/>
      <c r="N1429" s="101">
        <v>454</v>
      </c>
      <c r="O1429" s="101">
        <v>484</v>
      </c>
      <c r="P1429" s="99"/>
      <c r="Q1429" s="99"/>
      <c r="R1429" s="99"/>
      <c r="S1429" s="99"/>
      <c r="T1429" s="99"/>
      <c r="U1429" s="99"/>
    </row>
    <row r="1430" spans="7:21" x14ac:dyDescent="0.25">
      <c r="G1430" s="96" t="s">
        <v>80</v>
      </c>
      <c r="H1430" s="100">
        <v>44439</v>
      </c>
      <c r="I1430" s="98" t="s">
        <v>10</v>
      </c>
      <c r="J1430" s="98" t="str">
        <f t="shared" si="22"/>
        <v>44439E</v>
      </c>
      <c r="K1430" s="101">
        <v>494</v>
      </c>
      <c r="L1430" s="101">
        <v>524</v>
      </c>
      <c r="M1430" s="101"/>
      <c r="N1430" s="101">
        <v>534</v>
      </c>
      <c r="O1430" s="101">
        <v>564</v>
      </c>
      <c r="P1430" s="99"/>
      <c r="Q1430" s="99"/>
      <c r="R1430" s="99"/>
      <c r="S1430" s="99"/>
      <c r="T1430" s="99"/>
      <c r="U1430" s="99"/>
    </row>
    <row r="1431" spans="7:21" x14ac:dyDescent="0.25">
      <c r="G1431" s="96" t="s">
        <v>80</v>
      </c>
      <c r="H1431" s="100">
        <v>44439</v>
      </c>
      <c r="I1431" s="98" t="s">
        <v>72</v>
      </c>
      <c r="J1431" s="98" t="str">
        <f t="shared" si="22"/>
        <v>44439M</v>
      </c>
      <c r="K1431" s="101">
        <v>584</v>
      </c>
      <c r="L1431" s="101">
        <v>614</v>
      </c>
      <c r="M1431" s="101"/>
      <c r="N1431" s="101">
        <v>624</v>
      </c>
      <c r="O1431" s="101">
        <v>654</v>
      </c>
      <c r="P1431" s="99"/>
      <c r="Q1431" s="99"/>
      <c r="R1431" s="99"/>
      <c r="S1431" s="99"/>
      <c r="T1431" s="99"/>
      <c r="U1431" s="99"/>
    </row>
    <row r="1432" spans="7:21" x14ac:dyDescent="0.25">
      <c r="G1432" s="96" t="s">
        <v>74</v>
      </c>
      <c r="H1432" s="100">
        <v>44440</v>
      </c>
      <c r="I1432" s="98" t="s">
        <v>6</v>
      </c>
      <c r="J1432" s="98" t="str">
        <f t="shared" si="22"/>
        <v>44440O</v>
      </c>
      <c r="K1432" s="101">
        <v>249</v>
      </c>
      <c r="L1432" s="101">
        <v>279</v>
      </c>
      <c r="M1432" s="101"/>
      <c r="N1432" s="101">
        <v>289</v>
      </c>
      <c r="O1432" s="101">
        <v>319</v>
      </c>
      <c r="P1432" s="99"/>
      <c r="Q1432" s="99"/>
      <c r="R1432" s="99"/>
      <c r="S1432" s="99"/>
      <c r="T1432" s="99"/>
      <c r="U1432" s="99"/>
    </row>
    <row r="1433" spans="7:21" x14ac:dyDescent="0.25">
      <c r="G1433" s="96" t="s">
        <v>74</v>
      </c>
      <c r="H1433" s="100">
        <v>44440</v>
      </c>
      <c r="I1433" s="98" t="s">
        <v>7</v>
      </c>
      <c r="J1433" s="98" t="str">
        <f t="shared" si="22"/>
        <v>44440N</v>
      </c>
      <c r="K1433" s="101">
        <v>279</v>
      </c>
      <c r="L1433" s="101">
        <v>309</v>
      </c>
      <c r="M1433" s="101"/>
      <c r="N1433" s="101">
        <v>319</v>
      </c>
      <c r="O1433" s="101">
        <v>349</v>
      </c>
      <c r="P1433" s="99"/>
      <c r="Q1433" s="99"/>
      <c r="R1433" s="99"/>
      <c r="S1433" s="99"/>
      <c r="T1433" s="99"/>
      <c r="U1433" s="99"/>
    </row>
    <row r="1434" spans="7:21" x14ac:dyDescent="0.25">
      <c r="G1434" s="96" t="s">
        <v>74</v>
      </c>
      <c r="H1434" s="100">
        <v>44440</v>
      </c>
      <c r="I1434" s="98" t="s">
        <v>8</v>
      </c>
      <c r="J1434" s="98" t="str">
        <f t="shared" si="22"/>
        <v>44440X</v>
      </c>
      <c r="K1434" s="101">
        <v>339</v>
      </c>
      <c r="L1434" s="101">
        <v>369</v>
      </c>
      <c r="M1434" s="101"/>
      <c r="N1434" s="101">
        <v>379</v>
      </c>
      <c r="O1434" s="101">
        <v>409</v>
      </c>
      <c r="P1434" s="99"/>
      <c r="Q1434" s="99"/>
      <c r="R1434" s="99"/>
      <c r="S1434" s="99"/>
      <c r="T1434" s="99"/>
      <c r="U1434" s="99"/>
    </row>
    <row r="1435" spans="7:21" x14ac:dyDescent="0.25">
      <c r="G1435" s="96" t="s">
        <v>74</v>
      </c>
      <c r="H1435" s="100">
        <v>44440</v>
      </c>
      <c r="I1435" s="98" t="s">
        <v>9</v>
      </c>
      <c r="J1435" s="98" t="str">
        <f t="shared" si="22"/>
        <v>44440Q</v>
      </c>
      <c r="K1435" s="101">
        <v>414</v>
      </c>
      <c r="L1435" s="101">
        <v>444</v>
      </c>
      <c r="M1435" s="101"/>
      <c r="N1435" s="101">
        <v>454</v>
      </c>
      <c r="O1435" s="101">
        <v>484</v>
      </c>
      <c r="P1435" s="99"/>
      <c r="Q1435" s="99"/>
      <c r="R1435" s="99"/>
      <c r="S1435" s="99"/>
      <c r="T1435" s="99"/>
      <c r="U1435" s="99"/>
    </row>
    <row r="1436" spans="7:21" x14ac:dyDescent="0.25">
      <c r="G1436" s="96" t="s">
        <v>74</v>
      </c>
      <c r="H1436" s="100">
        <v>44440</v>
      </c>
      <c r="I1436" s="98" t="s">
        <v>10</v>
      </c>
      <c r="J1436" s="98" t="str">
        <f t="shared" si="22"/>
        <v>44440E</v>
      </c>
      <c r="K1436" s="101">
        <v>494</v>
      </c>
      <c r="L1436" s="101">
        <v>524</v>
      </c>
      <c r="M1436" s="101"/>
      <c r="N1436" s="101">
        <v>534</v>
      </c>
      <c r="O1436" s="101">
        <v>564</v>
      </c>
      <c r="P1436" s="99"/>
      <c r="Q1436" s="99"/>
      <c r="R1436" s="99"/>
      <c r="S1436" s="99"/>
      <c r="T1436" s="99"/>
      <c r="U1436" s="99"/>
    </row>
    <row r="1437" spans="7:21" x14ac:dyDescent="0.25">
      <c r="G1437" s="96" t="s">
        <v>74</v>
      </c>
      <c r="H1437" s="100">
        <v>44440</v>
      </c>
      <c r="I1437" s="98" t="s">
        <v>72</v>
      </c>
      <c r="J1437" s="98" t="str">
        <f t="shared" si="22"/>
        <v>44440M</v>
      </c>
      <c r="K1437" s="101">
        <v>584</v>
      </c>
      <c r="L1437" s="101">
        <v>614</v>
      </c>
      <c r="M1437" s="101"/>
      <c r="N1437" s="101">
        <v>624</v>
      </c>
      <c r="O1437" s="101">
        <v>654</v>
      </c>
      <c r="P1437" s="99"/>
      <c r="Q1437" s="99"/>
      <c r="R1437" s="99"/>
      <c r="S1437" s="99"/>
      <c r="T1437" s="99"/>
      <c r="U1437" s="99"/>
    </row>
    <row r="1438" spans="7:21" x14ac:dyDescent="0.25">
      <c r="G1438" s="96" t="s">
        <v>75</v>
      </c>
      <c r="H1438" s="100">
        <v>44441</v>
      </c>
      <c r="I1438" s="98" t="s">
        <v>6</v>
      </c>
      <c r="J1438" s="98" t="str">
        <f t="shared" si="22"/>
        <v>44441O</v>
      </c>
      <c r="K1438" s="101">
        <v>249</v>
      </c>
      <c r="L1438" s="101">
        <v>279</v>
      </c>
      <c r="M1438" s="101"/>
      <c r="N1438" s="101">
        <v>289</v>
      </c>
      <c r="O1438" s="101">
        <v>319</v>
      </c>
      <c r="P1438" s="99"/>
      <c r="Q1438" s="99"/>
      <c r="R1438" s="99"/>
      <c r="S1438" s="99"/>
      <c r="T1438" s="99"/>
      <c r="U1438" s="99"/>
    </row>
    <row r="1439" spans="7:21" x14ac:dyDescent="0.25">
      <c r="G1439" s="96" t="s">
        <v>75</v>
      </c>
      <c r="H1439" s="100">
        <v>44441</v>
      </c>
      <c r="I1439" s="98" t="s">
        <v>7</v>
      </c>
      <c r="J1439" s="98" t="str">
        <f t="shared" si="22"/>
        <v>44441N</v>
      </c>
      <c r="K1439" s="101">
        <v>279</v>
      </c>
      <c r="L1439" s="101">
        <v>309</v>
      </c>
      <c r="M1439" s="101"/>
      <c r="N1439" s="101">
        <v>319</v>
      </c>
      <c r="O1439" s="101">
        <v>349</v>
      </c>
      <c r="P1439" s="99"/>
      <c r="Q1439" s="99"/>
      <c r="R1439" s="99"/>
      <c r="S1439" s="99"/>
      <c r="T1439" s="99"/>
      <c r="U1439" s="99"/>
    </row>
    <row r="1440" spans="7:21" x14ac:dyDescent="0.25">
      <c r="G1440" s="96" t="s">
        <v>75</v>
      </c>
      <c r="H1440" s="100">
        <v>44441</v>
      </c>
      <c r="I1440" s="98" t="s">
        <v>8</v>
      </c>
      <c r="J1440" s="98" t="str">
        <f t="shared" si="22"/>
        <v>44441X</v>
      </c>
      <c r="K1440" s="101">
        <v>339</v>
      </c>
      <c r="L1440" s="101">
        <v>369</v>
      </c>
      <c r="M1440" s="101"/>
      <c r="N1440" s="101">
        <v>379</v>
      </c>
      <c r="O1440" s="101">
        <v>409</v>
      </c>
      <c r="P1440" s="99"/>
      <c r="Q1440" s="99"/>
      <c r="R1440" s="99"/>
      <c r="S1440" s="99"/>
      <c r="T1440" s="99"/>
      <c r="U1440" s="99"/>
    </row>
    <row r="1441" spans="7:21" x14ac:dyDescent="0.25">
      <c r="G1441" s="96" t="s">
        <v>75</v>
      </c>
      <c r="H1441" s="100">
        <v>44441</v>
      </c>
      <c r="I1441" s="98" t="s">
        <v>9</v>
      </c>
      <c r="J1441" s="98" t="str">
        <f t="shared" si="22"/>
        <v>44441Q</v>
      </c>
      <c r="K1441" s="101">
        <v>414</v>
      </c>
      <c r="L1441" s="101">
        <v>444</v>
      </c>
      <c r="M1441" s="101"/>
      <c r="N1441" s="101">
        <v>454</v>
      </c>
      <c r="O1441" s="101">
        <v>484</v>
      </c>
      <c r="P1441" s="99"/>
      <c r="Q1441" s="99"/>
      <c r="R1441" s="99"/>
      <c r="S1441" s="99"/>
      <c r="T1441" s="99"/>
      <c r="U1441" s="99"/>
    </row>
    <row r="1442" spans="7:21" x14ac:dyDescent="0.25">
      <c r="G1442" s="96" t="s">
        <v>75</v>
      </c>
      <c r="H1442" s="100">
        <v>44441</v>
      </c>
      <c r="I1442" s="98" t="s">
        <v>10</v>
      </c>
      <c r="J1442" s="98" t="str">
        <f t="shared" si="22"/>
        <v>44441E</v>
      </c>
      <c r="K1442" s="101">
        <v>494</v>
      </c>
      <c r="L1442" s="101">
        <v>524</v>
      </c>
      <c r="M1442" s="101"/>
      <c r="N1442" s="101">
        <v>534</v>
      </c>
      <c r="O1442" s="101">
        <v>564</v>
      </c>
      <c r="P1442" s="99"/>
      <c r="Q1442" s="99"/>
      <c r="R1442" s="99"/>
      <c r="S1442" s="99"/>
      <c r="T1442" s="99"/>
      <c r="U1442" s="99"/>
    </row>
    <row r="1443" spans="7:21" x14ac:dyDescent="0.25">
      <c r="G1443" s="96" t="s">
        <v>75</v>
      </c>
      <c r="H1443" s="100">
        <v>44441</v>
      </c>
      <c r="I1443" s="98" t="s">
        <v>72</v>
      </c>
      <c r="J1443" s="98" t="str">
        <f t="shared" si="22"/>
        <v>44441M</v>
      </c>
      <c r="K1443" s="101">
        <v>584</v>
      </c>
      <c r="L1443" s="101">
        <v>614</v>
      </c>
      <c r="M1443" s="101"/>
      <c r="N1443" s="101">
        <v>624</v>
      </c>
      <c r="O1443" s="101">
        <v>654</v>
      </c>
      <c r="P1443" s="99"/>
      <c r="Q1443" s="99"/>
      <c r="R1443" s="99"/>
      <c r="S1443" s="99"/>
      <c r="T1443" s="99"/>
      <c r="U1443" s="99"/>
    </row>
    <row r="1444" spans="7:21" x14ac:dyDescent="0.25">
      <c r="G1444" s="96" t="s">
        <v>76</v>
      </c>
      <c r="H1444" s="100">
        <v>44442</v>
      </c>
      <c r="I1444" s="98" t="s">
        <v>6</v>
      </c>
      <c r="J1444" s="98" t="str">
        <f t="shared" si="22"/>
        <v>44442O</v>
      </c>
      <c r="K1444" s="101">
        <v>249</v>
      </c>
      <c r="L1444" s="101">
        <v>279</v>
      </c>
      <c r="M1444" s="101"/>
      <c r="N1444" s="101">
        <v>289</v>
      </c>
      <c r="O1444" s="101">
        <v>319</v>
      </c>
      <c r="P1444" s="99"/>
      <c r="Q1444" s="99">
        <v>249</v>
      </c>
      <c r="R1444" s="101">
        <v>279</v>
      </c>
      <c r="S1444" s="99"/>
      <c r="T1444" s="99"/>
      <c r="U1444" s="99"/>
    </row>
    <row r="1445" spans="7:21" x14ac:dyDescent="0.25">
      <c r="G1445" s="96" t="s">
        <v>76</v>
      </c>
      <c r="H1445" s="100">
        <v>44442</v>
      </c>
      <c r="I1445" s="98" t="s">
        <v>7</v>
      </c>
      <c r="J1445" s="98" t="str">
        <f t="shared" si="22"/>
        <v>44442N</v>
      </c>
      <c r="K1445" s="101">
        <v>279</v>
      </c>
      <c r="L1445" s="101">
        <v>309</v>
      </c>
      <c r="M1445" s="101"/>
      <c r="N1445" s="101">
        <v>319</v>
      </c>
      <c r="O1445" s="101">
        <v>349</v>
      </c>
      <c r="P1445" s="99"/>
      <c r="Q1445" s="101">
        <v>279</v>
      </c>
      <c r="R1445" s="101">
        <v>309</v>
      </c>
      <c r="S1445" s="99"/>
      <c r="T1445" s="99"/>
      <c r="U1445" s="99"/>
    </row>
    <row r="1446" spans="7:21" x14ac:dyDescent="0.25">
      <c r="G1446" s="96" t="s">
        <v>76</v>
      </c>
      <c r="H1446" s="100">
        <v>44442</v>
      </c>
      <c r="I1446" s="98" t="s">
        <v>8</v>
      </c>
      <c r="J1446" s="98" t="str">
        <f t="shared" si="22"/>
        <v>44442X</v>
      </c>
      <c r="K1446" s="101">
        <v>339</v>
      </c>
      <c r="L1446" s="101">
        <v>369</v>
      </c>
      <c r="M1446" s="101"/>
      <c r="N1446" s="101">
        <v>379</v>
      </c>
      <c r="O1446" s="101">
        <v>409</v>
      </c>
      <c r="P1446" s="99"/>
      <c r="Q1446" s="101">
        <v>339</v>
      </c>
      <c r="R1446" s="101">
        <v>369</v>
      </c>
      <c r="S1446" s="99"/>
      <c r="T1446" s="99"/>
      <c r="U1446" s="99"/>
    </row>
    <row r="1447" spans="7:21" x14ac:dyDescent="0.25">
      <c r="G1447" s="96" t="s">
        <v>76</v>
      </c>
      <c r="H1447" s="100">
        <v>44442</v>
      </c>
      <c r="I1447" s="98" t="s">
        <v>9</v>
      </c>
      <c r="J1447" s="98" t="str">
        <f t="shared" si="22"/>
        <v>44442Q</v>
      </c>
      <c r="K1447" s="101">
        <v>414</v>
      </c>
      <c r="L1447" s="101">
        <v>444</v>
      </c>
      <c r="M1447" s="101"/>
      <c r="N1447" s="101">
        <v>454</v>
      </c>
      <c r="O1447" s="101">
        <v>484</v>
      </c>
      <c r="P1447" s="99"/>
      <c r="Q1447" s="99">
        <v>414</v>
      </c>
      <c r="R1447" s="99">
        <v>444</v>
      </c>
      <c r="S1447" s="99"/>
      <c r="T1447" s="99"/>
      <c r="U1447" s="99"/>
    </row>
    <row r="1448" spans="7:21" x14ac:dyDescent="0.25">
      <c r="G1448" s="96" t="s">
        <v>76</v>
      </c>
      <c r="H1448" s="100">
        <v>44442</v>
      </c>
      <c r="I1448" s="98" t="s">
        <v>10</v>
      </c>
      <c r="J1448" s="98" t="str">
        <f t="shared" si="22"/>
        <v>44442E</v>
      </c>
      <c r="K1448" s="101">
        <v>494</v>
      </c>
      <c r="L1448" s="101">
        <v>524</v>
      </c>
      <c r="M1448" s="101"/>
      <c r="N1448" s="101">
        <v>534</v>
      </c>
      <c r="O1448" s="101">
        <v>564</v>
      </c>
      <c r="P1448" s="99"/>
      <c r="Q1448" s="99">
        <v>494</v>
      </c>
      <c r="R1448" s="99">
        <v>524</v>
      </c>
      <c r="S1448" s="99"/>
      <c r="T1448" s="99"/>
      <c r="U1448" s="99"/>
    </row>
    <row r="1449" spans="7:21" x14ac:dyDescent="0.25">
      <c r="G1449" s="96" t="s">
        <v>76</v>
      </c>
      <c r="H1449" s="100">
        <v>44442</v>
      </c>
      <c r="I1449" s="98" t="s">
        <v>72</v>
      </c>
      <c r="J1449" s="98" t="str">
        <f t="shared" si="22"/>
        <v>44442M</v>
      </c>
      <c r="K1449" s="101">
        <v>584</v>
      </c>
      <c r="L1449" s="101">
        <v>614</v>
      </c>
      <c r="M1449" s="101"/>
      <c r="N1449" s="101">
        <v>624</v>
      </c>
      <c r="O1449" s="101">
        <v>654</v>
      </c>
      <c r="P1449" s="99"/>
      <c r="Q1449" s="99">
        <v>584</v>
      </c>
      <c r="R1449" s="99">
        <v>614</v>
      </c>
      <c r="S1449" s="99"/>
      <c r="T1449" s="99"/>
      <c r="U1449" s="99"/>
    </row>
    <row r="1450" spans="7:21" x14ac:dyDescent="0.25">
      <c r="G1450" s="96" t="s">
        <v>77</v>
      </c>
      <c r="H1450" s="100">
        <v>44443</v>
      </c>
      <c r="I1450" s="98" t="s">
        <v>6</v>
      </c>
      <c r="J1450" s="98" t="str">
        <f t="shared" si="22"/>
        <v>44443O</v>
      </c>
      <c r="K1450" s="101">
        <v>249</v>
      </c>
      <c r="L1450" s="101">
        <v>279</v>
      </c>
      <c r="M1450" s="101"/>
      <c r="N1450" s="101">
        <v>289</v>
      </c>
      <c r="O1450" s="101">
        <v>319</v>
      </c>
      <c r="P1450" s="99"/>
      <c r="Q1450" s="99">
        <v>249</v>
      </c>
      <c r="R1450" s="101">
        <v>279</v>
      </c>
      <c r="S1450" s="99"/>
      <c r="T1450" s="99"/>
      <c r="U1450" s="99"/>
    </row>
    <row r="1451" spans="7:21" x14ac:dyDescent="0.25">
      <c r="G1451" s="96" t="s">
        <v>77</v>
      </c>
      <c r="H1451" s="100">
        <v>44443</v>
      </c>
      <c r="I1451" s="98" t="s">
        <v>7</v>
      </c>
      <c r="J1451" s="98" t="str">
        <f t="shared" si="22"/>
        <v>44443N</v>
      </c>
      <c r="K1451" s="101">
        <v>279</v>
      </c>
      <c r="L1451" s="101">
        <v>309</v>
      </c>
      <c r="M1451" s="101"/>
      <c r="N1451" s="101">
        <v>319</v>
      </c>
      <c r="O1451" s="101">
        <v>349</v>
      </c>
      <c r="P1451" s="99"/>
      <c r="Q1451" s="101">
        <v>279</v>
      </c>
      <c r="R1451" s="101">
        <v>309</v>
      </c>
      <c r="S1451" s="99"/>
      <c r="T1451" s="99"/>
      <c r="U1451" s="99"/>
    </row>
    <row r="1452" spans="7:21" x14ac:dyDescent="0.25">
      <c r="G1452" s="96" t="s">
        <v>77</v>
      </c>
      <c r="H1452" s="100">
        <v>44443</v>
      </c>
      <c r="I1452" s="98" t="s">
        <v>8</v>
      </c>
      <c r="J1452" s="98" t="str">
        <f t="shared" si="22"/>
        <v>44443X</v>
      </c>
      <c r="K1452" s="101">
        <v>339</v>
      </c>
      <c r="L1452" s="101">
        <v>369</v>
      </c>
      <c r="M1452" s="101"/>
      <c r="N1452" s="101">
        <v>379</v>
      </c>
      <c r="O1452" s="101">
        <v>409</v>
      </c>
      <c r="P1452" s="99"/>
      <c r="Q1452" s="101">
        <v>339</v>
      </c>
      <c r="R1452" s="101">
        <v>369</v>
      </c>
      <c r="S1452" s="99"/>
      <c r="T1452" s="99"/>
      <c r="U1452" s="99"/>
    </row>
    <row r="1453" spans="7:21" x14ac:dyDescent="0.25">
      <c r="G1453" s="96" t="s">
        <v>77</v>
      </c>
      <c r="H1453" s="100">
        <v>44443</v>
      </c>
      <c r="I1453" s="98" t="s">
        <v>9</v>
      </c>
      <c r="J1453" s="98" t="str">
        <f t="shared" si="22"/>
        <v>44443Q</v>
      </c>
      <c r="K1453" s="101">
        <v>414</v>
      </c>
      <c r="L1453" s="101">
        <v>444</v>
      </c>
      <c r="M1453" s="101"/>
      <c r="N1453" s="101">
        <v>454</v>
      </c>
      <c r="O1453" s="101">
        <v>484</v>
      </c>
      <c r="P1453" s="99"/>
      <c r="Q1453" s="99">
        <v>414</v>
      </c>
      <c r="R1453" s="99">
        <v>444</v>
      </c>
      <c r="S1453" s="99"/>
      <c r="T1453" s="99"/>
      <c r="U1453" s="99"/>
    </row>
    <row r="1454" spans="7:21" x14ac:dyDescent="0.25">
      <c r="G1454" s="96" t="s">
        <v>77</v>
      </c>
      <c r="H1454" s="100">
        <v>44443</v>
      </c>
      <c r="I1454" s="98" t="s">
        <v>10</v>
      </c>
      <c r="J1454" s="98" t="str">
        <f t="shared" si="22"/>
        <v>44443E</v>
      </c>
      <c r="K1454" s="101">
        <v>494</v>
      </c>
      <c r="L1454" s="101">
        <v>524</v>
      </c>
      <c r="M1454" s="101"/>
      <c r="N1454" s="101">
        <v>534</v>
      </c>
      <c r="O1454" s="101">
        <v>564</v>
      </c>
      <c r="P1454" s="99"/>
      <c r="Q1454" s="99">
        <v>494</v>
      </c>
      <c r="R1454" s="99">
        <v>524</v>
      </c>
      <c r="S1454" s="99"/>
      <c r="T1454" s="99"/>
      <c r="U1454" s="99"/>
    </row>
    <row r="1455" spans="7:21" x14ac:dyDescent="0.25">
      <c r="G1455" s="96" t="s">
        <v>77</v>
      </c>
      <c r="H1455" s="100">
        <v>44443</v>
      </c>
      <c r="I1455" s="98" t="s">
        <v>72</v>
      </c>
      <c r="J1455" s="98" t="str">
        <f t="shared" si="22"/>
        <v>44443M</v>
      </c>
      <c r="K1455" s="101">
        <v>584</v>
      </c>
      <c r="L1455" s="101">
        <v>614</v>
      </c>
      <c r="M1455" s="101"/>
      <c r="N1455" s="101">
        <v>624</v>
      </c>
      <c r="O1455" s="101">
        <v>654</v>
      </c>
      <c r="P1455" s="99"/>
      <c r="Q1455" s="99">
        <v>584</v>
      </c>
      <c r="R1455" s="99">
        <v>614</v>
      </c>
      <c r="S1455" s="99"/>
      <c r="T1455" s="99"/>
      <c r="U1455" s="99"/>
    </row>
    <row r="1456" spans="7:21" x14ac:dyDescent="0.25">
      <c r="G1456" s="96" t="s">
        <v>78</v>
      </c>
      <c r="H1456" s="100">
        <v>44444</v>
      </c>
      <c r="I1456" s="98" t="s">
        <v>6</v>
      </c>
      <c r="J1456" s="98" t="str">
        <f t="shared" si="22"/>
        <v>44444O</v>
      </c>
      <c r="K1456" s="101">
        <v>249</v>
      </c>
      <c r="L1456" s="101">
        <v>279</v>
      </c>
      <c r="M1456" s="101"/>
      <c r="N1456" s="101">
        <v>289</v>
      </c>
      <c r="O1456" s="101">
        <v>319</v>
      </c>
      <c r="P1456" s="99"/>
      <c r="Q1456" s="99"/>
      <c r="R1456" s="101"/>
      <c r="S1456" s="99"/>
      <c r="T1456" s="99"/>
      <c r="U1456" s="99"/>
    </row>
    <row r="1457" spans="7:21" x14ac:dyDescent="0.25">
      <c r="G1457" s="96" t="s">
        <v>78</v>
      </c>
      <c r="H1457" s="100">
        <v>44444</v>
      </c>
      <c r="I1457" s="98" t="s">
        <v>7</v>
      </c>
      <c r="J1457" s="98" t="str">
        <f t="shared" si="22"/>
        <v>44444N</v>
      </c>
      <c r="K1457" s="101">
        <v>279</v>
      </c>
      <c r="L1457" s="101">
        <v>309</v>
      </c>
      <c r="M1457" s="101"/>
      <c r="N1457" s="101">
        <v>319</v>
      </c>
      <c r="O1457" s="101">
        <v>349</v>
      </c>
      <c r="P1457" s="99"/>
      <c r="Q1457" s="101"/>
      <c r="R1457" s="101"/>
      <c r="S1457" s="99"/>
      <c r="T1457" s="99"/>
      <c r="U1457" s="99"/>
    </row>
    <row r="1458" spans="7:21" x14ac:dyDescent="0.25">
      <c r="G1458" s="96" t="s">
        <v>78</v>
      </c>
      <c r="H1458" s="100">
        <v>44444</v>
      </c>
      <c r="I1458" s="98" t="s">
        <v>8</v>
      </c>
      <c r="J1458" s="98" t="str">
        <f t="shared" si="22"/>
        <v>44444X</v>
      </c>
      <c r="K1458" s="101">
        <v>339</v>
      </c>
      <c r="L1458" s="101">
        <v>369</v>
      </c>
      <c r="M1458" s="101"/>
      <c r="N1458" s="101">
        <v>379</v>
      </c>
      <c r="O1458" s="101">
        <v>409</v>
      </c>
      <c r="P1458" s="99"/>
      <c r="Q1458" s="101"/>
      <c r="R1458" s="101"/>
      <c r="S1458" s="99"/>
      <c r="T1458" s="99"/>
      <c r="U1458" s="99"/>
    </row>
    <row r="1459" spans="7:21" x14ac:dyDescent="0.25">
      <c r="G1459" s="96" t="s">
        <v>78</v>
      </c>
      <c r="H1459" s="100">
        <v>44444</v>
      </c>
      <c r="I1459" s="98" t="s">
        <v>9</v>
      </c>
      <c r="J1459" s="98" t="str">
        <f t="shared" si="22"/>
        <v>44444Q</v>
      </c>
      <c r="K1459" s="101">
        <v>414</v>
      </c>
      <c r="L1459" s="101">
        <v>444</v>
      </c>
      <c r="M1459" s="101"/>
      <c r="N1459" s="101">
        <v>454</v>
      </c>
      <c r="O1459" s="101">
        <v>484</v>
      </c>
      <c r="P1459" s="99"/>
      <c r="Q1459" s="99"/>
      <c r="R1459" s="99"/>
      <c r="S1459" s="99"/>
      <c r="T1459" s="99"/>
      <c r="U1459" s="99"/>
    </row>
    <row r="1460" spans="7:21" x14ac:dyDescent="0.25">
      <c r="G1460" s="96" t="s">
        <v>78</v>
      </c>
      <c r="H1460" s="100">
        <v>44444</v>
      </c>
      <c r="I1460" s="98" t="s">
        <v>10</v>
      </c>
      <c r="J1460" s="98" t="str">
        <f t="shared" si="22"/>
        <v>44444E</v>
      </c>
      <c r="K1460" s="101">
        <v>494</v>
      </c>
      <c r="L1460" s="101">
        <v>524</v>
      </c>
      <c r="M1460" s="101"/>
      <c r="N1460" s="101">
        <v>534</v>
      </c>
      <c r="O1460" s="101">
        <v>564</v>
      </c>
      <c r="P1460" s="99"/>
      <c r="Q1460" s="99"/>
      <c r="R1460" s="99"/>
      <c r="S1460" s="99"/>
      <c r="T1460" s="99"/>
      <c r="U1460" s="99"/>
    </row>
    <row r="1461" spans="7:21" x14ac:dyDescent="0.25">
      <c r="G1461" s="96" t="s">
        <v>78</v>
      </c>
      <c r="H1461" s="100">
        <v>44444</v>
      </c>
      <c r="I1461" s="98" t="s">
        <v>72</v>
      </c>
      <c r="J1461" s="98" t="str">
        <f t="shared" si="22"/>
        <v>44444M</v>
      </c>
      <c r="K1461" s="101">
        <v>584</v>
      </c>
      <c r="L1461" s="101">
        <v>614</v>
      </c>
      <c r="M1461" s="101"/>
      <c r="N1461" s="101">
        <v>624</v>
      </c>
      <c r="O1461" s="101">
        <v>654</v>
      </c>
      <c r="P1461" s="99"/>
      <c r="Q1461" s="99"/>
      <c r="R1461" s="99"/>
      <c r="S1461" s="99"/>
      <c r="T1461" s="99"/>
      <c r="U1461" s="99"/>
    </row>
    <row r="1462" spans="7:21" x14ac:dyDescent="0.25">
      <c r="G1462" s="96" t="s">
        <v>79</v>
      </c>
      <c r="H1462" s="100">
        <v>44445</v>
      </c>
      <c r="I1462" s="98" t="s">
        <v>6</v>
      </c>
      <c r="J1462" s="98" t="str">
        <f t="shared" si="22"/>
        <v>44445O</v>
      </c>
      <c r="K1462" s="101">
        <v>249</v>
      </c>
      <c r="L1462" s="101">
        <v>279</v>
      </c>
      <c r="M1462" s="101"/>
      <c r="N1462" s="101">
        <v>289</v>
      </c>
      <c r="O1462" s="101">
        <v>319</v>
      </c>
      <c r="P1462" s="99"/>
      <c r="Q1462" s="99"/>
      <c r="R1462" s="99"/>
      <c r="S1462" s="99"/>
      <c r="T1462" s="99"/>
      <c r="U1462" s="99"/>
    </row>
    <row r="1463" spans="7:21" x14ac:dyDescent="0.25">
      <c r="G1463" s="96" t="s">
        <v>79</v>
      </c>
      <c r="H1463" s="100">
        <v>44445</v>
      </c>
      <c r="I1463" s="98" t="s">
        <v>7</v>
      </c>
      <c r="J1463" s="98" t="str">
        <f t="shared" si="22"/>
        <v>44445N</v>
      </c>
      <c r="K1463" s="101">
        <v>279</v>
      </c>
      <c r="L1463" s="101">
        <v>309</v>
      </c>
      <c r="M1463" s="101"/>
      <c r="N1463" s="101">
        <v>319</v>
      </c>
      <c r="O1463" s="101">
        <v>349</v>
      </c>
      <c r="P1463" s="99"/>
      <c r="Q1463" s="99"/>
      <c r="R1463" s="99"/>
      <c r="S1463" s="99"/>
      <c r="T1463" s="99"/>
      <c r="U1463" s="99"/>
    </row>
    <row r="1464" spans="7:21" x14ac:dyDescent="0.25">
      <c r="G1464" s="96" t="s">
        <v>79</v>
      </c>
      <c r="H1464" s="100">
        <v>44445</v>
      </c>
      <c r="I1464" s="98" t="s">
        <v>8</v>
      </c>
      <c r="J1464" s="98" t="str">
        <f t="shared" si="22"/>
        <v>44445X</v>
      </c>
      <c r="K1464" s="101">
        <v>339</v>
      </c>
      <c r="L1464" s="101">
        <v>369</v>
      </c>
      <c r="M1464" s="101"/>
      <c r="N1464" s="101">
        <v>379</v>
      </c>
      <c r="O1464" s="101">
        <v>409</v>
      </c>
      <c r="P1464" s="99"/>
      <c r="Q1464" s="99"/>
      <c r="R1464" s="99"/>
      <c r="S1464" s="99"/>
      <c r="T1464" s="99"/>
      <c r="U1464" s="99"/>
    </row>
    <row r="1465" spans="7:21" x14ac:dyDescent="0.25">
      <c r="G1465" s="96" t="s">
        <v>79</v>
      </c>
      <c r="H1465" s="100">
        <v>44445</v>
      </c>
      <c r="I1465" s="98" t="s">
        <v>9</v>
      </c>
      <c r="J1465" s="98" t="str">
        <f t="shared" si="22"/>
        <v>44445Q</v>
      </c>
      <c r="K1465" s="101">
        <v>414</v>
      </c>
      <c r="L1465" s="101">
        <v>444</v>
      </c>
      <c r="M1465" s="101"/>
      <c r="N1465" s="101">
        <v>454</v>
      </c>
      <c r="O1465" s="101">
        <v>484</v>
      </c>
      <c r="P1465" s="99"/>
      <c r="Q1465" s="99"/>
      <c r="R1465" s="99"/>
      <c r="S1465" s="99"/>
      <c r="T1465" s="99"/>
      <c r="U1465" s="99"/>
    </row>
    <row r="1466" spans="7:21" x14ac:dyDescent="0.25">
      <c r="G1466" s="96" t="s">
        <v>79</v>
      </c>
      <c r="H1466" s="100">
        <v>44445</v>
      </c>
      <c r="I1466" s="98" t="s">
        <v>10</v>
      </c>
      <c r="J1466" s="98" t="str">
        <f t="shared" si="22"/>
        <v>44445E</v>
      </c>
      <c r="K1466" s="101">
        <v>494</v>
      </c>
      <c r="L1466" s="101">
        <v>524</v>
      </c>
      <c r="M1466" s="101"/>
      <c r="N1466" s="101">
        <v>534</v>
      </c>
      <c r="O1466" s="101">
        <v>564</v>
      </c>
      <c r="P1466" s="99"/>
      <c r="Q1466" s="99"/>
      <c r="R1466" s="99"/>
      <c r="S1466" s="99"/>
      <c r="T1466" s="99"/>
      <c r="U1466" s="99"/>
    </row>
    <row r="1467" spans="7:21" x14ac:dyDescent="0.25">
      <c r="G1467" s="96" t="s">
        <v>79</v>
      </c>
      <c r="H1467" s="100">
        <v>44445</v>
      </c>
      <c r="I1467" s="98" t="s">
        <v>72</v>
      </c>
      <c r="J1467" s="98" t="str">
        <f t="shared" si="22"/>
        <v>44445M</v>
      </c>
      <c r="K1467" s="101">
        <v>584</v>
      </c>
      <c r="L1467" s="101">
        <v>614</v>
      </c>
      <c r="M1467" s="101"/>
      <c r="N1467" s="101">
        <v>624</v>
      </c>
      <c r="O1467" s="101">
        <v>654</v>
      </c>
      <c r="P1467" s="99"/>
      <c r="Q1467" s="99"/>
      <c r="R1467" s="99"/>
      <c r="S1467" s="99"/>
      <c r="T1467" s="99"/>
      <c r="U1467" s="99"/>
    </row>
    <row r="1468" spans="7:21" x14ac:dyDescent="0.25">
      <c r="G1468" s="96" t="s">
        <v>80</v>
      </c>
      <c r="H1468" s="100">
        <v>44446</v>
      </c>
      <c r="I1468" s="98" t="s">
        <v>6</v>
      </c>
      <c r="J1468" s="98" t="str">
        <f t="shared" si="22"/>
        <v>44446O</v>
      </c>
      <c r="K1468" s="101">
        <v>249</v>
      </c>
      <c r="L1468" s="101">
        <v>279</v>
      </c>
      <c r="M1468" s="101"/>
      <c r="N1468" s="101">
        <v>289</v>
      </c>
      <c r="O1468" s="101">
        <v>319</v>
      </c>
      <c r="P1468" s="99"/>
      <c r="Q1468" s="99"/>
      <c r="R1468" s="99"/>
      <c r="S1468" s="99"/>
      <c r="T1468" s="99"/>
      <c r="U1468" s="99"/>
    </row>
    <row r="1469" spans="7:21" x14ac:dyDescent="0.25">
      <c r="G1469" s="96" t="s">
        <v>80</v>
      </c>
      <c r="H1469" s="100">
        <v>44446</v>
      </c>
      <c r="I1469" s="98" t="s">
        <v>7</v>
      </c>
      <c r="J1469" s="98" t="str">
        <f t="shared" si="22"/>
        <v>44446N</v>
      </c>
      <c r="K1469" s="101">
        <v>279</v>
      </c>
      <c r="L1469" s="101">
        <v>309</v>
      </c>
      <c r="M1469" s="101"/>
      <c r="N1469" s="101">
        <v>319</v>
      </c>
      <c r="O1469" s="101">
        <v>349</v>
      </c>
      <c r="P1469" s="99"/>
      <c r="Q1469" s="99"/>
      <c r="R1469" s="99"/>
      <c r="S1469" s="99"/>
      <c r="T1469" s="99"/>
      <c r="U1469" s="99"/>
    </row>
    <row r="1470" spans="7:21" x14ac:dyDescent="0.25">
      <c r="G1470" s="96" t="s">
        <v>80</v>
      </c>
      <c r="H1470" s="100">
        <v>44446</v>
      </c>
      <c r="I1470" s="98" t="s">
        <v>8</v>
      </c>
      <c r="J1470" s="98" t="str">
        <f t="shared" si="22"/>
        <v>44446X</v>
      </c>
      <c r="K1470" s="101">
        <v>339</v>
      </c>
      <c r="L1470" s="101">
        <v>369</v>
      </c>
      <c r="M1470" s="101"/>
      <c r="N1470" s="101">
        <v>379</v>
      </c>
      <c r="O1470" s="101">
        <v>409</v>
      </c>
      <c r="P1470" s="99"/>
      <c r="Q1470" s="99"/>
      <c r="R1470" s="99"/>
      <c r="S1470" s="99"/>
      <c r="T1470" s="99"/>
      <c r="U1470" s="99"/>
    </row>
    <row r="1471" spans="7:21" x14ac:dyDescent="0.25">
      <c r="G1471" s="96" t="s">
        <v>80</v>
      </c>
      <c r="H1471" s="100">
        <v>44446</v>
      </c>
      <c r="I1471" s="98" t="s">
        <v>9</v>
      </c>
      <c r="J1471" s="98" t="str">
        <f t="shared" si="22"/>
        <v>44446Q</v>
      </c>
      <c r="K1471" s="101">
        <v>414</v>
      </c>
      <c r="L1471" s="101">
        <v>444</v>
      </c>
      <c r="M1471" s="101"/>
      <c r="N1471" s="101">
        <v>454</v>
      </c>
      <c r="O1471" s="101">
        <v>484</v>
      </c>
      <c r="P1471" s="99"/>
      <c r="Q1471" s="99"/>
      <c r="R1471" s="99"/>
      <c r="S1471" s="99"/>
      <c r="T1471" s="99"/>
      <c r="U1471" s="99"/>
    </row>
    <row r="1472" spans="7:21" x14ac:dyDescent="0.25">
      <c r="G1472" s="96" t="s">
        <v>80</v>
      </c>
      <c r="H1472" s="100">
        <v>44446</v>
      </c>
      <c r="I1472" s="98" t="s">
        <v>10</v>
      </c>
      <c r="J1472" s="98" t="str">
        <f t="shared" si="22"/>
        <v>44446E</v>
      </c>
      <c r="K1472" s="101">
        <v>494</v>
      </c>
      <c r="L1472" s="101">
        <v>524</v>
      </c>
      <c r="M1472" s="101"/>
      <c r="N1472" s="101">
        <v>534</v>
      </c>
      <c r="O1472" s="101">
        <v>564</v>
      </c>
      <c r="P1472" s="99"/>
      <c r="Q1472" s="99"/>
      <c r="R1472" s="99"/>
      <c r="S1472" s="99"/>
      <c r="T1472" s="99"/>
      <c r="U1472" s="99"/>
    </row>
    <row r="1473" spans="7:21" x14ac:dyDescent="0.25">
      <c r="G1473" s="96" t="s">
        <v>80</v>
      </c>
      <c r="H1473" s="100">
        <v>44446</v>
      </c>
      <c r="I1473" s="98" t="s">
        <v>72</v>
      </c>
      <c r="J1473" s="98" t="str">
        <f t="shared" si="22"/>
        <v>44446M</v>
      </c>
      <c r="K1473" s="101">
        <v>584</v>
      </c>
      <c r="L1473" s="101">
        <v>614</v>
      </c>
      <c r="M1473" s="101"/>
      <c r="N1473" s="101">
        <v>624</v>
      </c>
      <c r="O1473" s="101">
        <v>654</v>
      </c>
      <c r="P1473" s="99"/>
      <c r="Q1473" s="99"/>
      <c r="R1473" s="99"/>
      <c r="S1473" s="99"/>
      <c r="T1473" s="99"/>
      <c r="U1473" s="99"/>
    </row>
    <row r="1474" spans="7:21" x14ac:dyDescent="0.25">
      <c r="G1474" s="96" t="s">
        <v>74</v>
      </c>
      <c r="H1474" s="100">
        <v>44447</v>
      </c>
      <c r="I1474" s="98" t="s">
        <v>6</v>
      </c>
      <c r="J1474" s="98" t="str">
        <f t="shared" si="22"/>
        <v>44447O</v>
      </c>
      <c r="K1474" s="101">
        <v>249</v>
      </c>
      <c r="L1474" s="101">
        <v>279</v>
      </c>
      <c r="M1474" s="101"/>
      <c r="N1474" s="101">
        <v>289</v>
      </c>
      <c r="O1474" s="101">
        <v>319</v>
      </c>
      <c r="P1474" s="99"/>
      <c r="Q1474" s="99"/>
      <c r="R1474" s="99"/>
      <c r="S1474" s="99"/>
      <c r="T1474" s="99"/>
      <c r="U1474" s="99"/>
    </row>
    <row r="1475" spans="7:21" x14ac:dyDescent="0.25">
      <c r="G1475" s="96" t="s">
        <v>74</v>
      </c>
      <c r="H1475" s="100">
        <v>44447</v>
      </c>
      <c r="I1475" s="98" t="s">
        <v>7</v>
      </c>
      <c r="J1475" s="98" t="str">
        <f t="shared" si="22"/>
        <v>44447N</v>
      </c>
      <c r="K1475" s="101">
        <v>279</v>
      </c>
      <c r="L1475" s="101">
        <v>309</v>
      </c>
      <c r="M1475" s="101"/>
      <c r="N1475" s="101">
        <v>319</v>
      </c>
      <c r="O1475" s="101">
        <v>349</v>
      </c>
      <c r="P1475" s="99"/>
      <c r="Q1475" s="99"/>
      <c r="R1475" s="99"/>
      <c r="S1475" s="99"/>
      <c r="T1475" s="99"/>
      <c r="U1475" s="99"/>
    </row>
    <row r="1476" spans="7:21" x14ac:dyDescent="0.25">
      <c r="G1476" s="96" t="s">
        <v>74</v>
      </c>
      <c r="H1476" s="100">
        <v>44447</v>
      </c>
      <c r="I1476" s="98" t="s">
        <v>8</v>
      </c>
      <c r="J1476" s="98" t="str">
        <f t="shared" si="22"/>
        <v>44447X</v>
      </c>
      <c r="K1476" s="101">
        <v>339</v>
      </c>
      <c r="L1476" s="101">
        <v>369</v>
      </c>
      <c r="M1476" s="101"/>
      <c r="N1476" s="101">
        <v>379</v>
      </c>
      <c r="O1476" s="101">
        <v>409</v>
      </c>
      <c r="P1476" s="99"/>
      <c r="Q1476" s="99"/>
      <c r="R1476" s="99"/>
      <c r="S1476" s="99"/>
      <c r="T1476" s="99"/>
      <c r="U1476" s="99"/>
    </row>
    <row r="1477" spans="7:21" x14ac:dyDescent="0.25">
      <c r="G1477" s="96" t="s">
        <v>74</v>
      </c>
      <c r="H1477" s="100">
        <v>44447</v>
      </c>
      <c r="I1477" s="98" t="s">
        <v>9</v>
      </c>
      <c r="J1477" s="98" t="str">
        <f t="shared" ref="J1477:J1540" si="23">+H1477&amp;I1477</f>
        <v>44447Q</v>
      </c>
      <c r="K1477" s="101">
        <v>414</v>
      </c>
      <c r="L1477" s="101">
        <v>444</v>
      </c>
      <c r="M1477" s="101"/>
      <c r="N1477" s="101">
        <v>454</v>
      </c>
      <c r="O1477" s="101">
        <v>484</v>
      </c>
      <c r="P1477" s="99"/>
      <c r="Q1477" s="99"/>
      <c r="R1477" s="99"/>
      <c r="S1477" s="99"/>
      <c r="T1477" s="99"/>
      <c r="U1477" s="99"/>
    </row>
    <row r="1478" spans="7:21" x14ac:dyDescent="0.25">
      <c r="G1478" s="96" t="s">
        <v>74</v>
      </c>
      <c r="H1478" s="100">
        <v>44447</v>
      </c>
      <c r="I1478" s="98" t="s">
        <v>10</v>
      </c>
      <c r="J1478" s="98" t="str">
        <f t="shared" si="23"/>
        <v>44447E</v>
      </c>
      <c r="K1478" s="101">
        <v>494</v>
      </c>
      <c r="L1478" s="101">
        <v>524</v>
      </c>
      <c r="M1478" s="101"/>
      <c r="N1478" s="101">
        <v>534</v>
      </c>
      <c r="O1478" s="101">
        <v>564</v>
      </c>
      <c r="P1478" s="99"/>
      <c r="Q1478" s="99"/>
      <c r="R1478" s="99"/>
      <c r="S1478" s="99"/>
      <c r="T1478" s="99"/>
      <c r="U1478" s="99"/>
    </row>
    <row r="1479" spans="7:21" x14ac:dyDescent="0.25">
      <c r="G1479" s="96" t="s">
        <v>74</v>
      </c>
      <c r="H1479" s="100">
        <v>44447</v>
      </c>
      <c r="I1479" s="98" t="s">
        <v>72</v>
      </c>
      <c r="J1479" s="98" t="str">
        <f t="shared" si="23"/>
        <v>44447M</v>
      </c>
      <c r="K1479" s="101">
        <v>584</v>
      </c>
      <c r="L1479" s="101">
        <v>614</v>
      </c>
      <c r="M1479" s="101"/>
      <c r="N1479" s="101">
        <v>624</v>
      </c>
      <c r="O1479" s="101">
        <v>654</v>
      </c>
      <c r="P1479" s="99"/>
      <c r="Q1479" s="99"/>
      <c r="R1479" s="99"/>
      <c r="S1479" s="99"/>
      <c r="T1479" s="99"/>
      <c r="U1479" s="99"/>
    </row>
    <row r="1480" spans="7:21" x14ac:dyDescent="0.25">
      <c r="G1480" s="96" t="s">
        <v>75</v>
      </c>
      <c r="H1480" s="100">
        <v>44448</v>
      </c>
      <c r="I1480" s="98" t="s">
        <v>6</v>
      </c>
      <c r="J1480" s="98" t="str">
        <f t="shared" si="23"/>
        <v>44448O</v>
      </c>
      <c r="K1480" s="101">
        <v>249</v>
      </c>
      <c r="L1480" s="101">
        <v>279</v>
      </c>
      <c r="M1480" s="101"/>
      <c r="N1480" s="101">
        <v>289</v>
      </c>
      <c r="O1480" s="101">
        <v>319</v>
      </c>
      <c r="P1480" s="99"/>
      <c r="Q1480" s="99"/>
      <c r="R1480" s="99"/>
      <c r="S1480" s="99"/>
      <c r="T1480" s="99"/>
      <c r="U1480" s="99"/>
    </row>
    <row r="1481" spans="7:21" x14ac:dyDescent="0.25">
      <c r="G1481" s="96" t="s">
        <v>75</v>
      </c>
      <c r="H1481" s="100">
        <v>44448</v>
      </c>
      <c r="I1481" s="98" t="s">
        <v>7</v>
      </c>
      <c r="J1481" s="98" t="str">
        <f t="shared" si="23"/>
        <v>44448N</v>
      </c>
      <c r="K1481" s="101">
        <v>279</v>
      </c>
      <c r="L1481" s="101">
        <v>309</v>
      </c>
      <c r="M1481" s="101"/>
      <c r="N1481" s="101">
        <v>319</v>
      </c>
      <c r="O1481" s="101">
        <v>349</v>
      </c>
      <c r="P1481" s="99"/>
      <c r="Q1481" s="99"/>
      <c r="R1481" s="99"/>
      <c r="S1481" s="99"/>
      <c r="T1481" s="99"/>
      <c r="U1481" s="99"/>
    </row>
    <row r="1482" spans="7:21" x14ac:dyDescent="0.25">
      <c r="G1482" s="96" t="s">
        <v>75</v>
      </c>
      <c r="H1482" s="100">
        <v>44448</v>
      </c>
      <c r="I1482" s="98" t="s">
        <v>8</v>
      </c>
      <c r="J1482" s="98" t="str">
        <f t="shared" si="23"/>
        <v>44448X</v>
      </c>
      <c r="K1482" s="101">
        <v>339</v>
      </c>
      <c r="L1482" s="101">
        <v>369</v>
      </c>
      <c r="M1482" s="101"/>
      <c r="N1482" s="101">
        <v>379</v>
      </c>
      <c r="O1482" s="101">
        <v>409</v>
      </c>
      <c r="P1482" s="99"/>
      <c r="Q1482" s="99"/>
      <c r="R1482" s="99"/>
      <c r="S1482" s="99"/>
      <c r="T1482" s="99"/>
      <c r="U1482" s="99"/>
    </row>
    <row r="1483" spans="7:21" x14ac:dyDescent="0.25">
      <c r="G1483" s="96" t="s">
        <v>75</v>
      </c>
      <c r="H1483" s="100">
        <v>44448</v>
      </c>
      <c r="I1483" s="98" t="s">
        <v>9</v>
      </c>
      <c r="J1483" s="98" t="str">
        <f t="shared" si="23"/>
        <v>44448Q</v>
      </c>
      <c r="K1483" s="101">
        <v>414</v>
      </c>
      <c r="L1483" s="101">
        <v>444</v>
      </c>
      <c r="M1483" s="101"/>
      <c r="N1483" s="101">
        <v>454</v>
      </c>
      <c r="O1483" s="101">
        <v>484</v>
      </c>
      <c r="P1483" s="99"/>
      <c r="Q1483" s="99"/>
      <c r="R1483" s="99"/>
      <c r="S1483" s="99"/>
      <c r="T1483" s="99"/>
      <c r="U1483" s="99"/>
    </row>
    <row r="1484" spans="7:21" x14ac:dyDescent="0.25">
      <c r="G1484" s="96" t="s">
        <v>75</v>
      </c>
      <c r="H1484" s="100">
        <v>44448</v>
      </c>
      <c r="I1484" s="98" t="s">
        <v>10</v>
      </c>
      <c r="J1484" s="98" t="str">
        <f t="shared" si="23"/>
        <v>44448E</v>
      </c>
      <c r="K1484" s="101">
        <v>494</v>
      </c>
      <c r="L1484" s="101">
        <v>524</v>
      </c>
      <c r="M1484" s="101"/>
      <c r="N1484" s="101">
        <v>534</v>
      </c>
      <c r="O1484" s="101">
        <v>564</v>
      </c>
      <c r="P1484" s="99"/>
      <c r="Q1484" s="99"/>
      <c r="R1484" s="99"/>
      <c r="S1484" s="99"/>
      <c r="T1484" s="99"/>
      <c r="U1484" s="99"/>
    </row>
    <row r="1485" spans="7:21" x14ac:dyDescent="0.25">
      <c r="G1485" s="96" t="s">
        <v>75</v>
      </c>
      <c r="H1485" s="100">
        <v>44448</v>
      </c>
      <c r="I1485" s="98" t="s">
        <v>72</v>
      </c>
      <c r="J1485" s="98" t="str">
        <f t="shared" si="23"/>
        <v>44448M</v>
      </c>
      <c r="K1485" s="101">
        <v>584</v>
      </c>
      <c r="L1485" s="101">
        <v>614</v>
      </c>
      <c r="M1485" s="101"/>
      <c r="N1485" s="101">
        <v>624</v>
      </c>
      <c r="O1485" s="101">
        <v>654</v>
      </c>
      <c r="P1485" s="99"/>
      <c r="Q1485" s="99"/>
      <c r="R1485" s="99"/>
      <c r="S1485" s="99"/>
      <c r="T1485" s="99"/>
      <c r="U1485" s="99"/>
    </row>
    <row r="1486" spans="7:21" x14ac:dyDescent="0.25">
      <c r="G1486" s="96" t="s">
        <v>76</v>
      </c>
      <c r="H1486" s="100">
        <v>44449</v>
      </c>
      <c r="I1486" s="98" t="s">
        <v>6</v>
      </c>
      <c r="J1486" s="98" t="str">
        <f t="shared" si="23"/>
        <v>44449O</v>
      </c>
      <c r="K1486" s="101">
        <v>249</v>
      </c>
      <c r="L1486" s="101">
        <v>279</v>
      </c>
      <c r="M1486" s="101"/>
      <c r="N1486" s="101">
        <v>289</v>
      </c>
      <c r="O1486" s="101">
        <v>319</v>
      </c>
      <c r="P1486" s="99"/>
      <c r="Q1486" s="99">
        <v>249</v>
      </c>
      <c r="R1486" s="101">
        <v>279</v>
      </c>
      <c r="S1486" s="99"/>
      <c r="T1486" s="99"/>
      <c r="U1486" s="99"/>
    </row>
    <row r="1487" spans="7:21" x14ac:dyDescent="0.25">
      <c r="G1487" s="96" t="s">
        <v>76</v>
      </c>
      <c r="H1487" s="100">
        <v>44449</v>
      </c>
      <c r="I1487" s="98" t="s">
        <v>7</v>
      </c>
      <c r="J1487" s="98" t="str">
        <f t="shared" si="23"/>
        <v>44449N</v>
      </c>
      <c r="K1487" s="101">
        <v>279</v>
      </c>
      <c r="L1487" s="101">
        <v>309</v>
      </c>
      <c r="M1487" s="101"/>
      <c r="N1487" s="101">
        <v>319</v>
      </c>
      <c r="O1487" s="101">
        <v>349</v>
      </c>
      <c r="P1487" s="99"/>
      <c r="Q1487" s="101">
        <v>279</v>
      </c>
      <c r="R1487" s="101">
        <v>309</v>
      </c>
      <c r="S1487" s="99"/>
      <c r="T1487" s="99"/>
      <c r="U1487" s="99"/>
    </row>
    <row r="1488" spans="7:21" x14ac:dyDescent="0.25">
      <c r="G1488" s="96" t="s">
        <v>76</v>
      </c>
      <c r="H1488" s="100">
        <v>44449</v>
      </c>
      <c r="I1488" s="98" t="s">
        <v>8</v>
      </c>
      <c r="J1488" s="98" t="str">
        <f t="shared" si="23"/>
        <v>44449X</v>
      </c>
      <c r="K1488" s="101">
        <v>339</v>
      </c>
      <c r="L1488" s="101">
        <v>369</v>
      </c>
      <c r="M1488" s="101"/>
      <c r="N1488" s="101">
        <v>379</v>
      </c>
      <c r="O1488" s="101">
        <v>409</v>
      </c>
      <c r="P1488" s="99"/>
      <c r="Q1488" s="101">
        <v>339</v>
      </c>
      <c r="R1488" s="101">
        <v>369</v>
      </c>
      <c r="S1488" s="99"/>
      <c r="T1488" s="99"/>
      <c r="U1488" s="99"/>
    </row>
    <row r="1489" spans="7:21" x14ac:dyDescent="0.25">
      <c r="G1489" s="96" t="s">
        <v>76</v>
      </c>
      <c r="H1489" s="100">
        <v>44449</v>
      </c>
      <c r="I1489" s="98" t="s">
        <v>9</v>
      </c>
      <c r="J1489" s="98" t="str">
        <f t="shared" si="23"/>
        <v>44449Q</v>
      </c>
      <c r="K1489" s="101">
        <v>414</v>
      </c>
      <c r="L1489" s="101">
        <v>444</v>
      </c>
      <c r="M1489" s="101"/>
      <c r="N1489" s="101">
        <v>454</v>
      </c>
      <c r="O1489" s="101">
        <v>484</v>
      </c>
      <c r="P1489" s="99"/>
      <c r="Q1489" s="99">
        <v>414</v>
      </c>
      <c r="R1489" s="99">
        <v>444</v>
      </c>
      <c r="S1489" s="99"/>
      <c r="T1489" s="99"/>
      <c r="U1489" s="99"/>
    </row>
    <row r="1490" spans="7:21" x14ac:dyDescent="0.25">
      <c r="G1490" s="96" t="s">
        <v>76</v>
      </c>
      <c r="H1490" s="100">
        <v>44449</v>
      </c>
      <c r="I1490" s="98" t="s">
        <v>10</v>
      </c>
      <c r="J1490" s="98" t="str">
        <f t="shared" si="23"/>
        <v>44449E</v>
      </c>
      <c r="K1490" s="101">
        <v>494</v>
      </c>
      <c r="L1490" s="101">
        <v>524</v>
      </c>
      <c r="M1490" s="101"/>
      <c r="N1490" s="101">
        <v>534</v>
      </c>
      <c r="O1490" s="101">
        <v>564</v>
      </c>
      <c r="P1490" s="99"/>
      <c r="Q1490" s="99">
        <v>494</v>
      </c>
      <c r="R1490" s="99">
        <v>524</v>
      </c>
      <c r="S1490" s="99"/>
      <c r="T1490" s="99"/>
      <c r="U1490" s="99"/>
    </row>
    <row r="1491" spans="7:21" x14ac:dyDescent="0.25">
      <c r="G1491" s="96" t="s">
        <v>76</v>
      </c>
      <c r="H1491" s="100">
        <v>44449</v>
      </c>
      <c r="I1491" s="98" t="s">
        <v>72</v>
      </c>
      <c r="J1491" s="98" t="str">
        <f t="shared" si="23"/>
        <v>44449M</v>
      </c>
      <c r="K1491" s="101">
        <v>584</v>
      </c>
      <c r="L1491" s="101">
        <v>614</v>
      </c>
      <c r="M1491" s="101"/>
      <c r="N1491" s="101">
        <v>624</v>
      </c>
      <c r="O1491" s="101">
        <v>654</v>
      </c>
      <c r="P1491" s="99"/>
      <c r="Q1491" s="99">
        <v>584</v>
      </c>
      <c r="R1491" s="99">
        <v>614</v>
      </c>
      <c r="S1491" s="99"/>
      <c r="T1491" s="99"/>
      <c r="U1491" s="99"/>
    </row>
    <row r="1492" spans="7:21" x14ac:dyDescent="0.25">
      <c r="G1492" s="96" t="s">
        <v>77</v>
      </c>
      <c r="H1492" s="100">
        <v>44450</v>
      </c>
      <c r="I1492" s="98" t="s">
        <v>6</v>
      </c>
      <c r="J1492" s="98" t="str">
        <f t="shared" si="23"/>
        <v>44450O</v>
      </c>
      <c r="K1492" s="101">
        <v>249</v>
      </c>
      <c r="L1492" s="101">
        <v>279</v>
      </c>
      <c r="M1492" s="101"/>
      <c r="N1492" s="101">
        <v>289</v>
      </c>
      <c r="O1492" s="101">
        <v>319</v>
      </c>
      <c r="P1492" s="99"/>
      <c r="Q1492" s="99">
        <v>249</v>
      </c>
      <c r="R1492" s="101">
        <v>279</v>
      </c>
      <c r="S1492" s="99"/>
      <c r="T1492" s="99"/>
      <c r="U1492" s="99"/>
    </row>
    <row r="1493" spans="7:21" x14ac:dyDescent="0.25">
      <c r="G1493" s="96" t="s">
        <v>77</v>
      </c>
      <c r="H1493" s="100">
        <v>44450</v>
      </c>
      <c r="I1493" s="98" t="s">
        <v>7</v>
      </c>
      <c r="J1493" s="98" t="str">
        <f t="shared" si="23"/>
        <v>44450N</v>
      </c>
      <c r="K1493" s="101">
        <v>279</v>
      </c>
      <c r="L1493" s="101">
        <v>309</v>
      </c>
      <c r="M1493" s="101"/>
      <c r="N1493" s="101">
        <v>319</v>
      </c>
      <c r="O1493" s="101">
        <v>349</v>
      </c>
      <c r="P1493" s="99"/>
      <c r="Q1493" s="101">
        <v>279</v>
      </c>
      <c r="R1493" s="101">
        <v>309</v>
      </c>
      <c r="S1493" s="99"/>
      <c r="T1493" s="99"/>
      <c r="U1493" s="99"/>
    </row>
    <row r="1494" spans="7:21" x14ac:dyDescent="0.25">
      <c r="G1494" s="96" t="s">
        <v>77</v>
      </c>
      <c r="H1494" s="100">
        <v>44450</v>
      </c>
      <c r="I1494" s="98" t="s">
        <v>8</v>
      </c>
      <c r="J1494" s="98" t="str">
        <f t="shared" si="23"/>
        <v>44450X</v>
      </c>
      <c r="K1494" s="101">
        <v>339</v>
      </c>
      <c r="L1494" s="101">
        <v>369</v>
      </c>
      <c r="M1494" s="101"/>
      <c r="N1494" s="101">
        <v>379</v>
      </c>
      <c r="O1494" s="101">
        <v>409</v>
      </c>
      <c r="P1494" s="99"/>
      <c r="Q1494" s="101">
        <v>339</v>
      </c>
      <c r="R1494" s="101">
        <v>369</v>
      </c>
      <c r="S1494" s="99"/>
      <c r="T1494" s="99"/>
      <c r="U1494" s="99"/>
    </row>
    <row r="1495" spans="7:21" x14ac:dyDescent="0.25">
      <c r="G1495" s="96" t="s">
        <v>77</v>
      </c>
      <c r="H1495" s="100">
        <v>44450</v>
      </c>
      <c r="I1495" s="98" t="s">
        <v>9</v>
      </c>
      <c r="J1495" s="98" t="str">
        <f t="shared" si="23"/>
        <v>44450Q</v>
      </c>
      <c r="K1495" s="101">
        <v>414</v>
      </c>
      <c r="L1495" s="101">
        <v>444</v>
      </c>
      <c r="M1495" s="101"/>
      <c r="N1495" s="101">
        <v>454</v>
      </c>
      <c r="O1495" s="101">
        <v>484</v>
      </c>
      <c r="P1495" s="99"/>
      <c r="Q1495" s="99">
        <v>414</v>
      </c>
      <c r="R1495" s="99">
        <v>444</v>
      </c>
      <c r="S1495" s="99"/>
      <c r="T1495" s="99"/>
      <c r="U1495" s="99"/>
    </row>
    <row r="1496" spans="7:21" x14ac:dyDescent="0.25">
      <c r="G1496" s="96" t="s">
        <v>77</v>
      </c>
      <c r="H1496" s="100">
        <v>44450</v>
      </c>
      <c r="I1496" s="98" t="s">
        <v>10</v>
      </c>
      <c r="J1496" s="98" t="str">
        <f t="shared" si="23"/>
        <v>44450E</v>
      </c>
      <c r="K1496" s="101">
        <v>494</v>
      </c>
      <c r="L1496" s="101">
        <v>524</v>
      </c>
      <c r="M1496" s="101"/>
      <c r="N1496" s="101">
        <v>534</v>
      </c>
      <c r="O1496" s="101">
        <v>564</v>
      </c>
      <c r="P1496" s="99"/>
      <c r="Q1496" s="99">
        <v>494</v>
      </c>
      <c r="R1496" s="99">
        <v>524</v>
      </c>
      <c r="S1496" s="99"/>
      <c r="T1496" s="99"/>
      <c r="U1496" s="99"/>
    </row>
    <row r="1497" spans="7:21" x14ac:dyDescent="0.25">
      <c r="G1497" s="96" t="s">
        <v>77</v>
      </c>
      <c r="H1497" s="100">
        <v>44450</v>
      </c>
      <c r="I1497" s="98" t="s">
        <v>72</v>
      </c>
      <c r="J1497" s="98" t="str">
        <f t="shared" si="23"/>
        <v>44450M</v>
      </c>
      <c r="K1497" s="101">
        <v>584</v>
      </c>
      <c r="L1497" s="101">
        <v>614</v>
      </c>
      <c r="M1497" s="101"/>
      <c r="N1497" s="101">
        <v>624</v>
      </c>
      <c r="O1497" s="101">
        <v>654</v>
      </c>
      <c r="P1497" s="99"/>
      <c r="Q1497" s="99">
        <v>584</v>
      </c>
      <c r="R1497" s="99">
        <v>614</v>
      </c>
      <c r="S1497" s="99"/>
      <c r="T1497" s="99"/>
      <c r="U1497" s="99"/>
    </row>
    <row r="1498" spans="7:21" x14ac:dyDescent="0.25">
      <c r="G1498" s="96" t="s">
        <v>78</v>
      </c>
      <c r="H1498" s="100">
        <v>44451</v>
      </c>
      <c r="I1498" s="98" t="s">
        <v>6</v>
      </c>
      <c r="J1498" s="98" t="str">
        <f t="shared" si="23"/>
        <v>44451O</v>
      </c>
      <c r="K1498" s="101">
        <v>249</v>
      </c>
      <c r="L1498" s="101">
        <v>279</v>
      </c>
      <c r="M1498" s="101"/>
      <c r="N1498" s="101">
        <v>289</v>
      </c>
      <c r="O1498" s="101">
        <v>319</v>
      </c>
      <c r="P1498" s="99"/>
      <c r="Q1498" s="99"/>
      <c r="R1498" s="101"/>
      <c r="S1498" s="99"/>
      <c r="T1498" s="99"/>
      <c r="U1498" s="99"/>
    </row>
    <row r="1499" spans="7:21" x14ac:dyDescent="0.25">
      <c r="G1499" s="96" t="s">
        <v>78</v>
      </c>
      <c r="H1499" s="100">
        <v>44451</v>
      </c>
      <c r="I1499" s="98" t="s">
        <v>7</v>
      </c>
      <c r="J1499" s="98" t="str">
        <f t="shared" si="23"/>
        <v>44451N</v>
      </c>
      <c r="K1499" s="101">
        <v>279</v>
      </c>
      <c r="L1499" s="101">
        <v>309</v>
      </c>
      <c r="M1499" s="101"/>
      <c r="N1499" s="101">
        <v>319</v>
      </c>
      <c r="O1499" s="101">
        <v>349</v>
      </c>
      <c r="P1499" s="99"/>
      <c r="Q1499" s="101"/>
      <c r="R1499" s="101"/>
      <c r="S1499" s="99"/>
      <c r="T1499" s="99"/>
      <c r="U1499" s="99"/>
    </row>
    <row r="1500" spans="7:21" x14ac:dyDescent="0.25">
      <c r="G1500" s="96" t="s">
        <v>78</v>
      </c>
      <c r="H1500" s="100">
        <v>44451</v>
      </c>
      <c r="I1500" s="98" t="s">
        <v>8</v>
      </c>
      <c r="J1500" s="98" t="str">
        <f t="shared" si="23"/>
        <v>44451X</v>
      </c>
      <c r="K1500" s="101">
        <v>339</v>
      </c>
      <c r="L1500" s="101">
        <v>369</v>
      </c>
      <c r="M1500" s="101"/>
      <c r="N1500" s="101">
        <v>379</v>
      </c>
      <c r="O1500" s="101">
        <v>409</v>
      </c>
      <c r="P1500" s="99"/>
      <c r="Q1500" s="101"/>
      <c r="R1500" s="101"/>
      <c r="S1500" s="99"/>
      <c r="T1500" s="99"/>
      <c r="U1500" s="99"/>
    </row>
    <row r="1501" spans="7:21" x14ac:dyDescent="0.25">
      <c r="G1501" s="96" t="s">
        <v>78</v>
      </c>
      <c r="H1501" s="100">
        <v>44451</v>
      </c>
      <c r="I1501" s="98" t="s">
        <v>9</v>
      </c>
      <c r="J1501" s="98" t="str">
        <f t="shared" si="23"/>
        <v>44451Q</v>
      </c>
      <c r="K1501" s="101">
        <v>414</v>
      </c>
      <c r="L1501" s="101">
        <v>444</v>
      </c>
      <c r="M1501" s="101"/>
      <c r="N1501" s="101">
        <v>454</v>
      </c>
      <c r="O1501" s="101">
        <v>484</v>
      </c>
      <c r="P1501" s="99"/>
      <c r="Q1501" s="99"/>
      <c r="R1501" s="99"/>
      <c r="S1501" s="99"/>
      <c r="T1501" s="99"/>
      <c r="U1501" s="99"/>
    </row>
    <row r="1502" spans="7:21" x14ac:dyDescent="0.25">
      <c r="G1502" s="96" t="s">
        <v>78</v>
      </c>
      <c r="H1502" s="100">
        <v>44451</v>
      </c>
      <c r="I1502" s="98" t="s">
        <v>10</v>
      </c>
      <c r="J1502" s="98" t="str">
        <f t="shared" si="23"/>
        <v>44451E</v>
      </c>
      <c r="K1502" s="101">
        <v>494</v>
      </c>
      <c r="L1502" s="101">
        <v>524</v>
      </c>
      <c r="M1502" s="101"/>
      <c r="N1502" s="101">
        <v>534</v>
      </c>
      <c r="O1502" s="101">
        <v>564</v>
      </c>
      <c r="P1502" s="99"/>
      <c r="Q1502" s="99"/>
      <c r="R1502" s="99"/>
      <c r="S1502" s="99"/>
      <c r="T1502" s="99"/>
      <c r="U1502" s="99"/>
    </row>
    <row r="1503" spans="7:21" x14ac:dyDescent="0.25">
      <c r="G1503" s="96" t="s">
        <v>78</v>
      </c>
      <c r="H1503" s="100">
        <v>44451</v>
      </c>
      <c r="I1503" s="98" t="s">
        <v>72</v>
      </c>
      <c r="J1503" s="98" t="str">
        <f t="shared" si="23"/>
        <v>44451M</v>
      </c>
      <c r="K1503" s="101">
        <v>584</v>
      </c>
      <c r="L1503" s="101">
        <v>614</v>
      </c>
      <c r="M1503" s="101"/>
      <c r="N1503" s="101">
        <v>624</v>
      </c>
      <c r="O1503" s="101">
        <v>654</v>
      </c>
      <c r="P1503" s="99"/>
      <c r="Q1503" s="99"/>
      <c r="R1503" s="99"/>
      <c r="S1503" s="99"/>
      <c r="T1503" s="99"/>
      <c r="U1503" s="99"/>
    </row>
    <row r="1504" spans="7:21" x14ac:dyDescent="0.25">
      <c r="G1504" s="96" t="s">
        <v>79</v>
      </c>
      <c r="H1504" s="100">
        <v>44452</v>
      </c>
      <c r="I1504" s="98" t="s">
        <v>6</v>
      </c>
      <c r="J1504" s="98" t="str">
        <f t="shared" si="23"/>
        <v>44452O</v>
      </c>
      <c r="K1504" s="101">
        <v>249</v>
      </c>
      <c r="L1504" s="101">
        <v>279</v>
      </c>
      <c r="M1504" s="101"/>
      <c r="N1504" s="101">
        <v>289</v>
      </c>
      <c r="O1504" s="101">
        <v>319</v>
      </c>
      <c r="P1504" s="99"/>
      <c r="Q1504" s="99"/>
      <c r="R1504" s="99"/>
      <c r="S1504" s="99"/>
      <c r="T1504" s="99"/>
      <c r="U1504" s="99"/>
    </row>
    <row r="1505" spans="7:21" x14ac:dyDescent="0.25">
      <c r="G1505" s="96" t="s">
        <v>79</v>
      </c>
      <c r="H1505" s="100">
        <v>44452</v>
      </c>
      <c r="I1505" s="98" t="s">
        <v>7</v>
      </c>
      <c r="J1505" s="98" t="str">
        <f t="shared" si="23"/>
        <v>44452N</v>
      </c>
      <c r="K1505" s="101">
        <v>279</v>
      </c>
      <c r="L1505" s="101">
        <v>309</v>
      </c>
      <c r="M1505" s="101"/>
      <c r="N1505" s="101">
        <v>319</v>
      </c>
      <c r="O1505" s="101">
        <v>349</v>
      </c>
      <c r="P1505" s="99"/>
      <c r="Q1505" s="99"/>
      <c r="R1505" s="99"/>
      <c r="S1505" s="99"/>
      <c r="T1505" s="99"/>
      <c r="U1505" s="99"/>
    </row>
    <row r="1506" spans="7:21" x14ac:dyDescent="0.25">
      <c r="G1506" s="96" t="s">
        <v>79</v>
      </c>
      <c r="H1506" s="100">
        <v>44452</v>
      </c>
      <c r="I1506" s="98" t="s">
        <v>8</v>
      </c>
      <c r="J1506" s="98" t="str">
        <f t="shared" si="23"/>
        <v>44452X</v>
      </c>
      <c r="K1506" s="101">
        <v>339</v>
      </c>
      <c r="L1506" s="101">
        <v>369</v>
      </c>
      <c r="M1506" s="101"/>
      <c r="N1506" s="101">
        <v>379</v>
      </c>
      <c r="O1506" s="101">
        <v>409</v>
      </c>
      <c r="P1506" s="99"/>
      <c r="Q1506" s="99"/>
      <c r="R1506" s="99"/>
      <c r="S1506" s="99"/>
      <c r="T1506" s="99"/>
      <c r="U1506" s="99"/>
    </row>
    <row r="1507" spans="7:21" x14ac:dyDescent="0.25">
      <c r="G1507" s="96" t="s">
        <v>79</v>
      </c>
      <c r="H1507" s="100">
        <v>44452</v>
      </c>
      <c r="I1507" s="98" t="s">
        <v>9</v>
      </c>
      <c r="J1507" s="98" t="str">
        <f t="shared" si="23"/>
        <v>44452Q</v>
      </c>
      <c r="K1507" s="101">
        <v>414</v>
      </c>
      <c r="L1507" s="101">
        <v>444</v>
      </c>
      <c r="M1507" s="101"/>
      <c r="N1507" s="101">
        <v>454</v>
      </c>
      <c r="O1507" s="101">
        <v>484</v>
      </c>
      <c r="P1507" s="99"/>
      <c r="Q1507" s="99"/>
      <c r="R1507" s="99"/>
      <c r="S1507" s="99"/>
      <c r="T1507" s="99"/>
      <c r="U1507" s="99"/>
    </row>
    <row r="1508" spans="7:21" x14ac:dyDescent="0.25">
      <c r="G1508" s="96" t="s">
        <v>79</v>
      </c>
      <c r="H1508" s="100">
        <v>44452</v>
      </c>
      <c r="I1508" s="98" t="s">
        <v>10</v>
      </c>
      <c r="J1508" s="98" t="str">
        <f t="shared" si="23"/>
        <v>44452E</v>
      </c>
      <c r="K1508" s="101">
        <v>494</v>
      </c>
      <c r="L1508" s="101">
        <v>524</v>
      </c>
      <c r="M1508" s="101"/>
      <c r="N1508" s="101">
        <v>534</v>
      </c>
      <c r="O1508" s="101">
        <v>564</v>
      </c>
      <c r="P1508" s="99"/>
      <c r="Q1508" s="99"/>
      <c r="R1508" s="99"/>
      <c r="S1508" s="99"/>
      <c r="T1508" s="99"/>
      <c r="U1508" s="99"/>
    </row>
    <row r="1509" spans="7:21" x14ac:dyDescent="0.25">
      <c r="G1509" s="96" t="s">
        <v>79</v>
      </c>
      <c r="H1509" s="100">
        <v>44452</v>
      </c>
      <c r="I1509" s="98" t="s">
        <v>72</v>
      </c>
      <c r="J1509" s="98" t="str">
        <f t="shared" si="23"/>
        <v>44452M</v>
      </c>
      <c r="K1509" s="101">
        <v>584</v>
      </c>
      <c r="L1509" s="101">
        <v>614</v>
      </c>
      <c r="M1509" s="101"/>
      <c r="N1509" s="101">
        <v>624</v>
      </c>
      <c r="O1509" s="101">
        <v>654</v>
      </c>
      <c r="P1509" s="99"/>
      <c r="Q1509" s="99"/>
      <c r="R1509" s="99"/>
      <c r="S1509" s="99"/>
      <c r="T1509" s="99"/>
      <c r="U1509" s="99"/>
    </row>
    <row r="1510" spans="7:21" x14ac:dyDescent="0.25">
      <c r="G1510" s="96" t="s">
        <v>80</v>
      </c>
      <c r="H1510" s="100">
        <v>44453</v>
      </c>
      <c r="I1510" s="98" t="s">
        <v>6</v>
      </c>
      <c r="J1510" s="98" t="str">
        <f t="shared" si="23"/>
        <v>44453O</v>
      </c>
      <c r="K1510" s="101">
        <v>249</v>
      </c>
      <c r="L1510" s="101">
        <v>279</v>
      </c>
      <c r="M1510" s="101"/>
      <c r="N1510" s="101">
        <v>289</v>
      </c>
      <c r="O1510" s="101">
        <v>319</v>
      </c>
      <c r="P1510" s="99"/>
      <c r="Q1510" s="99"/>
      <c r="R1510" s="99"/>
      <c r="S1510" s="99"/>
      <c r="T1510" s="99"/>
      <c r="U1510" s="99"/>
    </row>
    <row r="1511" spans="7:21" x14ac:dyDescent="0.25">
      <c r="G1511" s="96" t="s">
        <v>80</v>
      </c>
      <c r="H1511" s="100">
        <v>44453</v>
      </c>
      <c r="I1511" s="98" t="s">
        <v>7</v>
      </c>
      <c r="J1511" s="98" t="str">
        <f t="shared" si="23"/>
        <v>44453N</v>
      </c>
      <c r="K1511" s="101">
        <v>279</v>
      </c>
      <c r="L1511" s="101">
        <v>309</v>
      </c>
      <c r="M1511" s="101"/>
      <c r="N1511" s="101">
        <v>319</v>
      </c>
      <c r="O1511" s="101">
        <v>349</v>
      </c>
      <c r="P1511" s="99"/>
      <c r="Q1511" s="99"/>
      <c r="R1511" s="99"/>
      <c r="S1511" s="99"/>
      <c r="T1511" s="99"/>
      <c r="U1511" s="99"/>
    </row>
    <row r="1512" spans="7:21" x14ac:dyDescent="0.25">
      <c r="G1512" s="96" t="s">
        <v>80</v>
      </c>
      <c r="H1512" s="100">
        <v>44453</v>
      </c>
      <c r="I1512" s="98" t="s">
        <v>8</v>
      </c>
      <c r="J1512" s="98" t="str">
        <f t="shared" si="23"/>
        <v>44453X</v>
      </c>
      <c r="K1512" s="101">
        <v>339</v>
      </c>
      <c r="L1512" s="101">
        <v>369</v>
      </c>
      <c r="M1512" s="101"/>
      <c r="N1512" s="101">
        <v>379</v>
      </c>
      <c r="O1512" s="101">
        <v>409</v>
      </c>
      <c r="P1512" s="99"/>
      <c r="Q1512" s="99"/>
      <c r="R1512" s="99"/>
      <c r="S1512" s="99"/>
      <c r="T1512" s="99"/>
      <c r="U1512" s="99"/>
    </row>
    <row r="1513" spans="7:21" x14ac:dyDescent="0.25">
      <c r="G1513" s="96" t="s">
        <v>80</v>
      </c>
      <c r="H1513" s="100">
        <v>44453</v>
      </c>
      <c r="I1513" s="98" t="s">
        <v>9</v>
      </c>
      <c r="J1513" s="98" t="str">
        <f t="shared" si="23"/>
        <v>44453Q</v>
      </c>
      <c r="K1513" s="101">
        <v>414</v>
      </c>
      <c r="L1513" s="101">
        <v>444</v>
      </c>
      <c r="M1513" s="101"/>
      <c r="N1513" s="101">
        <v>454</v>
      </c>
      <c r="O1513" s="101">
        <v>484</v>
      </c>
      <c r="P1513" s="99"/>
      <c r="Q1513" s="99"/>
      <c r="R1513" s="99"/>
      <c r="S1513" s="99"/>
      <c r="T1513" s="99"/>
      <c r="U1513" s="99"/>
    </row>
    <row r="1514" spans="7:21" x14ac:dyDescent="0.25">
      <c r="G1514" s="96" t="s">
        <v>80</v>
      </c>
      <c r="H1514" s="100">
        <v>44453</v>
      </c>
      <c r="I1514" s="98" t="s">
        <v>10</v>
      </c>
      <c r="J1514" s="98" t="str">
        <f t="shared" si="23"/>
        <v>44453E</v>
      </c>
      <c r="K1514" s="101">
        <v>494</v>
      </c>
      <c r="L1514" s="101">
        <v>524</v>
      </c>
      <c r="M1514" s="101"/>
      <c r="N1514" s="101">
        <v>534</v>
      </c>
      <c r="O1514" s="101">
        <v>564</v>
      </c>
      <c r="P1514" s="99"/>
      <c r="Q1514" s="99"/>
      <c r="R1514" s="99"/>
      <c r="S1514" s="99"/>
      <c r="T1514" s="99"/>
      <c r="U1514" s="99"/>
    </row>
    <row r="1515" spans="7:21" x14ac:dyDescent="0.25">
      <c r="G1515" s="96" t="s">
        <v>80</v>
      </c>
      <c r="H1515" s="100">
        <v>44453</v>
      </c>
      <c r="I1515" s="98" t="s">
        <v>72</v>
      </c>
      <c r="J1515" s="98" t="str">
        <f t="shared" si="23"/>
        <v>44453M</v>
      </c>
      <c r="K1515" s="101">
        <v>584</v>
      </c>
      <c r="L1515" s="101">
        <v>614</v>
      </c>
      <c r="M1515" s="101"/>
      <c r="N1515" s="101">
        <v>624</v>
      </c>
      <c r="O1515" s="101">
        <v>654</v>
      </c>
      <c r="P1515" s="99"/>
      <c r="Q1515" s="99"/>
      <c r="R1515" s="99"/>
      <c r="S1515" s="99"/>
      <c r="T1515" s="99"/>
      <c r="U1515" s="99"/>
    </row>
    <row r="1516" spans="7:21" x14ac:dyDescent="0.25">
      <c r="G1516" s="96" t="s">
        <v>74</v>
      </c>
      <c r="H1516" s="100">
        <v>44454</v>
      </c>
      <c r="I1516" s="98" t="s">
        <v>6</v>
      </c>
      <c r="J1516" s="98" t="str">
        <f t="shared" si="23"/>
        <v>44454O</v>
      </c>
      <c r="K1516" s="101">
        <v>249</v>
      </c>
      <c r="L1516" s="101">
        <v>279</v>
      </c>
      <c r="M1516" s="101"/>
      <c r="N1516" s="101">
        <v>289</v>
      </c>
      <c r="O1516" s="101">
        <v>319</v>
      </c>
      <c r="P1516" s="99"/>
      <c r="Q1516" s="99"/>
      <c r="R1516" s="99"/>
      <c r="S1516" s="99"/>
      <c r="T1516" s="99"/>
      <c r="U1516" s="99"/>
    </row>
    <row r="1517" spans="7:21" x14ac:dyDescent="0.25">
      <c r="G1517" s="96" t="s">
        <v>74</v>
      </c>
      <c r="H1517" s="100">
        <v>44454</v>
      </c>
      <c r="I1517" s="98" t="s">
        <v>7</v>
      </c>
      <c r="J1517" s="98" t="str">
        <f t="shared" si="23"/>
        <v>44454N</v>
      </c>
      <c r="K1517" s="101">
        <v>279</v>
      </c>
      <c r="L1517" s="101">
        <v>309</v>
      </c>
      <c r="M1517" s="101"/>
      <c r="N1517" s="101">
        <v>319</v>
      </c>
      <c r="O1517" s="101">
        <v>349</v>
      </c>
      <c r="P1517" s="99"/>
      <c r="Q1517" s="99"/>
      <c r="R1517" s="99"/>
      <c r="S1517" s="99"/>
      <c r="T1517" s="99"/>
      <c r="U1517" s="99"/>
    </row>
    <row r="1518" spans="7:21" x14ac:dyDescent="0.25">
      <c r="G1518" s="96" t="s">
        <v>74</v>
      </c>
      <c r="H1518" s="100">
        <v>44454</v>
      </c>
      <c r="I1518" s="98" t="s">
        <v>8</v>
      </c>
      <c r="J1518" s="98" t="str">
        <f t="shared" si="23"/>
        <v>44454X</v>
      </c>
      <c r="K1518" s="101">
        <v>339</v>
      </c>
      <c r="L1518" s="101">
        <v>369</v>
      </c>
      <c r="M1518" s="101"/>
      <c r="N1518" s="101">
        <v>379</v>
      </c>
      <c r="O1518" s="101">
        <v>409</v>
      </c>
      <c r="P1518" s="99"/>
      <c r="Q1518" s="99"/>
      <c r="R1518" s="99"/>
      <c r="S1518" s="99"/>
      <c r="T1518" s="99"/>
      <c r="U1518" s="99"/>
    </row>
    <row r="1519" spans="7:21" x14ac:dyDescent="0.25">
      <c r="G1519" s="96" t="s">
        <v>74</v>
      </c>
      <c r="H1519" s="100">
        <v>44454</v>
      </c>
      <c r="I1519" s="98" t="s">
        <v>9</v>
      </c>
      <c r="J1519" s="98" t="str">
        <f t="shared" si="23"/>
        <v>44454Q</v>
      </c>
      <c r="K1519" s="101">
        <v>414</v>
      </c>
      <c r="L1519" s="101">
        <v>444</v>
      </c>
      <c r="M1519" s="101"/>
      <c r="N1519" s="101">
        <v>454</v>
      </c>
      <c r="O1519" s="101">
        <v>484</v>
      </c>
      <c r="P1519" s="99"/>
      <c r="Q1519" s="99"/>
      <c r="R1519" s="99"/>
      <c r="S1519" s="99"/>
      <c r="T1519" s="99"/>
      <c r="U1519" s="99"/>
    </row>
    <row r="1520" spans="7:21" x14ac:dyDescent="0.25">
      <c r="G1520" s="96" t="s">
        <v>74</v>
      </c>
      <c r="H1520" s="100">
        <v>44454</v>
      </c>
      <c r="I1520" s="98" t="s">
        <v>10</v>
      </c>
      <c r="J1520" s="98" t="str">
        <f t="shared" si="23"/>
        <v>44454E</v>
      </c>
      <c r="K1520" s="101">
        <v>494</v>
      </c>
      <c r="L1520" s="101">
        <v>524</v>
      </c>
      <c r="M1520" s="101"/>
      <c r="N1520" s="101">
        <v>534</v>
      </c>
      <c r="O1520" s="101">
        <v>564</v>
      </c>
      <c r="P1520" s="99"/>
      <c r="Q1520" s="99"/>
      <c r="R1520" s="99"/>
      <c r="S1520" s="99"/>
      <c r="T1520" s="99"/>
      <c r="U1520" s="99"/>
    </row>
    <row r="1521" spans="7:21" x14ac:dyDescent="0.25">
      <c r="G1521" s="96" t="s">
        <v>74</v>
      </c>
      <c r="H1521" s="100">
        <v>44454</v>
      </c>
      <c r="I1521" s="98" t="s">
        <v>72</v>
      </c>
      <c r="J1521" s="98" t="str">
        <f t="shared" si="23"/>
        <v>44454M</v>
      </c>
      <c r="K1521" s="101">
        <v>584</v>
      </c>
      <c r="L1521" s="101">
        <v>614</v>
      </c>
      <c r="M1521" s="101"/>
      <c r="N1521" s="101">
        <v>624</v>
      </c>
      <c r="O1521" s="101">
        <v>654</v>
      </c>
      <c r="P1521" s="99"/>
      <c r="Q1521" s="99"/>
      <c r="R1521" s="99"/>
      <c r="S1521" s="99"/>
      <c r="T1521" s="99"/>
      <c r="U1521" s="99"/>
    </row>
    <row r="1522" spans="7:21" x14ac:dyDescent="0.25">
      <c r="G1522" s="96" t="s">
        <v>75</v>
      </c>
      <c r="H1522" s="100">
        <v>44455</v>
      </c>
      <c r="I1522" s="98" t="s">
        <v>6</v>
      </c>
      <c r="J1522" s="98" t="str">
        <f t="shared" si="23"/>
        <v>44455O</v>
      </c>
      <c r="K1522" s="101">
        <v>249</v>
      </c>
      <c r="L1522" s="101">
        <v>279</v>
      </c>
      <c r="M1522" s="101"/>
      <c r="N1522" s="101">
        <v>289</v>
      </c>
      <c r="O1522" s="101">
        <v>319</v>
      </c>
      <c r="P1522" s="99"/>
      <c r="Q1522" s="99"/>
      <c r="R1522" s="99"/>
      <c r="S1522" s="99"/>
      <c r="T1522" s="99"/>
      <c r="U1522" s="99"/>
    </row>
    <row r="1523" spans="7:21" x14ac:dyDescent="0.25">
      <c r="G1523" s="96" t="s">
        <v>75</v>
      </c>
      <c r="H1523" s="100">
        <v>44455</v>
      </c>
      <c r="I1523" s="98" t="s">
        <v>7</v>
      </c>
      <c r="J1523" s="98" t="str">
        <f t="shared" si="23"/>
        <v>44455N</v>
      </c>
      <c r="K1523" s="101">
        <v>279</v>
      </c>
      <c r="L1523" s="101">
        <v>309</v>
      </c>
      <c r="M1523" s="101"/>
      <c r="N1523" s="101">
        <v>319</v>
      </c>
      <c r="O1523" s="101">
        <v>349</v>
      </c>
      <c r="P1523" s="99"/>
      <c r="Q1523" s="99"/>
      <c r="R1523" s="99"/>
      <c r="S1523" s="99"/>
      <c r="T1523" s="99"/>
      <c r="U1523" s="99"/>
    </row>
    <row r="1524" spans="7:21" x14ac:dyDescent="0.25">
      <c r="G1524" s="96" t="s">
        <v>75</v>
      </c>
      <c r="H1524" s="100">
        <v>44455</v>
      </c>
      <c r="I1524" s="98" t="s">
        <v>8</v>
      </c>
      <c r="J1524" s="98" t="str">
        <f t="shared" si="23"/>
        <v>44455X</v>
      </c>
      <c r="K1524" s="101">
        <v>339</v>
      </c>
      <c r="L1524" s="101">
        <v>369</v>
      </c>
      <c r="M1524" s="101"/>
      <c r="N1524" s="101">
        <v>379</v>
      </c>
      <c r="O1524" s="101">
        <v>409</v>
      </c>
      <c r="P1524" s="99"/>
      <c r="Q1524" s="99"/>
      <c r="R1524" s="99"/>
      <c r="S1524" s="99"/>
      <c r="T1524" s="99"/>
      <c r="U1524" s="99"/>
    </row>
    <row r="1525" spans="7:21" x14ac:dyDescent="0.25">
      <c r="G1525" s="96" t="s">
        <v>75</v>
      </c>
      <c r="H1525" s="100">
        <v>44455</v>
      </c>
      <c r="I1525" s="98" t="s">
        <v>9</v>
      </c>
      <c r="J1525" s="98" t="str">
        <f t="shared" si="23"/>
        <v>44455Q</v>
      </c>
      <c r="K1525" s="101">
        <v>414</v>
      </c>
      <c r="L1525" s="101">
        <v>444</v>
      </c>
      <c r="M1525" s="101"/>
      <c r="N1525" s="101">
        <v>454</v>
      </c>
      <c r="O1525" s="101">
        <v>484</v>
      </c>
      <c r="P1525" s="99"/>
      <c r="Q1525" s="99"/>
      <c r="R1525" s="99"/>
      <c r="S1525" s="99"/>
      <c r="T1525" s="99"/>
      <c r="U1525" s="99"/>
    </row>
    <row r="1526" spans="7:21" x14ac:dyDescent="0.25">
      <c r="G1526" s="96" t="s">
        <v>75</v>
      </c>
      <c r="H1526" s="100">
        <v>44455</v>
      </c>
      <c r="I1526" s="98" t="s">
        <v>10</v>
      </c>
      <c r="J1526" s="98" t="str">
        <f t="shared" si="23"/>
        <v>44455E</v>
      </c>
      <c r="K1526" s="101">
        <v>494</v>
      </c>
      <c r="L1526" s="101">
        <v>524</v>
      </c>
      <c r="M1526" s="101"/>
      <c r="N1526" s="101">
        <v>534</v>
      </c>
      <c r="O1526" s="101">
        <v>564</v>
      </c>
      <c r="P1526" s="99"/>
      <c r="Q1526" s="99"/>
      <c r="R1526" s="99"/>
      <c r="S1526" s="99"/>
      <c r="T1526" s="99"/>
      <c r="U1526" s="99"/>
    </row>
    <row r="1527" spans="7:21" x14ac:dyDescent="0.25">
      <c r="G1527" s="96" t="s">
        <v>75</v>
      </c>
      <c r="H1527" s="100">
        <v>44455</v>
      </c>
      <c r="I1527" s="98" t="s">
        <v>72</v>
      </c>
      <c r="J1527" s="98" t="str">
        <f t="shared" si="23"/>
        <v>44455M</v>
      </c>
      <c r="K1527" s="101">
        <v>584</v>
      </c>
      <c r="L1527" s="101">
        <v>614</v>
      </c>
      <c r="M1527" s="101"/>
      <c r="N1527" s="101">
        <v>624</v>
      </c>
      <c r="O1527" s="101">
        <v>654</v>
      </c>
      <c r="P1527" s="99"/>
      <c r="Q1527" s="99"/>
      <c r="R1527" s="99"/>
      <c r="S1527" s="99"/>
      <c r="T1527" s="99"/>
      <c r="U1527" s="99"/>
    </row>
    <row r="1528" spans="7:21" x14ac:dyDescent="0.25">
      <c r="G1528" s="96" t="s">
        <v>76</v>
      </c>
      <c r="H1528" s="100">
        <v>44456</v>
      </c>
      <c r="I1528" s="98" t="s">
        <v>6</v>
      </c>
      <c r="J1528" s="98" t="str">
        <f t="shared" si="23"/>
        <v>44456O</v>
      </c>
      <c r="K1528" s="101">
        <v>249</v>
      </c>
      <c r="L1528" s="101">
        <v>279</v>
      </c>
      <c r="M1528" s="101"/>
      <c r="N1528" s="101">
        <v>289</v>
      </c>
      <c r="O1528" s="101">
        <v>319</v>
      </c>
      <c r="P1528" s="99"/>
      <c r="Q1528" s="99">
        <v>249</v>
      </c>
      <c r="R1528" s="101">
        <v>279</v>
      </c>
      <c r="S1528" s="99"/>
      <c r="T1528" s="99"/>
      <c r="U1528" s="99"/>
    </row>
    <row r="1529" spans="7:21" x14ac:dyDescent="0.25">
      <c r="G1529" s="96" t="s">
        <v>76</v>
      </c>
      <c r="H1529" s="100">
        <v>44456</v>
      </c>
      <c r="I1529" s="98" t="s">
        <v>7</v>
      </c>
      <c r="J1529" s="98" t="str">
        <f t="shared" si="23"/>
        <v>44456N</v>
      </c>
      <c r="K1529" s="101">
        <v>279</v>
      </c>
      <c r="L1529" s="101">
        <v>309</v>
      </c>
      <c r="M1529" s="101"/>
      <c r="N1529" s="101">
        <v>319</v>
      </c>
      <c r="O1529" s="101">
        <v>349</v>
      </c>
      <c r="P1529" s="99"/>
      <c r="Q1529" s="101">
        <v>279</v>
      </c>
      <c r="R1529" s="101">
        <v>309</v>
      </c>
      <c r="S1529" s="99"/>
      <c r="T1529" s="99"/>
      <c r="U1529" s="99"/>
    </row>
    <row r="1530" spans="7:21" x14ac:dyDescent="0.25">
      <c r="G1530" s="96" t="s">
        <v>76</v>
      </c>
      <c r="H1530" s="100">
        <v>44456</v>
      </c>
      <c r="I1530" s="98" t="s">
        <v>8</v>
      </c>
      <c r="J1530" s="98" t="str">
        <f t="shared" si="23"/>
        <v>44456X</v>
      </c>
      <c r="K1530" s="101">
        <v>339</v>
      </c>
      <c r="L1530" s="101">
        <v>369</v>
      </c>
      <c r="M1530" s="101"/>
      <c r="N1530" s="101">
        <v>379</v>
      </c>
      <c r="O1530" s="101">
        <v>409</v>
      </c>
      <c r="P1530" s="99"/>
      <c r="Q1530" s="101">
        <v>339</v>
      </c>
      <c r="R1530" s="101">
        <v>369</v>
      </c>
      <c r="S1530" s="99"/>
      <c r="T1530" s="99"/>
      <c r="U1530" s="99"/>
    </row>
    <row r="1531" spans="7:21" x14ac:dyDescent="0.25">
      <c r="G1531" s="96" t="s">
        <v>76</v>
      </c>
      <c r="H1531" s="100">
        <v>44456</v>
      </c>
      <c r="I1531" s="98" t="s">
        <v>9</v>
      </c>
      <c r="J1531" s="98" t="str">
        <f t="shared" si="23"/>
        <v>44456Q</v>
      </c>
      <c r="K1531" s="101">
        <v>414</v>
      </c>
      <c r="L1531" s="101">
        <v>444</v>
      </c>
      <c r="M1531" s="101"/>
      <c r="N1531" s="101">
        <v>454</v>
      </c>
      <c r="O1531" s="101">
        <v>484</v>
      </c>
      <c r="P1531" s="99"/>
      <c r="Q1531" s="99">
        <v>414</v>
      </c>
      <c r="R1531" s="99">
        <v>444</v>
      </c>
      <c r="S1531" s="99"/>
      <c r="T1531" s="99"/>
      <c r="U1531" s="99"/>
    </row>
    <row r="1532" spans="7:21" x14ac:dyDescent="0.25">
      <c r="G1532" s="96" t="s">
        <v>76</v>
      </c>
      <c r="H1532" s="100">
        <v>44456</v>
      </c>
      <c r="I1532" s="98" t="s">
        <v>10</v>
      </c>
      <c r="J1532" s="98" t="str">
        <f t="shared" si="23"/>
        <v>44456E</v>
      </c>
      <c r="K1532" s="101">
        <v>494</v>
      </c>
      <c r="L1532" s="101">
        <v>524</v>
      </c>
      <c r="M1532" s="101"/>
      <c r="N1532" s="101">
        <v>534</v>
      </c>
      <c r="O1532" s="101">
        <v>564</v>
      </c>
      <c r="P1532" s="99"/>
      <c r="Q1532" s="99">
        <v>494</v>
      </c>
      <c r="R1532" s="99">
        <v>524</v>
      </c>
      <c r="S1532" s="99"/>
      <c r="T1532" s="99"/>
      <c r="U1532" s="99"/>
    </row>
    <row r="1533" spans="7:21" x14ac:dyDescent="0.25">
      <c r="G1533" s="96" t="s">
        <v>76</v>
      </c>
      <c r="H1533" s="100">
        <v>44456</v>
      </c>
      <c r="I1533" s="98" t="s">
        <v>72</v>
      </c>
      <c r="J1533" s="98" t="str">
        <f t="shared" si="23"/>
        <v>44456M</v>
      </c>
      <c r="K1533" s="101">
        <v>584</v>
      </c>
      <c r="L1533" s="101">
        <v>614</v>
      </c>
      <c r="M1533" s="101"/>
      <c r="N1533" s="101">
        <v>624</v>
      </c>
      <c r="O1533" s="101">
        <v>654</v>
      </c>
      <c r="P1533" s="99"/>
      <c r="Q1533" s="99">
        <v>584</v>
      </c>
      <c r="R1533" s="99">
        <v>614</v>
      </c>
      <c r="S1533" s="99"/>
      <c r="T1533" s="99"/>
      <c r="U1533" s="99"/>
    </row>
    <row r="1534" spans="7:21" x14ac:dyDescent="0.25">
      <c r="G1534" s="96" t="s">
        <v>77</v>
      </c>
      <c r="H1534" s="100">
        <v>44457</v>
      </c>
      <c r="I1534" s="98" t="s">
        <v>6</v>
      </c>
      <c r="J1534" s="98" t="str">
        <f t="shared" si="23"/>
        <v>44457O</v>
      </c>
      <c r="K1534" s="101">
        <v>249</v>
      </c>
      <c r="L1534" s="101">
        <v>279</v>
      </c>
      <c r="M1534" s="101"/>
      <c r="N1534" s="101">
        <v>289</v>
      </c>
      <c r="O1534" s="101">
        <v>319</v>
      </c>
      <c r="P1534" s="99"/>
      <c r="Q1534" s="99">
        <v>249</v>
      </c>
      <c r="R1534" s="101">
        <v>279</v>
      </c>
      <c r="S1534" s="99"/>
      <c r="T1534" s="99"/>
      <c r="U1534" s="99"/>
    </row>
    <row r="1535" spans="7:21" x14ac:dyDescent="0.25">
      <c r="G1535" s="96" t="s">
        <v>77</v>
      </c>
      <c r="H1535" s="100">
        <v>44457</v>
      </c>
      <c r="I1535" s="98" t="s">
        <v>7</v>
      </c>
      <c r="J1535" s="98" t="str">
        <f t="shared" si="23"/>
        <v>44457N</v>
      </c>
      <c r="K1535" s="101">
        <v>279</v>
      </c>
      <c r="L1535" s="101">
        <v>309</v>
      </c>
      <c r="M1535" s="101"/>
      <c r="N1535" s="101">
        <v>319</v>
      </c>
      <c r="O1535" s="101">
        <v>349</v>
      </c>
      <c r="P1535" s="99"/>
      <c r="Q1535" s="101">
        <v>279</v>
      </c>
      <c r="R1535" s="101">
        <v>309</v>
      </c>
      <c r="S1535" s="99"/>
      <c r="T1535" s="99"/>
      <c r="U1535" s="99"/>
    </row>
    <row r="1536" spans="7:21" x14ac:dyDescent="0.25">
      <c r="G1536" s="96" t="s">
        <v>77</v>
      </c>
      <c r="H1536" s="100">
        <v>44457</v>
      </c>
      <c r="I1536" s="98" t="s">
        <v>8</v>
      </c>
      <c r="J1536" s="98" t="str">
        <f t="shared" si="23"/>
        <v>44457X</v>
      </c>
      <c r="K1536" s="101">
        <v>339</v>
      </c>
      <c r="L1536" s="101">
        <v>369</v>
      </c>
      <c r="M1536" s="101"/>
      <c r="N1536" s="101">
        <v>379</v>
      </c>
      <c r="O1536" s="101">
        <v>409</v>
      </c>
      <c r="P1536" s="99"/>
      <c r="Q1536" s="101">
        <v>339</v>
      </c>
      <c r="R1536" s="101">
        <v>369</v>
      </c>
      <c r="S1536" s="99"/>
      <c r="T1536" s="99"/>
      <c r="U1536" s="99"/>
    </row>
    <row r="1537" spans="7:21" x14ac:dyDescent="0.25">
      <c r="G1537" s="96" t="s">
        <v>77</v>
      </c>
      <c r="H1537" s="100">
        <v>44457</v>
      </c>
      <c r="I1537" s="98" t="s">
        <v>9</v>
      </c>
      <c r="J1537" s="98" t="str">
        <f t="shared" si="23"/>
        <v>44457Q</v>
      </c>
      <c r="K1537" s="101">
        <v>414</v>
      </c>
      <c r="L1537" s="101">
        <v>444</v>
      </c>
      <c r="M1537" s="101"/>
      <c r="N1537" s="101">
        <v>454</v>
      </c>
      <c r="O1537" s="101">
        <v>484</v>
      </c>
      <c r="P1537" s="99"/>
      <c r="Q1537" s="99">
        <v>414</v>
      </c>
      <c r="R1537" s="99">
        <v>444</v>
      </c>
      <c r="S1537" s="99"/>
      <c r="T1537" s="99"/>
      <c r="U1537" s="99"/>
    </row>
    <row r="1538" spans="7:21" x14ac:dyDescent="0.25">
      <c r="G1538" s="96" t="s">
        <v>77</v>
      </c>
      <c r="H1538" s="100">
        <v>44457</v>
      </c>
      <c r="I1538" s="98" t="s">
        <v>10</v>
      </c>
      <c r="J1538" s="98" t="str">
        <f t="shared" si="23"/>
        <v>44457E</v>
      </c>
      <c r="K1538" s="101">
        <v>494</v>
      </c>
      <c r="L1538" s="101">
        <v>524</v>
      </c>
      <c r="M1538" s="101"/>
      <c r="N1538" s="101">
        <v>534</v>
      </c>
      <c r="O1538" s="101">
        <v>564</v>
      </c>
      <c r="P1538" s="99"/>
      <c r="Q1538" s="99">
        <v>494</v>
      </c>
      <c r="R1538" s="99">
        <v>524</v>
      </c>
      <c r="S1538" s="99"/>
      <c r="T1538" s="99"/>
      <c r="U1538" s="99"/>
    </row>
    <row r="1539" spans="7:21" x14ac:dyDescent="0.25">
      <c r="G1539" s="96" t="s">
        <v>77</v>
      </c>
      <c r="H1539" s="100">
        <v>44457</v>
      </c>
      <c r="I1539" s="98" t="s">
        <v>72</v>
      </c>
      <c r="J1539" s="98" t="str">
        <f t="shared" si="23"/>
        <v>44457M</v>
      </c>
      <c r="K1539" s="101">
        <v>584</v>
      </c>
      <c r="L1539" s="101">
        <v>614</v>
      </c>
      <c r="M1539" s="101"/>
      <c r="N1539" s="101">
        <v>624</v>
      </c>
      <c r="O1539" s="101">
        <v>654</v>
      </c>
      <c r="P1539" s="99"/>
      <c r="Q1539" s="99">
        <v>584</v>
      </c>
      <c r="R1539" s="99">
        <v>614</v>
      </c>
      <c r="S1539" s="99"/>
      <c r="T1539" s="99"/>
      <c r="U1539" s="99"/>
    </row>
    <row r="1540" spans="7:21" x14ac:dyDescent="0.25">
      <c r="G1540" s="96" t="s">
        <v>78</v>
      </c>
      <c r="H1540" s="100">
        <v>44458</v>
      </c>
      <c r="I1540" s="98" t="s">
        <v>6</v>
      </c>
      <c r="J1540" s="98" t="str">
        <f t="shared" si="23"/>
        <v>44458O</v>
      </c>
      <c r="K1540" s="101">
        <v>249</v>
      </c>
      <c r="L1540" s="101">
        <v>279</v>
      </c>
      <c r="M1540" s="101"/>
      <c r="N1540" s="101">
        <v>289</v>
      </c>
      <c r="O1540" s="101">
        <v>319</v>
      </c>
      <c r="P1540" s="99"/>
      <c r="Q1540" s="99"/>
      <c r="R1540" s="101"/>
      <c r="S1540" s="99"/>
      <c r="T1540" s="99"/>
      <c r="U1540" s="99"/>
    </row>
    <row r="1541" spans="7:21" x14ac:dyDescent="0.25">
      <c r="G1541" s="96" t="s">
        <v>78</v>
      </c>
      <c r="H1541" s="100">
        <v>44458</v>
      </c>
      <c r="I1541" s="98" t="s">
        <v>7</v>
      </c>
      <c r="J1541" s="98" t="str">
        <f t="shared" ref="J1541:J1604" si="24">+H1541&amp;I1541</f>
        <v>44458N</v>
      </c>
      <c r="K1541" s="101">
        <v>279</v>
      </c>
      <c r="L1541" s="101">
        <v>309</v>
      </c>
      <c r="M1541" s="101"/>
      <c r="N1541" s="101">
        <v>319</v>
      </c>
      <c r="O1541" s="101">
        <v>349</v>
      </c>
      <c r="P1541" s="99"/>
      <c r="Q1541" s="101"/>
      <c r="R1541" s="101"/>
      <c r="S1541" s="99"/>
      <c r="T1541" s="99"/>
      <c r="U1541" s="99"/>
    </row>
    <row r="1542" spans="7:21" x14ac:dyDescent="0.25">
      <c r="G1542" s="96" t="s">
        <v>78</v>
      </c>
      <c r="H1542" s="100">
        <v>44458</v>
      </c>
      <c r="I1542" s="98" t="s">
        <v>8</v>
      </c>
      <c r="J1542" s="98" t="str">
        <f t="shared" si="24"/>
        <v>44458X</v>
      </c>
      <c r="K1542" s="101">
        <v>339</v>
      </c>
      <c r="L1542" s="101">
        <v>369</v>
      </c>
      <c r="M1542" s="101"/>
      <c r="N1542" s="101">
        <v>379</v>
      </c>
      <c r="O1542" s="101">
        <v>409</v>
      </c>
      <c r="P1542" s="99"/>
      <c r="Q1542" s="101"/>
      <c r="R1542" s="101"/>
      <c r="S1542" s="99"/>
      <c r="T1542" s="99"/>
      <c r="U1542" s="99"/>
    </row>
    <row r="1543" spans="7:21" x14ac:dyDescent="0.25">
      <c r="G1543" s="96" t="s">
        <v>78</v>
      </c>
      <c r="H1543" s="100">
        <v>44458</v>
      </c>
      <c r="I1543" s="98" t="s">
        <v>9</v>
      </c>
      <c r="J1543" s="98" t="str">
        <f t="shared" si="24"/>
        <v>44458Q</v>
      </c>
      <c r="K1543" s="101">
        <v>414</v>
      </c>
      <c r="L1543" s="101">
        <v>444</v>
      </c>
      <c r="M1543" s="101"/>
      <c r="N1543" s="101">
        <v>454</v>
      </c>
      <c r="O1543" s="101">
        <v>484</v>
      </c>
      <c r="P1543" s="99"/>
      <c r="Q1543" s="99"/>
      <c r="R1543" s="99"/>
      <c r="S1543" s="99"/>
      <c r="T1543" s="99"/>
      <c r="U1543" s="99"/>
    </row>
    <row r="1544" spans="7:21" x14ac:dyDescent="0.25">
      <c r="G1544" s="96" t="s">
        <v>78</v>
      </c>
      <c r="H1544" s="100">
        <v>44458</v>
      </c>
      <c r="I1544" s="98" t="s">
        <v>10</v>
      </c>
      <c r="J1544" s="98" t="str">
        <f t="shared" si="24"/>
        <v>44458E</v>
      </c>
      <c r="K1544" s="101">
        <v>494</v>
      </c>
      <c r="L1544" s="101">
        <v>524</v>
      </c>
      <c r="M1544" s="101"/>
      <c r="N1544" s="101">
        <v>534</v>
      </c>
      <c r="O1544" s="101">
        <v>564</v>
      </c>
      <c r="P1544" s="99"/>
      <c r="Q1544" s="99"/>
      <c r="R1544" s="99"/>
      <c r="S1544" s="99"/>
      <c r="T1544" s="99"/>
      <c r="U1544" s="99"/>
    </row>
    <row r="1545" spans="7:21" x14ac:dyDescent="0.25">
      <c r="G1545" s="96" t="s">
        <v>78</v>
      </c>
      <c r="H1545" s="100">
        <v>44458</v>
      </c>
      <c r="I1545" s="98" t="s">
        <v>72</v>
      </c>
      <c r="J1545" s="98" t="str">
        <f t="shared" si="24"/>
        <v>44458M</v>
      </c>
      <c r="K1545" s="101">
        <v>584</v>
      </c>
      <c r="L1545" s="101">
        <v>614</v>
      </c>
      <c r="M1545" s="101"/>
      <c r="N1545" s="101">
        <v>624</v>
      </c>
      <c r="O1545" s="101">
        <v>654</v>
      </c>
      <c r="P1545" s="99"/>
      <c r="Q1545" s="99"/>
      <c r="R1545" s="99"/>
      <c r="S1545" s="99"/>
      <c r="T1545" s="99"/>
      <c r="U1545" s="99"/>
    </row>
    <row r="1546" spans="7:21" x14ac:dyDescent="0.25">
      <c r="G1546" s="96" t="s">
        <v>79</v>
      </c>
      <c r="H1546" s="100">
        <v>44459</v>
      </c>
      <c r="I1546" s="98" t="s">
        <v>6</v>
      </c>
      <c r="J1546" s="98" t="str">
        <f t="shared" si="24"/>
        <v>44459O</v>
      </c>
      <c r="K1546" s="101">
        <v>249</v>
      </c>
      <c r="L1546" s="101">
        <v>279</v>
      </c>
      <c r="M1546" s="101"/>
      <c r="N1546" s="101">
        <v>289</v>
      </c>
      <c r="O1546" s="101">
        <v>319</v>
      </c>
      <c r="P1546" s="99"/>
      <c r="Q1546" s="99"/>
      <c r="R1546" s="99"/>
      <c r="S1546" s="99"/>
      <c r="T1546" s="99"/>
      <c r="U1546" s="99"/>
    </row>
    <row r="1547" spans="7:21" x14ac:dyDescent="0.25">
      <c r="G1547" s="96" t="s">
        <v>79</v>
      </c>
      <c r="H1547" s="100">
        <v>44459</v>
      </c>
      <c r="I1547" s="98" t="s">
        <v>7</v>
      </c>
      <c r="J1547" s="98" t="str">
        <f t="shared" si="24"/>
        <v>44459N</v>
      </c>
      <c r="K1547" s="101">
        <v>279</v>
      </c>
      <c r="L1547" s="101">
        <v>309</v>
      </c>
      <c r="M1547" s="101"/>
      <c r="N1547" s="101">
        <v>319</v>
      </c>
      <c r="O1547" s="101">
        <v>349</v>
      </c>
      <c r="P1547" s="99"/>
      <c r="Q1547" s="99"/>
      <c r="R1547" s="99"/>
      <c r="S1547" s="99"/>
      <c r="T1547" s="99"/>
      <c r="U1547" s="99"/>
    </row>
    <row r="1548" spans="7:21" x14ac:dyDescent="0.25">
      <c r="G1548" s="96" t="s">
        <v>79</v>
      </c>
      <c r="H1548" s="100">
        <v>44459</v>
      </c>
      <c r="I1548" s="98" t="s">
        <v>8</v>
      </c>
      <c r="J1548" s="98" t="str">
        <f t="shared" si="24"/>
        <v>44459X</v>
      </c>
      <c r="K1548" s="101">
        <v>339</v>
      </c>
      <c r="L1548" s="101">
        <v>369</v>
      </c>
      <c r="M1548" s="101"/>
      <c r="N1548" s="101">
        <v>379</v>
      </c>
      <c r="O1548" s="101">
        <v>409</v>
      </c>
      <c r="P1548" s="99"/>
      <c r="Q1548" s="99"/>
      <c r="R1548" s="99"/>
      <c r="S1548" s="99"/>
      <c r="T1548" s="99"/>
      <c r="U1548" s="99"/>
    </row>
    <row r="1549" spans="7:21" x14ac:dyDescent="0.25">
      <c r="G1549" s="96" t="s">
        <v>79</v>
      </c>
      <c r="H1549" s="100">
        <v>44459</v>
      </c>
      <c r="I1549" s="98" t="s">
        <v>9</v>
      </c>
      <c r="J1549" s="98" t="str">
        <f t="shared" si="24"/>
        <v>44459Q</v>
      </c>
      <c r="K1549" s="101">
        <v>414</v>
      </c>
      <c r="L1549" s="101">
        <v>444</v>
      </c>
      <c r="M1549" s="101"/>
      <c r="N1549" s="101">
        <v>454</v>
      </c>
      <c r="O1549" s="101">
        <v>484</v>
      </c>
      <c r="P1549" s="99"/>
      <c r="Q1549" s="99"/>
      <c r="R1549" s="99"/>
      <c r="S1549" s="99"/>
      <c r="T1549" s="99"/>
      <c r="U1549" s="99"/>
    </row>
    <row r="1550" spans="7:21" x14ac:dyDescent="0.25">
      <c r="G1550" s="96" t="s">
        <v>79</v>
      </c>
      <c r="H1550" s="100">
        <v>44459</v>
      </c>
      <c r="I1550" s="98" t="s">
        <v>10</v>
      </c>
      <c r="J1550" s="98" t="str">
        <f t="shared" si="24"/>
        <v>44459E</v>
      </c>
      <c r="K1550" s="101">
        <v>494</v>
      </c>
      <c r="L1550" s="101">
        <v>524</v>
      </c>
      <c r="M1550" s="101"/>
      <c r="N1550" s="101">
        <v>534</v>
      </c>
      <c r="O1550" s="101">
        <v>564</v>
      </c>
      <c r="P1550" s="99"/>
      <c r="Q1550" s="99"/>
      <c r="R1550" s="99"/>
      <c r="S1550" s="99"/>
      <c r="T1550" s="99"/>
      <c r="U1550" s="99"/>
    </row>
    <row r="1551" spans="7:21" x14ac:dyDescent="0.25">
      <c r="G1551" s="96" t="s">
        <v>79</v>
      </c>
      <c r="H1551" s="100">
        <v>44459</v>
      </c>
      <c r="I1551" s="98" t="s">
        <v>72</v>
      </c>
      <c r="J1551" s="98" t="str">
        <f t="shared" si="24"/>
        <v>44459M</v>
      </c>
      <c r="K1551" s="101">
        <v>584</v>
      </c>
      <c r="L1551" s="101">
        <v>614</v>
      </c>
      <c r="M1551" s="101"/>
      <c r="N1551" s="101">
        <v>624</v>
      </c>
      <c r="O1551" s="101">
        <v>654</v>
      </c>
      <c r="P1551" s="99"/>
      <c r="Q1551" s="99"/>
      <c r="R1551" s="99"/>
      <c r="S1551" s="99"/>
      <c r="T1551" s="99"/>
      <c r="U1551" s="99"/>
    </row>
    <row r="1552" spans="7:21" x14ac:dyDescent="0.25">
      <c r="G1552" s="96" t="s">
        <v>80</v>
      </c>
      <c r="H1552" s="100">
        <v>44460</v>
      </c>
      <c r="I1552" s="98" t="s">
        <v>6</v>
      </c>
      <c r="J1552" s="98" t="str">
        <f t="shared" si="24"/>
        <v>44460O</v>
      </c>
      <c r="K1552" s="101">
        <v>249</v>
      </c>
      <c r="L1552" s="101">
        <v>279</v>
      </c>
      <c r="M1552" s="101"/>
      <c r="N1552" s="101">
        <v>289</v>
      </c>
      <c r="O1552" s="101">
        <v>319</v>
      </c>
      <c r="P1552" s="99"/>
      <c r="Q1552" s="99"/>
      <c r="R1552" s="99"/>
      <c r="S1552" s="99"/>
      <c r="T1552" s="99"/>
      <c r="U1552" s="99"/>
    </row>
    <row r="1553" spans="7:21" x14ac:dyDescent="0.25">
      <c r="G1553" s="96" t="s">
        <v>80</v>
      </c>
      <c r="H1553" s="100">
        <v>44460</v>
      </c>
      <c r="I1553" s="98" t="s">
        <v>7</v>
      </c>
      <c r="J1553" s="98" t="str">
        <f t="shared" si="24"/>
        <v>44460N</v>
      </c>
      <c r="K1553" s="101">
        <v>279</v>
      </c>
      <c r="L1553" s="101">
        <v>309</v>
      </c>
      <c r="M1553" s="101"/>
      <c r="N1553" s="101">
        <v>319</v>
      </c>
      <c r="O1553" s="101">
        <v>349</v>
      </c>
      <c r="P1553" s="99"/>
      <c r="Q1553" s="99"/>
      <c r="R1553" s="99"/>
      <c r="S1553" s="99"/>
      <c r="T1553" s="99"/>
      <c r="U1553" s="99"/>
    </row>
    <row r="1554" spans="7:21" x14ac:dyDescent="0.25">
      <c r="G1554" s="96" t="s">
        <v>80</v>
      </c>
      <c r="H1554" s="100">
        <v>44460</v>
      </c>
      <c r="I1554" s="98" t="s">
        <v>8</v>
      </c>
      <c r="J1554" s="98" t="str">
        <f t="shared" si="24"/>
        <v>44460X</v>
      </c>
      <c r="K1554" s="101">
        <v>339</v>
      </c>
      <c r="L1554" s="101">
        <v>369</v>
      </c>
      <c r="M1554" s="101"/>
      <c r="N1554" s="101">
        <v>379</v>
      </c>
      <c r="O1554" s="101">
        <v>409</v>
      </c>
      <c r="P1554" s="99"/>
      <c r="Q1554" s="99"/>
      <c r="R1554" s="99"/>
      <c r="S1554" s="99"/>
      <c r="T1554" s="99"/>
      <c r="U1554" s="99"/>
    </row>
    <row r="1555" spans="7:21" x14ac:dyDescent="0.25">
      <c r="G1555" s="96" t="s">
        <v>80</v>
      </c>
      <c r="H1555" s="100">
        <v>44460</v>
      </c>
      <c r="I1555" s="98" t="s">
        <v>9</v>
      </c>
      <c r="J1555" s="98" t="str">
        <f t="shared" si="24"/>
        <v>44460Q</v>
      </c>
      <c r="K1555" s="101">
        <v>414</v>
      </c>
      <c r="L1555" s="101">
        <v>444</v>
      </c>
      <c r="M1555" s="101"/>
      <c r="N1555" s="101">
        <v>454</v>
      </c>
      <c r="O1555" s="101">
        <v>484</v>
      </c>
      <c r="P1555" s="99"/>
      <c r="Q1555" s="99"/>
      <c r="R1555" s="99"/>
      <c r="S1555" s="99"/>
      <c r="T1555" s="99"/>
      <c r="U1555" s="99"/>
    </row>
    <row r="1556" spans="7:21" x14ac:dyDescent="0.25">
      <c r="G1556" s="96" t="s">
        <v>80</v>
      </c>
      <c r="H1556" s="100">
        <v>44460</v>
      </c>
      <c r="I1556" s="98" t="s">
        <v>10</v>
      </c>
      <c r="J1556" s="98" t="str">
        <f t="shared" si="24"/>
        <v>44460E</v>
      </c>
      <c r="K1556" s="101">
        <v>494</v>
      </c>
      <c r="L1556" s="101">
        <v>524</v>
      </c>
      <c r="M1556" s="101"/>
      <c r="N1556" s="101">
        <v>534</v>
      </c>
      <c r="O1556" s="101">
        <v>564</v>
      </c>
      <c r="P1556" s="99"/>
      <c r="Q1556" s="99"/>
      <c r="R1556" s="99"/>
      <c r="S1556" s="99"/>
      <c r="T1556" s="99"/>
      <c r="U1556" s="99"/>
    </row>
    <row r="1557" spans="7:21" x14ac:dyDescent="0.25">
      <c r="G1557" s="96" t="s">
        <v>80</v>
      </c>
      <c r="H1557" s="100">
        <v>44460</v>
      </c>
      <c r="I1557" s="98" t="s">
        <v>72</v>
      </c>
      <c r="J1557" s="98" t="str">
        <f t="shared" si="24"/>
        <v>44460M</v>
      </c>
      <c r="K1557" s="101">
        <v>584</v>
      </c>
      <c r="L1557" s="101">
        <v>614</v>
      </c>
      <c r="M1557" s="101"/>
      <c r="N1557" s="101">
        <v>624</v>
      </c>
      <c r="O1557" s="101">
        <v>654</v>
      </c>
      <c r="P1557" s="99"/>
      <c r="Q1557" s="99"/>
      <c r="R1557" s="99"/>
      <c r="S1557" s="99"/>
      <c r="T1557" s="99"/>
      <c r="U1557" s="99"/>
    </row>
    <row r="1558" spans="7:21" x14ac:dyDescent="0.25">
      <c r="G1558" s="96" t="s">
        <v>74</v>
      </c>
      <c r="H1558" s="100">
        <v>44461</v>
      </c>
      <c r="I1558" s="98" t="s">
        <v>6</v>
      </c>
      <c r="J1558" s="98" t="str">
        <f t="shared" si="24"/>
        <v>44461O</v>
      </c>
      <c r="K1558" s="101">
        <v>249</v>
      </c>
      <c r="L1558" s="101">
        <v>279</v>
      </c>
      <c r="M1558" s="101"/>
      <c r="N1558" s="101">
        <v>289</v>
      </c>
      <c r="O1558" s="101">
        <v>319</v>
      </c>
      <c r="P1558" s="99"/>
      <c r="Q1558" s="99"/>
      <c r="R1558" s="99"/>
      <c r="S1558" s="99"/>
      <c r="T1558" s="99"/>
      <c r="U1558" s="99"/>
    </row>
    <row r="1559" spans="7:21" x14ac:dyDescent="0.25">
      <c r="G1559" s="96" t="s">
        <v>74</v>
      </c>
      <c r="H1559" s="100">
        <v>44461</v>
      </c>
      <c r="I1559" s="98" t="s">
        <v>7</v>
      </c>
      <c r="J1559" s="98" t="str">
        <f t="shared" si="24"/>
        <v>44461N</v>
      </c>
      <c r="K1559" s="101">
        <v>279</v>
      </c>
      <c r="L1559" s="101">
        <v>309</v>
      </c>
      <c r="M1559" s="101"/>
      <c r="N1559" s="101">
        <v>319</v>
      </c>
      <c r="O1559" s="101">
        <v>349</v>
      </c>
      <c r="P1559" s="99"/>
      <c r="Q1559" s="99"/>
      <c r="R1559" s="99"/>
      <c r="S1559" s="99"/>
      <c r="T1559" s="99"/>
      <c r="U1559" s="99"/>
    </row>
    <row r="1560" spans="7:21" x14ac:dyDescent="0.25">
      <c r="G1560" s="96" t="s">
        <v>74</v>
      </c>
      <c r="H1560" s="100">
        <v>44461</v>
      </c>
      <c r="I1560" s="98" t="s">
        <v>8</v>
      </c>
      <c r="J1560" s="98" t="str">
        <f t="shared" si="24"/>
        <v>44461X</v>
      </c>
      <c r="K1560" s="101">
        <v>339</v>
      </c>
      <c r="L1560" s="101">
        <v>369</v>
      </c>
      <c r="M1560" s="101"/>
      <c r="N1560" s="101">
        <v>379</v>
      </c>
      <c r="O1560" s="101">
        <v>409</v>
      </c>
      <c r="P1560" s="99"/>
      <c r="Q1560" s="99"/>
      <c r="R1560" s="99"/>
      <c r="S1560" s="99"/>
      <c r="T1560" s="99"/>
      <c r="U1560" s="99"/>
    </row>
    <row r="1561" spans="7:21" x14ac:dyDescent="0.25">
      <c r="G1561" s="96" t="s">
        <v>74</v>
      </c>
      <c r="H1561" s="100">
        <v>44461</v>
      </c>
      <c r="I1561" s="98" t="s">
        <v>9</v>
      </c>
      <c r="J1561" s="98" t="str">
        <f t="shared" si="24"/>
        <v>44461Q</v>
      </c>
      <c r="K1561" s="101">
        <v>414</v>
      </c>
      <c r="L1561" s="101">
        <v>444</v>
      </c>
      <c r="M1561" s="101"/>
      <c r="N1561" s="101">
        <v>454</v>
      </c>
      <c r="O1561" s="101">
        <v>484</v>
      </c>
      <c r="P1561" s="99"/>
      <c r="Q1561" s="99"/>
      <c r="R1561" s="99"/>
      <c r="S1561" s="99"/>
      <c r="T1561" s="99"/>
      <c r="U1561" s="99"/>
    </row>
    <row r="1562" spans="7:21" x14ac:dyDescent="0.25">
      <c r="G1562" s="96" t="s">
        <v>74</v>
      </c>
      <c r="H1562" s="100">
        <v>44461</v>
      </c>
      <c r="I1562" s="98" t="s">
        <v>10</v>
      </c>
      <c r="J1562" s="98" t="str">
        <f t="shared" si="24"/>
        <v>44461E</v>
      </c>
      <c r="K1562" s="101">
        <v>494</v>
      </c>
      <c r="L1562" s="101">
        <v>524</v>
      </c>
      <c r="M1562" s="101"/>
      <c r="N1562" s="101">
        <v>534</v>
      </c>
      <c r="O1562" s="101">
        <v>564</v>
      </c>
      <c r="P1562" s="99"/>
      <c r="Q1562" s="99"/>
      <c r="R1562" s="99"/>
      <c r="S1562" s="99"/>
      <c r="T1562" s="99"/>
      <c r="U1562" s="99"/>
    </row>
    <row r="1563" spans="7:21" x14ac:dyDescent="0.25">
      <c r="G1563" s="96" t="s">
        <v>74</v>
      </c>
      <c r="H1563" s="100">
        <v>44461</v>
      </c>
      <c r="I1563" s="98" t="s">
        <v>72</v>
      </c>
      <c r="J1563" s="98" t="str">
        <f t="shared" si="24"/>
        <v>44461M</v>
      </c>
      <c r="K1563" s="101">
        <v>584</v>
      </c>
      <c r="L1563" s="101">
        <v>614</v>
      </c>
      <c r="M1563" s="101"/>
      <c r="N1563" s="101">
        <v>624</v>
      </c>
      <c r="O1563" s="101">
        <v>654</v>
      </c>
      <c r="P1563" s="99"/>
      <c r="Q1563" s="99"/>
      <c r="R1563" s="99"/>
      <c r="S1563" s="99"/>
      <c r="T1563" s="99"/>
      <c r="U1563" s="99"/>
    </row>
    <row r="1564" spans="7:21" x14ac:dyDescent="0.25">
      <c r="G1564" s="96" t="s">
        <v>75</v>
      </c>
      <c r="H1564" s="100">
        <v>44462</v>
      </c>
      <c r="I1564" s="98" t="s">
        <v>6</v>
      </c>
      <c r="J1564" s="98" t="str">
        <f t="shared" si="24"/>
        <v>44462O</v>
      </c>
      <c r="K1564" s="101">
        <v>249</v>
      </c>
      <c r="L1564" s="101">
        <v>279</v>
      </c>
      <c r="M1564" s="101"/>
      <c r="N1564" s="101">
        <v>289</v>
      </c>
      <c r="O1564" s="101">
        <v>319</v>
      </c>
      <c r="P1564" s="99"/>
      <c r="Q1564" s="99"/>
      <c r="R1564" s="99"/>
      <c r="S1564" s="99"/>
      <c r="T1564" s="99"/>
      <c r="U1564" s="99"/>
    </row>
    <row r="1565" spans="7:21" x14ac:dyDescent="0.25">
      <c r="G1565" s="96" t="s">
        <v>75</v>
      </c>
      <c r="H1565" s="100">
        <v>44462</v>
      </c>
      <c r="I1565" s="98" t="s">
        <v>7</v>
      </c>
      <c r="J1565" s="98" t="str">
        <f t="shared" si="24"/>
        <v>44462N</v>
      </c>
      <c r="K1565" s="101">
        <v>279</v>
      </c>
      <c r="L1565" s="101">
        <v>309</v>
      </c>
      <c r="M1565" s="101"/>
      <c r="N1565" s="101">
        <v>319</v>
      </c>
      <c r="O1565" s="101">
        <v>349</v>
      </c>
      <c r="P1565" s="99"/>
      <c r="Q1565" s="99"/>
      <c r="R1565" s="99"/>
      <c r="S1565" s="99"/>
      <c r="T1565" s="99"/>
      <c r="U1565" s="99"/>
    </row>
    <row r="1566" spans="7:21" x14ac:dyDescent="0.25">
      <c r="G1566" s="96" t="s">
        <v>75</v>
      </c>
      <c r="H1566" s="100">
        <v>44462</v>
      </c>
      <c r="I1566" s="98" t="s">
        <v>8</v>
      </c>
      <c r="J1566" s="98" t="str">
        <f t="shared" si="24"/>
        <v>44462X</v>
      </c>
      <c r="K1566" s="101">
        <v>339</v>
      </c>
      <c r="L1566" s="101">
        <v>369</v>
      </c>
      <c r="M1566" s="101"/>
      <c r="N1566" s="101">
        <v>379</v>
      </c>
      <c r="O1566" s="101">
        <v>409</v>
      </c>
      <c r="P1566" s="99"/>
      <c r="Q1566" s="99"/>
      <c r="R1566" s="99"/>
      <c r="S1566" s="99"/>
      <c r="T1566" s="99"/>
      <c r="U1566" s="99"/>
    </row>
    <row r="1567" spans="7:21" x14ac:dyDescent="0.25">
      <c r="G1567" s="96" t="s">
        <v>75</v>
      </c>
      <c r="H1567" s="100">
        <v>44462</v>
      </c>
      <c r="I1567" s="98" t="s">
        <v>9</v>
      </c>
      <c r="J1567" s="98" t="str">
        <f t="shared" si="24"/>
        <v>44462Q</v>
      </c>
      <c r="K1567" s="101">
        <v>414</v>
      </c>
      <c r="L1567" s="101">
        <v>444</v>
      </c>
      <c r="M1567" s="101"/>
      <c r="N1567" s="101">
        <v>454</v>
      </c>
      <c r="O1567" s="101">
        <v>484</v>
      </c>
      <c r="P1567" s="99"/>
      <c r="Q1567" s="99"/>
      <c r="R1567" s="99"/>
      <c r="S1567" s="99"/>
      <c r="T1567" s="99"/>
      <c r="U1567" s="99"/>
    </row>
    <row r="1568" spans="7:21" x14ac:dyDescent="0.25">
      <c r="G1568" s="96" t="s">
        <v>75</v>
      </c>
      <c r="H1568" s="100">
        <v>44462</v>
      </c>
      <c r="I1568" s="98" t="s">
        <v>10</v>
      </c>
      <c r="J1568" s="98" t="str">
        <f t="shared" si="24"/>
        <v>44462E</v>
      </c>
      <c r="K1568" s="101">
        <v>494</v>
      </c>
      <c r="L1568" s="101">
        <v>524</v>
      </c>
      <c r="M1568" s="101"/>
      <c r="N1568" s="101">
        <v>534</v>
      </c>
      <c r="O1568" s="101">
        <v>564</v>
      </c>
      <c r="P1568" s="99"/>
      <c r="Q1568" s="99"/>
      <c r="R1568" s="99"/>
      <c r="S1568" s="99"/>
      <c r="T1568" s="99"/>
      <c r="U1568" s="99"/>
    </row>
    <row r="1569" spans="7:21" x14ac:dyDescent="0.25">
      <c r="G1569" s="96" t="s">
        <v>75</v>
      </c>
      <c r="H1569" s="100">
        <v>44462</v>
      </c>
      <c r="I1569" s="98" t="s">
        <v>72</v>
      </c>
      <c r="J1569" s="98" t="str">
        <f t="shared" si="24"/>
        <v>44462M</v>
      </c>
      <c r="K1569" s="101">
        <v>584</v>
      </c>
      <c r="L1569" s="101">
        <v>614</v>
      </c>
      <c r="M1569" s="101"/>
      <c r="N1569" s="101">
        <v>624</v>
      </c>
      <c r="O1569" s="101">
        <v>654</v>
      </c>
      <c r="P1569" s="99"/>
      <c r="Q1569" s="99"/>
      <c r="R1569" s="99"/>
      <c r="S1569" s="99"/>
      <c r="T1569" s="99"/>
      <c r="U1569" s="99"/>
    </row>
    <row r="1570" spans="7:21" x14ac:dyDescent="0.25">
      <c r="G1570" s="96" t="s">
        <v>76</v>
      </c>
      <c r="H1570" s="100">
        <v>44463</v>
      </c>
      <c r="I1570" s="98" t="s">
        <v>6</v>
      </c>
      <c r="J1570" s="98" t="str">
        <f t="shared" si="24"/>
        <v>44463O</v>
      </c>
      <c r="K1570" s="101">
        <v>249</v>
      </c>
      <c r="L1570" s="101">
        <v>279</v>
      </c>
      <c r="M1570" s="101"/>
      <c r="N1570" s="101">
        <v>289</v>
      </c>
      <c r="O1570" s="101">
        <v>319</v>
      </c>
      <c r="P1570" s="99"/>
      <c r="Q1570" s="99">
        <v>249</v>
      </c>
      <c r="R1570" s="101">
        <v>279</v>
      </c>
      <c r="S1570" s="99"/>
      <c r="T1570" s="99"/>
      <c r="U1570" s="99"/>
    </row>
    <row r="1571" spans="7:21" x14ac:dyDescent="0.25">
      <c r="G1571" s="96" t="s">
        <v>76</v>
      </c>
      <c r="H1571" s="100">
        <v>44463</v>
      </c>
      <c r="I1571" s="98" t="s">
        <v>7</v>
      </c>
      <c r="J1571" s="98" t="str">
        <f t="shared" si="24"/>
        <v>44463N</v>
      </c>
      <c r="K1571" s="101">
        <v>279</v>
      </c>
      <c r="L1571" s="101">
        <v>309</v>
      </c>
      <c r="M1571" s="101"/>
      <c r="N1571" s="101">
        <v>319</v>
      </c>
      <c r="O1571" s="101">
        <v>349</v>
      </c>
      <c r="P1571" s="99"/>
      <c r="Q1571" s="101">
        <v>279</v>
      </c>
      <c r="R1571" s="101">
        <v>309</v>
      </c>
      <c r="S1571" s="99"/>
      <c r="T1571" s="99"/>
      <c r="U1571" s="99"/>
    </row>
    <row r="1572" spans="7:21" x14ac:dyDescent="0.25">
      <c r="G1572" s="96" t="s">
        <v>76</v>
      </c>
      <c r="H1572" s="100">
        <v>44463</v>
      </c>
      <c r="I1572" s="98" t="s">
        <v>8</v>
      </c>
      <c r="J1572" s="98" t="str">
        <f t="shared" si="24"/>
        <v>44463X</v>
      </c>
      <c r="K1572" s="101">
        <v>339</v>
      </c>
      <c r="L1572" s="101">
        <v>369</v>
      </c>
      <c r="M1572" s="101"/>
      <c r="N1572" s="101">
        <v>379</v>
      </c>
      <c r="O1572" s="101">
        <v>409</v>
      </c>
      <c r="P1572" s="99"/>
      <c r="Q1572" s="101">
        <v>339</v>
      </c>
      <c r="R1572" s="101">
        <v>369</v>
      </c>
      <c r="S1572" s="99"/>
      <c r="T1572" s="99"/>
      <c r="U1572" s="99"/>
    </row>
    <row r="1573" spans="7:21" x14ac:dyDescent="0.25">
      <c r="G1573" s="96" t="s">
        <v>76</v>
      </c>
      <c r="H1573" s="100">
        <v>44463</v>
      </c>
      <c r="I1573" s="98" t="s">
        <v>9</v>
      </c>
      <c r="J1573" s="98" t="str">
        <f t="shared" si="24"/>
        <v>44463Q</v>
      </c>
      <c r="K1573" s="101">
        <v>414</v>
      </c>
      <c r="L1573" s="101">
        <v>444</v>
      </c>
      <c r="M1573" s="101"/>
      <c r="N1573" s="101">
        <v>454</v>
      </c>
      <c r="O1573" s="101">
        <v>484</v>
      </c>
      <c r="P1573" s="99"/>
      <c r="Q1573" s="99">
        <v>414</v>
      </c>
      <c r="R1573" s="99">
        <v>444</v>
      </c>
      <c r="S1573" s="99"/>
      <c r="T1573" s="99"/>
      <c r="U1573" s="99"/>
    </row>
    <row r="1574" spans="7:21" x14ac:dyDescent="0.25">
      <c r="G1574" s="96" t="s">
        <v>76</v>
      </c>
      <c r="H1574" s="100">
        <v>44463</v>
      </c>
      <c r="I1574" s="98" t="s">
        <v>10</v>
      </c>
      <c r="J1574" s="98" t="str">
        <f t="shared" si="24"/>
        <v>44463E</v>
      </c>
      <c r="K1574" s="101">
        <v>494</v>
      </c>
      <c r="L1574" s="101">
        <v>524</v>
      </c>
      <c r="M1574" s="101"/>
      <c r="N1574" s="101">
        <v>534</v>
      </c>
      <c r="O1574" s="101">
        <v>564</v>
      </c>
      <c r="P1574" s="99"/>
      <c r="Q1574" s="99">
        <v>494</v>
      </c>
      <c r="R1574" s="99">
        <v>524</v>
      </c>
      <c r="S1574" s="99"/>
      <c r="T1574" s="99"/>
      <c r="U1574" s="99"/>
    </row>
    <row r="1575" spans="7:21" x14ac:dyDescent="0.25">
      <c r="G1575" s="96" t="s">
        <v>76</v>
      </c>
      <c r="H1575" s="100">
        <v>44463</v>
      </c>
      <c r="I1575" s="98" t="s">
        <v>72</v>
      </c>
      <c r="J1575" s="98" t="str">
        <f t="shared" si="24"/>
        <v>44463M</v>
      </c>
      <c r="K1575" s="101">
        <v>584</v>
      </c>
      <c r="L1575" s="101">
        <v>614</v>
      </c>
      <c r="M1575" s="101"/>
      <c r="N1575" s="101">
        <v>624</v>
      </c>
      <c r="O1575" s="101">
        <v>654</v>
      </c>
      <c r="P1575" s="99"/>
      <c r="Q1575" s="99">
        <v>584</v>
      </c>
      <c r="R1575" s="99">
        <v>614</v>
      </c>
      <c r="S1575" s="99"/>
      <c r="T1575" s="99"/>
      <c r="U1575" s="99"/>
    </row>
    <row r="1576" spans="7:21" x14ac:dyDescent="0.25">
      <c r="G1576" s="96" t="s">
        <v>77</v>
      </c>
      <c r="H1576" s="100">
        <v>44464</v>
      </c>
      <c r="I1576" s="98" t="s">
        <v>6</v>
      </c>
      <c r="J1576" s="98" t="str">
        <f t="shared" si="24"/>
        <v>44464O</v>
      </c>
      <c r="K1576" s="101">
        <v>249</v>
      </c>
      <c r="L1576" s="101">
        <v>279</v>
      </c>
      <c r="M1576" s="101"/>
      <c r="N1576" s="101">
        <v>289</v>
      </c>
      <c r="O1576" s="101">
        <v>319</v>
      </c>
      <c r="P1576" s="99"/>
      <c r="Q1576" s="99">
        <v>249</v>
      </c>
      <c r="R1576" s="101">
        <v>279</v>
      </c>
      <c r="S1576" s="99"/>
      <c r="T1576" s="99"/>
      <c r="U1576" s="99"/>
    </row>
    <row r="1577" spans="7:21" x14ac:dyDescent="0.25">
      <c r="G1577" s="96" t="s">
        <v>77</v>
      </c>
      <c r="H1577" s="100">
        <v>44464</v>
      </c>
      <c r="I1577" s="98" t="s">
        <v>7</v>
      </c>
      <c r="J1577" s="98" t="str">
        <f t="shared" si="24"/>
        <v>44464N</v>
      </c>
      <c r="K1577" s="101">
        <v>279</v>
      </c>
      <c r="L1577" s="101">
        <v>309</v>
      </c>
      <c r="M1577" s="101"/>
      <c r="N1577" s="101">
        <v>319</v>
      </c>
      <c r="O1577" s="101">
        <v>349</v>
      </c>
      <c r="P1577" s="99"/>
      <c r="Q1577" s="101">
        <v>279</v>
      </c>
      <c r="R1577" s="101">
        <v>309</v>
      </c>
      <c r="S1577" s="99"/>
      <c r="T1577" s="99"/>
      <c r="U1577" s="99"/>
    </row>
    <row r="1578" spans="7:21" x14ac:dyDescent="0.25">
      <c r="G1578" s="96" t="s">
        <v>77</v>
      </c>
      <c r="H1578" s="100">
        <v>44464</v>
      </c>
      <c r="I1578" s="98" t="s">
        <v>8</v>
      </c>
      <c r="J1578" s="98" t="str">
        <f t="shared" si="24"/>
        <v>44464X</v>
      </c>
      <c r="K1578" s="101">
        <v>339</v>
      </c>
      <c r="L1578" s="101">
        <v>369</v>
      </c>
      <c r="M1578" s="101"/>
      <c r="N1578" s="101">
        <v>379</v>
      </c>
      <c r="O1578" s="101">
        <v>409</v>
      </c>
      <c r="P1578" s="99"/>
      <c r="Q1578" s="101">
        <v>339</v>
      </c>
      <c r="R1578" s="101">
        <v>369</v>
      </c>
      <c r="S1578" s="99"/>
      <c r="T1578" s="99"/>
      <c r="U1578" s="99"/>
    </row>
    <row r="1579" spans="7:21" x14ac:dyDescent="0.25">
      <c r="G1579" s="96" t="s">
        <v>77</v>
      </c>
      <c r="H1579" s="100">
        <v>44464</v>
      </c>
      <c r="I1579" s="98" t="s">
        <v>9</v>
      </c>
      <c r="J1579" s="98" t="str">
        <f t="shared" si="24"/>
        <v>44464Q</v>
      </c>
      <c r="K1579" s="101">
        <v>414</v>
      </c>
      <c r="L1579" s="101">
        <v>444</v>
      </c>
      <c r="M1579" s="101"/>
      <c r="N1579" s="101">
        <v>454</v>
      </c>
      <c r="O1579" s="101">
        <v>484</v>
      </c>
      <c r="P1579" s="99"/>
      <c r="Q1579" s="99">
        <v>414</v>
      </c>
      <c r="R1579" s="99">
        <v>444</v>
      </c>
      <c r="S1579" s="99"/>
      <c r="T1579" s="99"/>
      <c r="U1579" s="99"/>
    </row>
    <row r="1580" spans="7:21" x14ac:dyDescent="0.25">
      <c r="G1580" s="96" t="s">
        <v>77</v>
      </c>
      <c r="H1580" s="100">
        <v>44464</v>
      </c>
      <c r="I1580" s="98" t="s">
        <v>10</v>
      </c>
      <c r="J1580" s="98" t="str">
        <f t="shared" si="24"/>
        <v>44464E</v>
      </c>
      <c r="K1580" s="101">
        <v>494</v>
      </c>
      <c r="L1580" s="101">
        <v>524</v>
      </c>
      <c r="M1580" s="101"/>
      <c r="N1580" s="101">
        <v>534</v>
      </c>
      <c r="O1580" s="101">
        <v>564</v>
      </c>
      <c r="P1580" s="99"/>
      <c r="Q1580" s="99">
        <v>494</v>
      </c>
      <c r="R1580" s="99">
        <v>524</v>
      </c>
      <c r="S1580" s="99"/>
      <c r="T1580" s="99"/>
      <c r="U1580" s="99"/>
    </row>
    <row r="1581" spans="7:21" x14ac:dyDescent="0.25">
      <c r="G1581" s="96" t="s">
        <v>77</v>
      </c>
      <c r="H1581" s="100">
        <v>44464</v>
      </c>
      <c r="I1581" s="98" t="s">
        <v>72</v>
      </c>
      <c r="J1581" s="98" t="str">
        <f t="shared" si="24"/>
        <v>44464M</v>
      </c>
      <c r="K1581" s="101">
        <v>584</v>
      </c>
      <c r="L1581" s="101">
        <v>614</v>
      </c>
      <c r="M1581" s="101"/>
      <c r="N1581" s="101">
        <v>624</v>
      </c>
      <c r="O1581" s="101">
        <v>654</v>
      </c>
      <c r="P1581" s="99"/>
      <c r="Q1581" s="99">
        <v>584</v>
      </c>
      <c r="R1581" s="99">
        <v>614</v>
      </c>
      <c r="S1581" s="99"/>
      <c r="T1581" s="99"/>
      <c r="U1581" s="99"/>
    </row>
    <row r="1582" spans="7:21" x14ac:dyDescent="0.25">
      <c r="G1582" s="96" t="s">
        <v>78</v>
      </c>
      <c r="H1582" s="100">
        <v>44465</v>
      </c>
      <c r="I1582" s="98" t="s">
        <v>6</v>
      </c>
      <c r="J1582" s="98" t="str">
        <f t="shared" si="24"/>
        <v>44465O</v>
      </c>
      <c r="K1582" s="101">
        <v>249</v>
      </c>
      <c r="L1582" s="101">
        <v>279</v>
      </c>
      <c r="M1582" s="101"/>
      <c r="N1582" s="101">
        <v>289</v>
      </c>
      <c r="O1582" s="101">
        <v>319</v>
      </c>
      <c r="P1582" s="99"/>
      <c r="Q1582" s="99"/>
      <c r="R1582" s="101"/>
      <c r="S1582" s="99"/>
      <c r="T1582" s="99"/>
      <c r="U1582" s="99"/>
    </row>
    <row r="1583" spans="7:21" x14ac:dyDescent="0.25">
      <c r="G1583" s="96" t="s">
        <v>78</v>
      </c>
      <c r="H1583" s="100">
        <v>44465</v>
      </c>
      <c r="I1583" s="98" t="s">
        <v>7</v>
      </c>
      <c r="J1583" s="98" t="str">
        <f t="shared" si="24"/>
        <v>44465N</v>
      </c>
      <c r="K1583" s="101">
        <v>279</v>
      </c>
      <c r="L1583" s="101">
        <v>309</v>
      </c>
      <c r="M1583" s="101"/>
      <c r="N1583" s="101">
        <v>319</v>
      </c>
      <c r="O1583" s="101">
        <v>349</v>
      </c>
      <c r="P1583" s="99"/>
      <c r="Q1583" s="101"/>
      <c r="R1583" s="101"/>
      <c r="S1583" s="99"/>
      <c r="T1583" s="99"/>
      <c r="U1583" s="99"/>
    </row>
    <row r="1584" spans="7:21" x14ac:dyDescent="0.25">
      <c r="G1584" s="96" t="s">
        <v>78</v>
      </c>
      <c r="H1584" s="100">
        <v>44465</v>
      </c>
      <c r="I1584" s="98" t="s">
        <v>8</v>
      </c>
      <c r="J1584" s="98" t="str">
        <f t="shared" si="24"/>
        <v>44465X</v>
      </c>
      <c r="K1584" s="101">
        <v>339</v>
      </c>
      <c r="L1584" s="101">
        <v>369</v>
      </c>
      <c r="M1584" s="101"/>
      <c r="N1584" s="101">
        <v>379</v>
      </c>
      <c r="O1584" s="101">
        <v>409</v>
      </c>
      <c r="P1584" s="99"/>
      <c r="Q1584" s="101"/>
      <c r="R1584" s="101"/>
      <c r="S1584" s="99"/>
      <c r="T1584" s="99"/>
      <c r="U1584" s="99"/>
    </row>
    <row r="1585" spans="7:21" x14ac:dyDescent="0.25">
      <c r="G1585" s="96" t="s">
        <v>78</v>
      </c>
      <c r="H1585" s="100">
        <v>44465</v>
      </c>
      <c r="I1585" s="98" t="s">
        <v>9</v>
      </c>
      <c r="J1585" s="98" t="str">
        <f t="shared" si="24"/>
        <v>44465Q</v>
      </c>
      <c r="K1585" s="101">
        <v>414</v>
      </c>
      <c r="L1585" s="101">
        <v>444</v>
      </c>
      <c r="M1585" s="101"/>
      <c r="N1585" s="101">
        <v>454</v>
      </c>
      <c r="O1585" s="101">
        <v>484</v>
      </c>
      <c r="P1585" s="99"/>
      <c r="Q1585" s="99"/>
      <c r="R1585" s="99"/>
      <c r="S1585" s="99"/>
      <c r="T1585" s="99"/>
      <c r="U1585" s="99"/>
    </row>
    <row r="1586" spans="7:21" x14ac:dyDescent="0.25">
      <c r="G1586" s="96" t="s">
        <v>78</v>
      </c>
      <c r="H1586" s="100">
        <v>44465</v>
      </c>
      <c r="I1586" s="98" t="s">
        <v>10</v>
      </c>
      <c r="J1586" s="98" t="str">
        <f t="shared" si="24"/>
        <v>44465E</v>
      </c>
      <c r="K1586" s="101">
        <v>494</v>
      </c>
      <c r="L1586" s="101">
        <v>524</v>
      </c>
      <c r="M1586" s="101"/>
      <c r="N1586" s="101">
        <v>534</v>
      </c>
      <c r="O1586" s="101">
        <v>564</v>
      </c>
      <c r="P1586" s="99"/>
      <c r="Q1586" s="99"/>
      <c r="R1586" s="99"/>
      <c r="S1586" s="99"/>
      <c r="T1586" s="99"/>
      <c r="U1586" s="99"/>
    </row>
    <row r="1587" spans="7:21" x14ac:dyDescent="0.25">
      <c r="G1587" s="96" t="s">
        <v>78</v>
      </c>
      <c r="H1587" s="100">
        <v>44465</v>
      </c>
      <c r="I1587" s="98" t="s">
        <v>72</v>
      </c>
      <c r="J1587" s="98" t="str">
        <f t="shared" si="24"/>
        <v>44465M</v>
      </c>
      <c r="K1587" s="101">
        <v>584</v>
      </c>
      <c r="L1587" s="101">
        <v>614</v>
      </c>
      <c r="M1587" s="101"/>
      <c r="N1587" s="101">
        <v>624</v>
      </c>
      <c r="O1587" s="101">
        <v>654</v>
      </c>
      <c r="P1587" s="99"/>
      <c r="Q1587" s="99"/>
      <c r="R1587" s="99"/>
      <c r="S1587" s="99"/>
      <c r="T1587" s="99"/>
      <c r="U1587" s="99"/>
    </row>
    <row r="1588" spans="7:21" x14ac:dyDescent="0.25">
      <c r="G1588" s="96" t="s">
        <v>79</v>
      </c>
      <c r="H1588" s="100">
        <v>44466</v>
      </c>
      <c r="I1588" s="98" t="s">
        <v>6</v>
      </c>
      <c r="J1588" s="98" t="str">
        <f t="shared" si="24"/>
        <v>44466O</v>
      </c>
      <c r="K1588" s="101">
        <v>249</v>
      </c>
      <c r="L1588" s="101">
        <v>279</v>
      </c>
      <c r="M1588" s="101"/>
      <c r="N1588" s="101">
        <v>289</v>
      </c>
      <c r="O1588" s="101">
        <v>319</v>
      </c>
      <c r="P1588" s="99"/>
      <c r="Q1588" s="99"/>
      <c r="R1588" s="99"/>
      <c r="S1588" s="99"/>
      <c r="T1588" s="99"/>
      <c r="U1588" s="99"/>
    </row>
    <row r="1589" spans="7:21" x14ac:dyDescent="0.25">
      <c r="G1589" s="96" t="s">
        <v>79</v>
      </c>
      <c r="H1589" s="100">
        <v>44466</v>
      </c>
      <c r="I1589" s="98" t="s">
        <v>7</v>
      </c>
      <c r="J1589" s="98" t="str">
        <f t="shared" si="24"/>
        <v>44466N</v>
      </c>
      <c r="K1589" s="101">
        <v>279</v>
      </c>
      <c r="L1589" s="101">
        <v>309</v>
      </c>
      <c r="M1589" s="101"/>
      <c r="N1589" s="101">
        <v>319</v>
      </c>
      <c r="O1589" s="101">
        <v>349</v>
      </c>
      <c r="P1589" s="99"/>
      <c r="Q1589" s="99"/>
      <c r="R1589" s="99"/>
      <c r="S1589" s="99"/>
      <c r="T1589" s="99"/>
      <c r="U1589" s="99"/>
    </row>
    <row r="1590" spans="7:21" x14ac:dyDescent="0.25">
      <c r="G1590" s="96" t="s">
        <v>79</v>
      </c>
      <c r="H1590" s="100">
        <v>44466</v>
      </c>
      <c r="I1590" s="98" t="s">
        <v>8</v>
      </c>
      <c r="J1590" s="98" t="str">
        <f t="shared" si="24"/>
        <v>44466X</v>
      </c>
      <c r="K1590" s="101">
        <v>339</v>
      </c>
      <c r="L1590" s="101">
        <v>369</v>
      </c>
      <c r="M1590" s="101"/>
      <c r="N1590" s="101">
        <v>379</v>
      </c>
      <c r="O1590" s="101">
        <v>409</v>
      </c>
      <c r="P1590" s="99"/>
      <c r="Q1590" s="99"/>
      <c r="R1590" s="99"/>
      <c r="S1590" s="99"/>
      <c r="T1590" s="99"/>
      <c r="U1590" s="99"/>
    </row>
    <row r="1591" spans="7:21" x14ac:dyDescent="0.25">
      <c r="G1591" s="96" t="s">
        <v>79</v>
      </c>
      <c r="H1591" s="100">
        <v>44466</v>
      </c>
      <c r="I1591" s="98" t="s">
        <v>9</v>
      </c>
      <c r="J1591" s="98" t="str">
        <f t="shared" si="24"/>
        <v>44466Q</v>
      </c>
      <c r="K1591" s="101">
        <v>414</v>
      </c>
      <c r="L1591" s="101">
        <v>444</v>
      </c>
      <c r="M1591" s="101"/>
      <c r="N1591" s="101">
        <v>454</v>
      </c>
      <c r="O1591" s="101">
        <v>484</v>
      </c>
      <c r="P1591" s="99"/>
      <c r="Q1591" s="99"/>
      <c r="R1591" s="99"/>
      <c r="S1591" s="99"/>
      <c r="T1591" s="99"/>
      <c r="U1591" s="99"/>
    </row>
    <row r="1592" spans="7:21" x14ac:dyDescent="0.25">
      <c r="G1592" s="96" t="s">
        <v>79</v>
      </c>
      <c r="H1592" s="100">
        <v>44466</v>
      </c>
      <c r="I1592" s="98" t="s">
        <v>10</v>
      </c>
      <c r="J1592" s="98" t="str">
        <f t="shared" si="24"/>
        <v>44466E</v>
      </c>
      <c r="K1592" s="101">
        <v>494</v>
      </c>
      <c r="L1592" s="101">
        <v>524</v>
      </c>
      <c r="M1592" s="101"/>
      <c r="N1592" s="101">
        <v>534</v>
      </c>
      <c r="O1592" s="101">
        <v>564</v>
      </c>
      <c r="P1592" s="99"/>
      <c r="Q1592" s="99"/>
      <c r="R1592" s="99"/>
      <c r="S1592" s="99"/>
      <c r="T1592" s="99"/>
      <c r="U1592" s="99"/>
    </row>
    <row r="1593" spans="7:21" x14ac:dyDescent="0.25">
      <c r="G1593" s="96" t="s">
        <v>79</v>
      </c>
      <c r="H1593" s="100">
        <v>44466</v>
      </c>
      <c r="I1593" s="98" t="s">
        <v>72</v>
      </c>
      <c r="J1593" s="98" t="str">
        <f t="shared" si="24"/>
        <v>44466M</v>
      </c>
      <c r="K1593" s="101">
        <v>584</v>
      </c>
      <c r="L1593" s="101">
        <v>614</v>
      </c>
      <c r="M1593" s="101"/>
      <c r="N1593" s="101">
        <v>624</v>
      </c>
      <c r="O1593" s="101">
        <v>654</v>
      </c>
      <c r="P1593" s="99"/>
      <c r="Q1593" s="99"/>
      <c r="R1593" s="99"/>
      <c r="S1593" s="99"/>
      <c r="T1593" s="99"/>
      <c r="U1593" s="99"/>
    </row>
    <row r="1594" spans="7:21" x14ac:dyDescent="0.25">
      <c r="G1594" s="96" t="s">
        <v>80</v>
      </c>
      <c r="H1594" s="100">
        <v>44467</v>
      </c>
      <c r="I1594" s="98" t="s">
        <v>6</v>
      </c>
      <c r="J1594" s="98" t="str">
        <f t="shared" si="24"/>
        <v>44467O</v>
      </c>
      <c r="K1594" s="101">
        <v>249</v>
      </c>
      <c r="L1594" s="101">
        <v>279</v>
      </c>
      <c r="M1594" s="101"/>
      <c r="N1594" s="101">
        <v>289</v>
      </c>
      <c r="O1594" s="101">
        <v>319</v>
      </c>
      <c r="P1594" s="99"/>
      <c r="Q1594" s="99"/>
      <c r="R1594" s="99"/>
      <c r="S1594" s="99"/>
      <c r="T1594" s="99"/>
      <c r="U1594" s="99"/>
    </row>
    <row r="1595" spans="7:21" x14ac:dyDescent="0.25">
      <c r="G1595" s="96" t="s">
        <v>80</v>
      </c>
      <c r="H1595" s="100">
        <v>44467</v>
      </c>
      <c r="I1595" s="98" t="s">
        <v>7</v>
      </c>
      <c r="J1595" s="98" t="str">
        <f t="shared" si="24"/>
        <v>44467N</v>
      </c>
      <c r="K1595" s="101">
        <v>279</v>
      </c>
      <c r="L1595" s="101">
        <v>309</v>
      </c>
      <c r="M1595" s="101"/>
      <c r="N1595" s="101">
        <v>319</v>
      </c>
      <c r="O1595" s="101">
        <v>349</v>
      </c>
      <c r="P1595" s="99"/>
      <c r="Q1595" s="99"/>
      <c r="R1595" s="99"/>
      <c r="S1595" s="99"/>
      <c r="T1595" s="99"/>
      <c r="U1595" s="99"/>
    </row>
    <row r="1596" spans="7:21" x14ac:dyDescent="0.25">
      <c r="G1596" s="96" t="s">
        <v>80</v>
      </c>
      <c r="H1596" s="100">
        <v>44467</v>
      </c>
      <c r="I1596" s="98" t="s">
        <v>8</v>
      </c>
      <c r="J1596" s="98" t="str">
        <f t="shared" si="24"/>
        <v>44467X</v>
      </c>
      <c r="K1596" s="101">
        <v>339</v>
      </c>
      <c r="L1596" s="101">
        <v>369</v>
      </c>
      <c r="M1596" s="101"/>
      <c r="N1596" s="101">
        <v>379</v>
      </c>
      <c r="O1596" s="101">
        <v>409</v>
      </c>
      <c r="P1596" s="99"/>
      <c r="Q1596" s="99"/>
      <c r="R1596" s="99"/>
      <c r="S1596" s="99"/>
      <c r="T1596" s="99"/>
      <c r="U1596" s="99"/>
    </row>
    <row r="1597" spans="7:21" x14ac:dyDescent="0.25">
      <c r="G1597" s="96" t="s">
        <v>80</v>
      </c>
      <c r="H1597" s="100">
        <v>44467</v>
      </c>
      <c r="I1597" s="98" t="s">
        <v>9</v>
      </c>
      <c r="J1597" s="98" t="str">
        <f t="shared" si="24"/>
        <v>44467Q</v>
      </c>
      <c r="K1597" s="101">
        <v>414</v>
      </c>
      <c r="L1597" s="101">
        <v>444</v>
      </c>
      <c r="M1597" s="101"/>
      <c r="N1597" s="101">
        <v>454</v>
      </c>
      <c r="O1597" s="101">
        <v>484</v>
      </c>
      <c r="P1597" s="99"/>
      <c r="Q1597" s="99"/>
      <c r="R1597" s="99"/>
      <c r="S1597" s="99"/>
      <c r="T1597" s="99"/>
      <c r="U1597" s="99"/>
    </row>
    <row r="1598" spans="7:21" x14ac:dyDescent="0.25">
      <c r="G1598" s="96" t="s">
        <v>80</v>
      </c>
      <c r="H1598" s="100">
        <v>44467</v>
      </c>
      <c r="I1598" s="98" t="s">
        <v>10</v>
      </c>
      <c r="J1598" s="98" t="str">
        <f t="shared" si="24"/>
        <v>44467E</v>
      </c>
      <c r="K1598" s="101">
        <v>494</v>
      </c>
      <c r="L1598" s="101">
        <v>524</v>
      </c>
      <c r="M1598" s="101"/>
      <c r="N1598" s="101">
        <v>534</v>
      </c>
      <c r="O1598" s="101">
        <v>564</v>
      </c>
      <c r="P1598" s="99"/>
      <c r="Q1598" s="99"/>
      <c r="R1598" s="99"/>
      <c r="S1598" s="99"/>
      <c r="T1598" s="99"/>
      <c r="U1598" s="99"/>
    </row>
    <row r="1599" spans="7:21" x14ac:dyDescent="0.25">
      <c r="G1599" s="96" t="s">
        <v>80</v>
      </c>
      <c r="H1599" s="100">
        <v>44467</v>
      </c>
      <c r="I1599" s="98" t="s">
        <v>72</v>
      </c>
      <c r="J1599" s="98" t="str">
        <f t="shared" si="24"/>
        <v>44467M</v>
      </c>
      <c r="K1599" s="101">
        <v>584</v>
      </c>
      <c r="L1599" s="101">
        <v>614</v>
      </c>
      <c r="M1599" s="101"/>
      <c r="N1599" s="101">
        <v>624</v>
      </c>
      <c r="O1599" s="101">
        <v>654</v>
      </c>
      <c r="P1599" s="99"/>
      <c r="Q1599" s="99"/>
      <c r="R1599" s="99"/>
      <c r="S1599" s="99"/>
      <c r="T1599" s="99"/>
      <c r="U1599" s="99"/>
    </row>
    <row r="1600" spans="7:21" x14ac:dyDescent="0.25">
      <c r="G1600" s="96" t="s">
        <v>74</v>
      </c>
      <c r="H1600" s="100">
        <v>44468</v>
      </c>
      <c r="I1600" s="98" t="s">
        <v>6</v>
      </c>
      <c r="J1600" s="98" t="str">
        <f t="shared" si="24"/>
        <v>44468O</v>
      </c>
      <c r="K1600" s="101">
        <v>249</v>
      </c>
      <c r="L1600" s="101">
        <v>279</v>
      </c>
      <c r="M1600" s="101"/>
      <c r="N1600" s="101">
        <v>289</v>
      </c>
      <c r="O1600" s="101">
        <v>319</v>
      </c>
      <c r="P1600" s="99"/>
      <c r="Q1600" s="99"/>
      <c r="R1600" s="99"/>
      <c r="S1600" s="99"/>
      <c r="T1600" s="99"/>
      <c r="U1600" s="99"/>
    </row>
    <row r="1601" spans="7:21" x14ac:dyDescent="0.25">
      <c r="G1601" s="96" t="s">
        <v>74</v>
      </c>
      <c r="H1601" s="100">
        <v>44468</v>
      </c>
      <c r="I1601" s="98" t="s">
        <v>7</v>
      </c>
      <c r="J1601" s="98" t="str">
        <f t="shared" si="24"/>
        <v>44468N</v>
      </c>
      <c r="K1601" s="101">
        <v>279</v>
      </c>
      <c r="L1601" s="101">
        <v>309</v>
      </c>
      <c r="M1601" s="101"/>
      <c r="N1601" s="101">
        <v>319</v>
      </c>
      <c r="O1601" s="101">
        <v>349</v>
      </c>
      <c r="P1601" s="99"/>
      <c r="Q1601" s="99"/>
      <c r="R1601" s="99"/>
      <c r="S1601" s="99"/>
      <c r="T1601" s="99"/>
      <c r="U1601" s="99"/>
    </row>
    <row r="1602" spans="7:21" x14ac:dyDescent="0.25">
      <c r="G1602" s="96" t="s">
        <v>74</v>
      </c>
      <c r="H1602" s="100">
        <v>44468</v>
      </c>
      <c r="I1602" s="98" t="s">
        <v>8</v>
      </c>
      <c r="J1602" s="98" t="str">
        <f t="shared" si="24"/>
        <v>44468X</v>
      </c>
      <c r="K1602" s="101">
        <v>339</v>
      </c>
      <c r="L1602" s="101">
        <v>369</v>
      </c>
      <c r="M1602" s="101"/>
      <c r="N1602" s="101">
        <v>379</v>
      </c>
      <c r="O1602" s="101">
        <v>409</v>
      </c>
      <c r="P1602" s="99"/>
      <c r="Q1602" s="99"/>
      <c r="R1602" s="99"/>
      <c r="S1602" s="99"/>
      <c r="T1602" s="99"/>
      <c r="U1602" s="99"/>
    </row>
    <row r="1603" spans="7:21" x14ac:dyDescent="0.25">
      <c r="G1603" s="96" t="s">
        <v>74</v>
      </c>
      <c r="H1603" s="100">
        <v>44468</v>
      </c>
      <c r="I1603" s="98" t="s">
        <v>9</v>
      </c>
      <c r="J1603" s="98" t="str">
        <f t="shared" si="24"/>
        <v>44468Q</v>
      </c>
      <c r="K1603" s="101">
        <v>414</v>
      </c>
      <c r="L1603" s="101">
        <v>444</v>
      </c>
      <c r="M1603" s="101"/>
      <c r="N1603" s="101">
        <v>454</v>
      </c>
      <c r="O1603" s="101">
        <v>484</v>
      </c>
      <c r="P1603" s="99"/>
      <c r="Q1603" s="99"/>
      <c r="R1603" s="99"/>
      <c r="S1603" s="99"/>
      <c r="T1603" s="99"/>
      <c r="U1603" s="99"/>
    </row>
    <row r="1604" spans="7:21" x14ac:dyDescent="0.25">
      <c r="G1604" s="96" t="s">
        <v>74</v>
      </c>
      <c r="H1604" s="100">
        <v>44468</v>
      </c>
      <c r="I1604" s="98" t="s">
        <v>10</v>
      </c>
      <c r="J1604" s="98" t="str">
        <f t="shared" si="24"/>
        <v>44468E</v>
      </c>
      <c r="K1604" s="101">
        <v>494</v>
      </c>
      <c r="L1604" s="101">
        <v>524</v>
      </c>
      <c r="M1604" s="101"/>
      <c r="N1604" s="101">
        <v>534</v>
      </c>
      <c r="O1604" s="101">
        <v>564</v>
      </c>
      <c r="P1604" s="99"/>
      <c r="Q1604" s="99"/>
      <c r="R1604" s="99"/>
      <c r="S1604" s="99"/>
      <c r="T1604" s="99"/>
      <c r="U1604" s="99"/>
    </row>
    <row r="1605" spans="7:21" x14ac:dyDescent="0.25">
      <c r="G1605" s="96" t="s">
        <v>74</v>
      </c>
      <c r="H1605" s="100">
        <v>44468</v>
      </c>
      <c r="I1605" s="98" t="s">
        <v>72</v>
      </c>
      <c r="J1605" s="98" t="str">
        <f t="shared" ref="J1605:J1668" si="25">+H1605&amp;I1605</f>
        <v>44468M</v>
      </c>
      <c r="K1605" s="101">
        <v>584</v>
      </c>
      <c r="L1605" s="101">
        <v>614</v>
      </c>
      <c r="M1605" s="101"/>
      <c r="N1605" s="101">
        <v>624</v>
      </c>
      <c r="O1605" s="101">
        <v>654</v>
      </c>
      <c r="P1605" s="99"/>
      <c r="Q1605" s="99"/>
      <c r="R1605" s="99"/>
      <c r="S1605" s="99"/>
      <c r="T1605" s="99"/>
      <c r="U1605" s="99"/>
    </row>
    <row r="1606" spans="7:21" x14ac:dyDescent="0.25">
      <c r="G1606" s="96" t="s">
        <v>75</v>
      </c>
      <c r="H1606" s="100">
        <v>44469</v>
      </c>
      <c r="I1606" s="98" t="s">
        <v>6</v>
      </c>
      <c r="J1606" s="98" t="str">
        <f t="shared" si="25"/>
        <v>44469O</v>
      </c>
      <c r="K1606" s="101">
        <v>249</v>
      </c>
      <c r="L1606" s="101">
        <v>279</v>
      </c>
      <c r="M1606" s="101"/>
      <c r="N1606" s="101">
        <v>289</v>
      </c>
      <c r="O1606" s="101">
        <v>319</v>
      </c>
      <c r="P1606" s="99"/>
      <c r="Q1606" s="99"/>
      <c r="R1606" s="99"/>
      <c r="S1606" s="99"/>
      <c r="T1606" s="99"/>
      <c r="U1606" s="99"/>
    </row>
    <row r="1607" spans="7:21" x14ac:dyDescent="0.25">
      <c r="G1607" s="96" t="s">
        <v>75</v>
      </c>
      <c r="H1607" s="100">
        <v>44469</v>
      </c>
      <c r="I1607" s="98" t="s">
        <v>7</v>
      </c>
      <c r="J1607" s="98" t="str">
        <f t="shared" si="25"/>
        <v>44469N</v>
      </c>
      <c r="K1607" s="101">
        <v>279</v>
      </c>
      <c r="L1607" s="101">
        <v>309</v>
      </c>
      <c r="M1607" s="101"/>
      <c r="N1607" s="101">
        <v>319</v>
      </c>
      <c r="O1607" s="101">
        <v>349</v>
      </c>
      <c r="P1607" s="99"/>
      <c r="Q1607" s="99"/>
      <c r="R1607" s="99"/>
      <c r="S1607" s="99"/>
      <c r="T1607" s="99"/>
      <c r="U1607" s="99"/>
    </row>
    <row r="1608" spans="7:21" x14ac:dyDescent="0.25">
      <c r="G1608" s="96" t="s">
        <v>75</v>
      </c>
      <c r="H1608" s="100">
        <v>44469</v>
      </c>
      <c r="I1608" s="98" t="s">
        <v>8</v>
      </c>
      <c r="J1608" s="98" t="str">
        <f t="shared" si="25"/>
        <v>44469X</v>
      </c>
      <c r="K1608" s="101">
        <v>339</v>
      </c>
      <c r="L1608" s="101">
        <v>369</v>
      </c>
      <c r="M1608" s="101"/>
      <c r="N1608" s="101">
        <v>379</v>
      </c>
      <c r="O1608" s="101">
        <v>409</v>
      </c>
      <c r="P1608" s="99"/>
      <c r="Q1608" s="99"/>
      <c r="R1608" s="99"/>
      <c r="S1608" s="99"/>
      <c r="T1608" s="99"/>
      <c r="U1608" s="99"/>
    </row>
    <row r="1609" spans="7:21" x14ac:dyDescent="0.25">
      <c r="G1609" s="96" t="s">
        <v>75</v>
      </c>
      <c r="H1609" s="100">
        <v>44469</v>
      </c>
      <c r="I1609" s="98" t="s">
        <v>9</v>
      </c>
      <c r="J1609" s="98" t="str">
        <f t="shared" si="25"/>
        <v>44469Q</v>
      </c>
      <c r="K1609" s="101">
        <v>414</v>
      </c>
      <c r="L1609" s="101">
        <v>444</v>
      </c>
      <c r="M1609" s="101"/>
      <c r="N1609" s="101">
        <v>454</v>
      </c>
      <c r="O1609" s="101">
        <v>484</v>
      </c>
      <c r="P1609" s="99"/>
      <c r="Q1609" s="99"/>
      <c r="R1609" s="99"/>
      <c r="S1609" s="99"/>
      <c r="T1609" s="99"/>
      <c r="U1609" s="99"/>
    </row>
    <row r="1610" spans="7:21" x14ac:dyDescent="0.25">
      <c r="G1610" s="96" t="s">
        <v>75</v>
      </c>
      <c r="H1610" s="100">
        <v>44469</v>
      </c>
      <c r="I1610" s="98" t="s">
        <v>10</v>
      </c>
      <c r="J1610" s="98" t="str">
        <f t="shared" si="25"/>
        <v>44469E</v>
      </c>
      <c r="K1610" s="101">
        <v>494</v>
      </c>
      <c r="L1610" s="101">
        <v>524</v>
      </c>
      <c r="M1610" s="101"/>
      <c r="N1610" s="101">
        <v>534</v>
      </c>
      <c r="O1610" s="101">
        <v>564</v>
      </c>
      <c r="P1610" s="99"/>
      <c r="Q1610" s="99"/>
      <c r="R1610" s="99"/>
      <c r="S1610" s="99"/>
      <c r="T1610" s="99"/>
      <c r="U1610" s="99"/>
    </row>
    <row r="1611" spans="7:21" x14ac:dyDescent="0.25">
      <c r="G1611" s="96" t="s">
        <v>75</v>
      </c>
      <c r="H1611" s="100">
        <v>44469</v>
      </c>
      <c r="I1611" s="98" t="s">
        <v>72</v>
      </c>
      <c r="J1611" s="98" t="str">
        <f t="shared" si="25"/>
        <v>44469M</v>
      </c>
      <c r="K1611" s="101">
        <v>584</v>
      </c>
      <c r="L1611" s="101">
        <v>614</v>
      </c>
      <c r="M1611" s="101"/>
      <c r="N1611" s="101">
        <v>624</v>
      </c>
      <c r="O1611" s="101">
        <v>654</v>
      </c>
      <c r="P1611" s="99"/>
      <c r="Q1611" s="99"/>
      <c r="R1611" s="99"/>
      <c r="S1611" s="99"/>
      <c r="T1611" s="99"/>
      <c r="U1611" s="99"/>
    </row>
    <row r="1612" spans="7:21" x14ac:dyDescent="0.25">
      <c r="G1612" s="96" t="s">
        <v>76</v>
      </c>
      <c r="H1612" s="100">
        <v>44470</v>
      </c>
      <c r="I1612" s="98" t="s">
        <v>6</v>
      </c>
      <c r="J1612" s="98" t="str">
        <f t="shared" si="25"/>
        <v>44470O</v>
      </c>
      <c r="K1612" s="101">
        <v>249</v>
      </c>
      <c r="L1612" s="101">
        <v>279</v>
      </c>
      <c r="M1612" s="101"/>
      <c r="N1612" s="101">
        <v>289</v>
      </c>
      <c r="O1612" s="101">
        <v>319</v>
      </c>
      <c r="P1612" s="99"/>
      <c r="Q1612" s="99">
        <v>249</v>
      </c>
      <c r="R1612" s="101">
        <v>279</v>
      </c>
      <c r="S1612" s="99"/>
      <c r="T1612" s="99"/>
      <c r="U1612" s="99"/>
    </row>
    <row r="1613" spans="7:21" x14ac:dyDescent="0.25">
      <c r="G1613" s="96" t="s">
        <v>76</v>
      </c>
      <c r="H1613" s="100">
        <v>44470</v>
      </c>
      <c r="I1613" s="98" t="s">
        <v>7</v>
      </c>
      <c r="J1613" s="98" t="str">
        <f t="shared" si="25"/>
        <v>44470N</v>
      </c>
      <c r="K1613" s="101">
        <v>279</v>
      </c>
      <c r="L1613" s="101">
        <v>309</v>
      </c>
      <c r="M1613" s="101"/>
      <c r="N1613" s="101">
        <v>319</v>
      </c>
      <c r="O1613" s="101">
        <v>349</v>
      </c>
      <c r="P1613" s="99"/>
      <c r="Q1613" s="101">
        <v>279</v>
      </c>
      <c r="R1613" s="101">
        <v>309</v>
      </c>
      <c r="S1613" s="99"/>
      <c r="T1613" s="99"/>
      <c r="U1613" s="99"/>
    </row>
    <row r="1614" spans="7:21" x14ac:dyDescent="0.25">
      <c r="G1614" s="96" t="s">
        <v>76</v>
      </c>
      <c r="H1614" s="100">
        <v>44470</v>
      </c>
      <c r="I1614" s="98" t="s">
        <v>8</v>
      </c>
      <c r="J1614" s="98" t="str">
        <f t="shared" si="25"/>
        <v>44470X</v>
      </c>
      <c r="K1614" s="101">
        <v>339</v>
      </c>
      <c r="L1614" s="101">
        <v>369</v>
      </c>
      <c r="M1614" s="101"/>
      <c r="N1614" s="101">
        <v>379</v>
      </c>
      <c r="O1614" s="101">
        <v>409</v>
      </c>
      <c r="P1614" s="99"/>
      <c r="Q1614" s="101">
        <v>339</v>
      </c>
      <c r="R1614" s="101">
        <v>369</v>
      </c>
      <c r="S1614" s="99"/>
      <c r="T1614" s="99"/>
      <c r="U1614" s="99"/>
    </row>
    <row r="1615" spans="7:21" x14ac:dyDescent="0.25">
      <c r="G1615" s="96" t="s">
        <v>76</v>
      </c>
      <c r="H1615" s="100">
        <v>44470</v>
      </c>
      <c r="I1615" s="98" t="s">
        <v>9</v>
      </c>
      <c r="J1615" s="98" t="str">
        <f t="shared" si="25"/>
        <v>44470Q</v>
      </c>
      <c r="K1615" s="101">
        <v>414</v>
      </c>
      <c r="L1615" s="101">
        <v>444</v>
      </c>
      <c r="M1615" s="101"/>
      <c r="N1615" s="101">
        <v>454</v>
      </c>
      <c r="O1615" s="101">
        <v>484</v>
      </c>
      <c r="P1615" s="99"/>
      <c r="Q1615" s="99">
        <v>414</v>
      </c>
      <c r="R1615" s="99">
        <v>444</v>
      </c>
      <c r="S1615" s="99"/>
      <c r="T1615" s="99"/>
      <c r="U1615" s="99"/>
    </row>
    <row r="1616" spans="7:21" x14ac:dyDescent="0.25">
      <c r="G1616" s="96" t="s">
        <v>76</v>
      </c>
      <c r="H1616" s="100">
        <v>44470</v>
      </c>
      <c r="I1616" s="98" t="s">
        <v>10</v>
      </c>
      <c r="J1616" s="98" t="str">
        <f t="shared" si="25"/>
        <v>44470E</v>
      </c>
      <c r="K1616" s="101">
        <v>494</v>
      </c>
      <c r="L1616" s="101">
        <v>524</v>
      </c>
      <c r="M1616" s="101"/>
      <c r="N1616" s="101">
        <v>534</v>
      </c>
      <c r="O1616" s="101">
        <v>564</v>
      </c>
      <c r="P1616" s="99"/>
      <c r="Q1616" s="99">
        <v>494</v>
      </c>
      <c r="R1616" s="99">
        <v>524</v>
      </c>
      <c r="S1616" s="99"/>
      <c r="T1616" s="99"/>
      <c r="U1616" s="99"/>
    </row>
    <row r="1617" spans="7:21" x14ac:dyDescent="0.25">
      <c r="G1617" s="96" t="s">
        <v>76</v>
      </c>
      <c r="H1617" s="100">
        <v>44470</v>
      </c>
      <c r="I1617" s="98" t="s">
        <v>72</v>
      </c>
      <c r="J1617" s="98" t="str">
        <f t="shared" si="25"/>
        <v>44470M</v>
      </c>
      <c r="K1617" s="101">
        <v>584</v>
      </c>
      <c r="L1617" s="101">
        <v>614</v>
      </c>
      <c r="M1617" s="101"/>
      <c r="N1617" s="101">
        <v>624</v>
      </c>
      <c r="O1617" s="101">
        <v>654</v>
      </c>
      <c r="P1617" s="99"/>
      <c r="Q1617" s="99">
        <v>584</v>
      </c>
      <c r="R1617" s="99">
        <v>614</v>
      </c>
      <c r="S1617" s="99"/>
      <c r="T1617" s="99"/>
      <c r="U1617" s="99"/>
    </row>
    <row r="1618" spans="7:21" x14ac:dyDescent="0.25">
      <c r="G1618" s="96" t="s">
        <v>77</v>
      </c>
      <c r="H1618" s="100">
        <v>44471</v>
      </c>
      <c r="I1618" s="98" t="s">
        <v>6</v>
      </c>
      <c r="J1618" s="98" t="str">
        <f t="shared" si="25"/>
        <v>44471O</v>
      </c>
      <c r="K1618" s="101">
        <v>249</v>
      </c>
      <c r="L1618" s="101">
        <v>279</v>
      </c>
      <c r="M1618" s="101"/>
      <c r="N1618" s="101">
        <v>289</v>
      </c>
      <c r="O1618" s="101">
        <v>319</v>
      </c>
      <c r="P1618" s="99"/>
      <c r="Q1618" s="99">
        <v>249</v>
      </c>
      <c r="R1618" s="101">
        <v>279</v>
      </c>
      <c r="S1618" s="99"/>
      <c r="T1618" s="99"/>
      <c r="U1618" s="99"/>
    </row>
    <row r="1619" spans="7:21" x14ac:dyDescent="0.25">
      <c r="G1619" s="96" t="s">
        <v>77</v>
      </c>
      <c r="H1619" s="100">
        <v>44471</v>
      </c>
      <c r="I1619" s="98" t="s">
        <v>7</v>
      </c>
      <c r="J1619" s="98" t="str">
        <f t="shared" si="25"/>
        <v>44471N</v>
      </c>
      <c r="K1619" s="101">
        <v>279</v>
      </c>
      <c r="L1619" s="101">
        <v>309</v>
      </c>
      <c r="M1619" s="101"/>
      <c r="N1619" s="101">
        <v>319</v>
      </c>
      <c r="O1619" s="101">
        <v>349</v>
      </c>
      <c r="P1619" s="99"/>
      <c r="Q1619" s="101">
        <v>279</v>
      </c>
      <c r="R1619" s="101">
        <v>309</v>
      </c>
      <c r="S1619" s="99"/>
      <c r="T1619" s="99"/>
      <c r="U1619" s="99"/>
    </row>
    <row r="1620" spans="7:21" x14ac:dyDescent="0.25">
      <c r="G1620" s="96" t="s">
        <v>77</v>
      </c>
      <c r="H1620" s="100">
        <v>44471</v>
      </c>
      <c r="I1620" s="98" t="s">
        <v>8</v>
      </c>
      <c r="J1620" s="98" t="str">
        <f t="shared" si="25"/>
        <v>44471X</v>
      </c>
      <c r="K1620" s="101">
        <v>339</v>
      </c>
      <c r="L1620" s="101">
        <v>369</v>
      </c>
      <c r="M1620" s="101"/>
      <c r="N1620" s="101">
        <v>379</v>
      </c>
      <c r="O1620" s="101">
        <v>409</v>
      </c>
      <c r="P1620" s="99"/>
      <c r="Q1620" s="101">
        <v>339</v>
      </c>
      <c r="R1620" s="101">
        <v>369</v>
      </c>
      <c r="S1620" s="99"/>
      <c r="T1620" s="99"/>
      <c r="U1620" s="99"/>
    </row>
    <row r="1621" spans="7:21" x14ac:dyDescent="0.25">
      <c r="G1621" s="96" t="s">
        <v>77</v>
      </c>
      <c r="H1621" s="100">
        <v>44471</v>
      </c>
      <c r="I1621" s="98" t="s">
        <v>9</v>
      </c>
      <c r="J1621" s="98" t="str">
        <f t="shared" si="25"/>
        <v>44471Q</v>
      </c>
      <c r="K1621" s="101">
        <v>414</v>
      </c>
      <c r="L1621" s="101">
        <v>444</v>
      </c>
      <c r="M1621" s="101"/>
      <c r="N1621" s="101">
        <v>454</v>
      </c>
      <c r="O1621" s="101">
        <v>484</v>
      </c>
      <c r="P1621" s="99"/>
      <c r="Q1621" s="99">
        <v>414</v>
      </c>
      <c r="R1621" s="99">
        <v>444</v>
      </c>
      <c r="S1621" s="99"/>
      <c r="T1621" s="99"/>
      <c r="U1621" s="99"/>
    </row>
    <row r="1622" spans="7:21" x14ac:dyDescent="0.25">
      <c r="G1622" s="96" t="s">
        <v>77</v>
      </c>
      <c r="H1622" s="100">
        <v>44471</v>
      </c>
      <c r="I1622" s="98" t="s">
        <v>10</v>
      </c>
      <c r="J1622" s="98" t="str">
        <f t="shared" si="25"/>
        <v>44471E</v>
      </c>
      <c r="K1622" s="101">
        <v>494</v>
      </c>
      <c r="L1622" s="101">
        <v>524</v>
      </c>
      <c r="M1622" s="101"/>
      <c r="N1622" s="101">
        <v>534</v>
      </c>
      <c r="O1622" s="101">
        <v>564</v>
      </c>
      <c r="P1622" s="99"/>
      <c r="Q1622" s="99">
        <v>494</v>
      </c>
      <c r="R1622" s="99">
        <v>524</v>
      </c>
      <c r="S1622" s="99"/>
      <c r="T1622" s="99"/>
      <c r="U1622" s="99"/>
    </row>
    <row r="1623" spans="7:21" x14ac:dyDescent="0.25">
      <c r="G1623" s="96" t="s">
        <v>77</v>
      </c>
      <c r="H1623" s="100">
        <v>44471</v>
      </c>
      <c r="I1623" s="98" t="s">
        <v>72</v>
      </c>
      <c r="J1623" s="98" t="str">
        <f t="shared" si="25"/>
        <v>44471M</v>
      </c>
      <c r="K1623" s="101">
        <v>584</v>
      </c>
      <c r="L1623" s="101">
        <v>614</v>
      </c>
      <c r="M1623" s="101"/>
      <c r="N1623" s="101">
        <v>624</v>
      </c>
      <c r="O1623" s="101">
        <v>654</v>
      </c>
      <c r="P1623" s="99"/>
      <c r="Q1623" s="99">
        <v>584</v>
      </c>
      <c r="R1623" s="99">
        <v>614</v>
      </c>
      <c r="S1623" s="99"/>
      <c r="T1623" s="99"/>
      <c r="U1623" s="99"/>
    </row>
    <row r="1624" spans="7:21" x14ac:dyDescent="0.25">
      <c r="G1624" s="96" t="s">
        <v>78</v>
      </c>
      <c r="H1624" s="100">
        <v>44472</v>
      </c>
      <c r="I1624" s="98" t="s">
        <v>6</v>
      </c>
      <c r="J1624" s="98" t="str">
        <f t="shared" si="25"/>
        <v>44472O</v>
      </c>
      <c r="K1624" s="101">
        <v>249</v>
      </c>
      <c r="L1624" s="101">
        <v>279</v>
      </c>
      <c r="M1624" s="101"/>
      <c r="N1624" s="101">
        <v>289</v>
      </c>
      <c r="O1624" s="101">
        <v>319</v>
      </c>
      <c r="P1624" s="99"/>
      <c r="Q1624" s="99"/>
      <c r="R1624" s="101"/>
      <c r="S1624" s="99"/>
      <c r="T1624" s="99"/>
      <c r="U1624" s="99"/>
    </row>
    <row r="1625" spans="7:21" x14ac:dyDescent="0.25">
      <c r="G1625" s="96" t="s">
        <v>78</v>
      </c>
      <c r="H1625" s="100">
        <v>44472</v>
      </c>
      <c r="I1625" s="98" t="s">
        <v>7</v>
      </c>
      <c r="J1625" s="98" t="str">
        <f t="shared" si="25"/>
        <v>44472N</v>
      </c>
      <c r="K1625" s="101">
        <v>279</v>
      </c>
      <c r="L1625" s="101">
        <v>309</v>
      </c>
      <c r="M1625" s="101"/>
      <c r="N1625" s="101">
        <v>319</v>
      </c>
      <c r="O1625" s="101">
        <v>349</v>
      </c>
      <c r="P1625" s="99"/>
      <c r="Q1625" s="101"/>
      <c r="R1625" s="101"/>
      <c r="S1625" s="99"/>
      <c r="T1625" s="99"/>
      <c r="U1625" s="99"/>
    </row>
    <row r="1626" spans="7:21" x14ac:dyDescent="0.25">
      <c r="G1626" s="96" t="s">
        <v>78</v>
      </c>
      <c r="H1626" s="100">
        <v>44472</v>
      </c>
      <c r="I1626" s="98" t="s">
        <v>8</v>
      </c>
      <c r="J1626" s="98" t="str">
        <f t="shared" si="25"/>
        <v>44472X</v>
      </c>
      <c r="K1626" s="101">
        <v>339</v>
      </c>
      <c r="L1626" s="101">
        <v>369</v>
      </c>
      <c r="M1626" s="101"/>
      <c r="N1626" s="101">
        <v>379</v>
      </c>
      <c r="O1626" s="101">
        <v>409</v>
      </c>
      <c r="P1626" s="99"/>
      <c r="Q1626" s="101"/>
      <c r="R1626" s="101"/>
      <c r="S1626" s="99"/>
      <c r="T1626" s="99"/>
      <c r="U1626" s="99"/>
    </row>
    <row r="1627" spans="7:21" x14ac:dyDescent="0.25">
      <c r="G1627" s="96" t="s">
        <v>78</v>
      </c>
      <c r="H1627" s="100">
        <v>44472</v>
      </c>
      <c r="I1627" s="98" t="s">
        <v>9</v>
      </c>
      <c r="J1627" s="98" t="str">
        <f t="shared" si="25"/>
        <v>44472Q</v>
      </c>
      <c r="K1627" s="101">
        <v>414</v>
      </c>
      <c r="L1627" s="101">
        <v>444</v>
      </c>
      <c r="M1627" s="101"/>
      <c r="N1627" s="101">
        <v>454</v>
      </c>
      <c r="O1627" s="101">
        <v>484</v>
      </c>
      <c r="P1627" s="99"/>
      <c r="Q1627" s="99"/>
      <c r="R1627" s="99"/>
      <c r="S1627" s="99"/>
      <c r="T1627" s="99"/>
      <c r="U1627" s="99"/>
    </row>
    <row r="1628" spans="7:21" x14ac:dyDescent="0.25">
      <c r="G1628" s="96" t="s">
        <v>78</v>
      </c>
      <c r="H1628" s="100">
        <v>44472</v>
      </c>
      <c r="I1628" s="98" t="s">
        <v>10</v>
      </c>
      <c r="J1628" s="98" t="str">
        <f t="shared" si="25"/>
        <v>44472E</v>
      </c>
      <c r="K1628" s="101">
        <v>494</v>
      </c>
      <c r="L1628" s="101">
        <v>524</v>
      </c>
      <c r="M1628" s="101"/>
      <c r="N1628" s="101">
        <v>534</v>
      </c>
      <c r="O1628" s="101">
        <v>564</v>
      </c>
      <c r="P1628" s="99"/>
      <c r="Q1628" s="99"/>
      <c r="R1628" s="99"/>
      <c r="S1628" s="99"/>
      <c r="T1628" s="99"/>
      <c r="U1628" s="99"/>
    </row>
    <row r="1629" spans="7:21" x14ac:dyDescent="0.25">
      <c r="G1629" s="96" t="s">
        <v>78</v>
      </c>
      <c r="H1629" s="100">
        <v>44472</v>
      </c>
      <c r="I1629" s="98" t="s">
        <v>72</v>
      </c>
      <c r="J1629" s="98" t="str">
        <f t="shared" si="25"/>
        <v>44472M</v>
      </c>
      <c r="K1629" s="101">
        <v>584</v>
      </c>
      <c r="L1629" s="101">
        <v>614</v>
      </c>
      <c r="M1629" s="101"/>
      <c r="N1629" s="101">
        <v>624</v>
      </c>
      <c r="O1629" s="101">
        <v>654</v>
      </c>
      <c r="P1629" s="99"/>
      <c r="Q1629" s="99"/>
      <c r="R1629" s="99"/>
      <c r="S1629" s="99"/>
      <c r="T1629" s="99"/>
      <c r="U1629" s="99"/>
    </row>
    <row r="1630" spans="7:21" x14ac:dyDescent="0.25">
      <c r="G1630" s="96" t="s">
        <v>79</v>
      </c>
      <c r="H1630" s="100">
        <v>44473</v>
      </c>
      <c r="I1630" s="98" t="s">
        <v>6</v>
      </c>
      <c r="J1630" s="98" t="str">
        <f t="shared" si="25"/>
        <v>44473O</v>
      </c>
      <c r="K1630" s="101">
        <v>249</v>
      </c>
      <c r="L1630" s="101">
        <v>279</v>
      </c>
      <c r="M1630" s="101"/>
      <c r="N1630" s="101">
        <v>289</v>
      </c>
      <c r="O1630" s="101">
        <v>319</v>
      </c>
      <c r="P1630" s="99"/>
      <c r="Q1630" s="99"/>
      <c r="R1630" s="99"/>
      <c r="S1630" s="99"/>
      <c r="T1630" s="99"/>
      <c r="U1630" s="99"/>
    </row>
    <row r="1631" spans="7:21" x14ac:dyDescent="0.25">
      <c r="G1631" s="96" t="s">
        <v>79</v>
      </c>
      <c r="H1631" s="100">
        <v>44473</v>
      </c>
      <c r="I1631" s="98" t="s">
        <v>7</v>
      </c>
      <c r="J1631" s="98" t="str">
        <f t="shared" si="25"/>
        <v>44473N</v>
      </c>
      <c r="K1631" s="101">
        <v>279</v>
      </c>
      <c r="L1631" s="101">
        <v>309</v>
      </c>
      <c r="M1631" s="101"/>
      <c r="N1631" s="101">
        <v>319</v>
      </c>
      <c r="O1631" s="101">
        <v>349</v>
      </c>
      <c r="P1631" s="99"/>
      <c r="Q1631" s="99"/>
      <c r="R1631" s="99"/>
      <c r="S1631" s="99"/>
      <c r="T1631" s="99"/>
      <c r="U1631" s="99"/>
    </row>
    <row r="1632" spans="7:21" x14ac:dyDescent="0.25">
      <c r="G1632" s="96" t="s">
        <v>79</v>
      </c>
      <c r="H1632" s="100">
        <v>44473</v>
      </c>
      <c r="I1632" s="98" t="s">
        <v>8</v>
      </c>
      <c r="J1632" s="98" t="str">
        <f t="shared" si="25"/>
        <v>44473X</v>
      </c>
      <c r="K1632" s="101">
        <v>339</v>
      </c>
      <c r="L1632" s="101">
        <v>369</v>
      </c>
      <c r="M1632" s="101"/>
      <c r="N1632" s="101">
        <v>379</v>
      </c>
      <c r="O1632" s="101">
        <v>409</v>
      </c>
      <c r="P1632" s="99"/>
      <c r="Q1632" s="99"/>
      <c r="R1632" s="99"/>
      <c r="S1632" s="99"/>
      <c r="T1632" s="99"/>
      <c r="U1632" s="99"/>
    </row>
    <row r="1633" spans="7:21" x14ac:dyDescent="0.25">
      <c r="G1633" s="96" t="s">
        <v>79</v>
      </c>
      <c r="H1633" s="100">
        <v>44473</v>
      </c>
      <c r="I1633" s="98" t="s">
        <v>9</v>
      </c>
      <c r="J1633" s="98" t="str">
        <f t="shared" si="25"/>
        <v>44473Q</v>
      </c>
      <c r="K1633" s="101">
        <v>414</v>
      </c>
      <c r="L1633" s="101">
        <v>444</v>
      </c>
      <c r="M1633" s="101"/>
      <c r="N1633" s="101">
        <v>454</v>
      </c>
      <c r="O1633" s="101">
        <v>484</v>
      </c>
      <c r="P1633" s="99"/>
      <c r="Q1633" s="99"/>
      <c r="R1633" s="99"/>
      <c r="S1633" s="99"/>
      <c r="T1633" s="99"/>
      <c r="U1633" s="99"/>
    </row>
    <row r="1634" spans="7:21" x14ac:dyDescent="0.25">
      <c r="G1634" s="96" t="s">
        <v>79</v>
      </c>
      <c r="H1634" s="100">
        <v>44473</v>
      </c>
      <c r="I1634" s="98" t="s">
        <v>10</v>
      </c>
      <c r="J1634" s="98" t="str">
        <f t="shared" si="25"/>
        <v>44473E</v>
      </c>
      <c r="K1634" s="101">
        <v>494</v>
      </c>
      <c r="L1634" s="101">
        <v>524</v>
      </c>
      <c r="M1634" s="101"/>
      <c r="N1634" s="101">
        <v>534</v>
      </c>
      <c r="O1634" s="101">
        <v>564</v>
      </c>
      <c r="P1634" s="99"/>
      <c r="Q1634" s="99"/>
      <c r="R1634" s="99"/>
      <c r="S1634" s="99"/>
      <c r="T1634" s="99"/>
      <c r="U1634" s="99"/>
    </row>
    <row r="1635" spans="7:21" x14ac:dyDescent="0.25">
      <c r="G1635" s="96" t="s">
        <v>79</v>
      </c>
      <c r="H1635" s="100">
        <v>44473</v>
      </c>
      <c r="I1635" s="98" t="s">
        <v>72</v>
      </c>
      <c r="J1635" s="98" t="str">
        <f t="shared" si="25"/>
        <v>44473M</v>
      </c>
      <c r="K1635" s="101">
        <v>584</v>
      </c>
      <c r="L1635" s="101">
        <v>614</v>
      </c>
      <c r="M1635" s="101"/>
      <c r="N1635" s="101">
        <v>624</v>
      </c>
      <c r="O1635" s="101">
        <v>654</v>
      </c>
      <c r="P1635" s="99"/>
      <c r="Q1635" s="99"/>
      <c r="R1635" s="99"/>
      <c r="S1635" s="99"/>
      <c r="T1635" s="99"/>
      <c r="U1635" s="99"/>
    </row>
    <row r="1636" spans="7:21" x14ac:dyDescent="0.25">
      <c r="G1636" s="96" t="s">
        <v>80</v>
      </c>
      <c r="H1636" s="100">
        <v>44474</v>
      </c>
      <c r="I1636" s="98" t="s">
        <v>6</v>
      </c>
      <c r="J1636" s="98" t="str">
        <f t="shared" si="25"/>
        <v>44474O</v>
      </c>
      <c r="K1636" s="101">
        <v>249</v>
      </c>
      <c r="L1636" s="101">
        <v>279</v>
      </c>
      <c r="M1636" s="101"/>
      <c r="N1636" s="101">
        <v>289</v>
      </c>
      <c r="O1636" s="101">
        <v>319</v>
      </c>
      <c r="P1636" s="99"/>
      <c r="Q1636" s="99"/>
      <c r="R1636" s="99"/>
      <c r="S1636" s="99"/>
      <c r="T1636" s="99"/>
      <c r="U1636" s="99"/>
    </row>
    <row r="1637" spans="7:21" x14ac:dyDescent="0.25">
      <c r="G1637" s="96" t="s">
        <v>80</v>
      </c>
      <c r="H1637" s="100">
        <v>44474</v>
      </c>
      <c r="I1637" s="98" t="s">
        <v>7</v>
      </c>
      <c r="J1637" s="98" t="str">
        <f t="shared" si="25"/>
        <v>44474N</v>
      </c>
      <c r="K1637" s="101">
        <v>279</v>
      </c>
      <c r="L1637" s="101">
        <v>309</v>
      </c>
      <c r="M1637" s="101"/>
      <c r="N1637" s="101">
        <v>319</v>
      </c>
      <c r="O1637" s="101">
        <v>349</v>
      </c>
      <c r="P1637" s="99"/>
      <c r="Q1637" s="99"/>
      <c r="R1637" s="99"/>
      <c r="S1637" s="99"/>
      <c r="T1637" s="99"/>
      <c r="U1637" s="99"/>
    </row>
    <row r="1638" spans="7:21" x14ac:dyDescent="0.25">
      <c r="G1638" s="96" t="s">
        <v>80</v>
      </c>
      <c r="H1638" s="100">
        <v>44474</v>
      </c>
      <c r="I1638" s="98" t="s">
        <v>8</v>
      </c>
      <c r="J1638" s="98" t="str">
        <f t="shared" si="25"/>
        <v>44474X</v>
      </c>
      <c r="K1638" s="101">
        <v>339</v>
      </c>
      <c r="L1638" s="101">
        <v>369</v>
      </c>
      <c r="M1638" s="101"/>
      <c r="N1638" s="101">
        <v>379</v>
      </c>
      <c r="O1638" s="101">
        <v>409</v>
      </c>
      <c r="P1638" s="99"/>
      <c r="Q1638" s="99"/>
      <c r="R1638" s="99"/>
      <c r="S1638" s="99"/>
      <c r="T1638" s="99"/>
      <c r="U1638" s="99"/>
    </row>
    <row r="1639" spans="7:21" x14ac:dyDescent="0.25">
      <c r="G1639" s="96" t="s">
        <v>80</v>
      </c>
      <c r="H1639" s="100">
        <v>44474</v>
      </c>
      <c r="I1639" s="98" t="s">
        <v>9</v>
      </c>
      <c r="J1639" s="98" t="str">
        <f t="shared" si="25"/>
        <v>44474Q</v>
      </c>
      <c r="K1639" s="101">
        <v>414</v>
      </c>
      <c r="L1639" s="101">
        <v>444</v>
      </c>
      <c r="M1639" s="101"/>
      <c r="N1639" s="101">
        <v>454</v>
      </c>
      <c r="O1639" s="101">
        <v>484</v>
      </c>
      <c r="P1639" s="99"/>
      <c r="Q1639" s="99"/>
      <c r="R1639" s="99"/>
      <c r="S1639" s="99"/>
      <c r="T1639" s="99"/>
      <c r="U1639" s="99"/>
    </row>
    <row r="1640" spans="7:21" x14ac:dyDescent="0.25">
      <c r="G1640" s="96" t="s">
        <v>80</v>
      </c>
      <c r="H1640" s="100">
        <v>44474</v>
      </c>
      <c r="I1640" s="98" t="s">
        <v>10</v>
      </c>
      <c r="J1640" s="98" t="str">
        <f t="shared" si="25"/>
        <v>44474E</v>
      </c>
      <c r="K1640" s="101">
        <v>494</v>
      </c>
      <c r="L1640" s="101">
        <v>524</v>
      </c>
      <c r="M1640" s="101"/>
      <c r="N1640" s="101">
        <v>534</v>
      </c>
      <c r="O1640" s="101">
        <v>564</v>
      </c>
      <c r="P1640" s="99"/>
      <c r="Q1640" s="99"/>
      <c r="R1640" s="99"/>
      <c r="S1640" s="99"/>
      <c r="T1640" s="99"/>
      <c r="U1640" s="99"/>
    </row>
    <row r="1641" spans="7:21" x14ac:dyDescent="0.25">
      <c r="G1641" s="96" t="s">
        <v>80</v>
      </c>
      <c r="H1641" s="100">
        <v>44474</v>
      </c>
      <c r="I1641" s="98" t="s">
        <v>72</v>
      </c>
      <c r="J1641" s="98" t="str">
        <f t="shared" si="25"/>
        <v>44474M</v>
      </c>
      <c r="K1641" s="101">
        <v>584</v>
      </c>
      <c r="L1641" s="101">
        <v>614</v>
      </c>
      <c r="M1641" s="101"/>
      <c r="N1641" s="101">
        <v>624</v>
      </c>
      <c r="O1641" s="101">
        <v>654</v>
      </c>
      <c r="P1641" s="99"/>
      <c r="Q1641" s="99"/>
      <c r="R1641" s="99"/>
      <c r="S1641" s="99"/>
      <c r="T1641" s="99"/>
      <c r="U1641" s="99"/>
    </row>
    <row r="1642" spans="7:21" x14ac:dyDescent="0.25">
      <c r="G1642" s="96" t="s">
        <v>74</v>
      </c>
      <c r="H1642" s="100">
        <v>44475</v>
      </c>
      <c r="I1642" s="98" t="s">
        <v>6</v>
      </c>
      <c r="J1642" s="98" t="str">
        <f t="shared" si="25"/>
        <v>44475O</v>
      </c>
      <c r="K1642" s="101">
        <v>249</v>
      </c>
      <c r="L1642" s="101">
        <v>279</v>
      </c>
      <c r="M1642" s="101"/>
      <c r="N1642" s="101">
        <v>289</v>
      </c>
      <c r="O1642" s="101">
        <v>319</v>
      </c>
      <c r="P1642" s="99"/>
      <c r="Q1642" s="99"/>
      <c r="R1642" s="99"/>
      <c r="S1642" s="99"/>
      <c r="T1642" s="99"/>
      <c r="U1642" s="99"/>
    </row>
    <row r="1643" spans="7:21" x14ac:dyDescent="0.25">
      <c r="G1643" s="96" t="s">
        <v>74</v>
      </c>
      <c r="H1643" s="100">
        <v>44475</v>
      </c>
      <c r="I1643" s="98" t="s">
        <v>7</v>
      </c>
      <c r="J1643" s="98" t="str">
        <f t="shared" si="25"/>
        <v>44475N</v>
      </c>
      <c r="K1643" s="101">
        <v>279</v>
      </c>
      <c r="L1643" s="101">
        <v>309</v>
      </c>
      <c r="M1643" s="101"/>
      <c r="N1643" s="101">
        <v>319</v>
      </c>
      <c r="O1643" s="101">
        <v>349</v>
      </c>
      <c r="P1643" s="99"/>
      <c r="Q1643" s="99"/>
      <c r="R1643" s="99"/>
      <c r="S1643" s="99"/>
      <c r="T1643" s="99"/>
      <c r="U1643" s="99"/>
    </row>
    <row r="1644" spans="7:21" x14ac:dyDescent="0.25">
      <c r="G1644" s="96" t="s">
        <v>74</v>
      </c>
      <c r="H1644" s="100">
        <v>44475</v>
      </c>
      <c r="I1644" s="98" t="s">
        <v>8</v>
      </c>
      <c r="J1644" s="98" t="str">
        <f t="shared" si="25"/>
        <v>44475X</v>
      </c>
      <c r="K1644" s="101">
        <v>339</v>
      </c>
      <c r="L1644" s="101">
        <v>369</v>
      </c>
      <c r="M1644" s="101"/>
      <c r="N1644" s="101">
        <v>379</v>
      </c>
      <c r="O1644" s="101">
        <v>409</v>
      </c>
      <c r="P1644" s="99"/>
      <c r="Q1644" s="99"/>
      <c r="R1644" s="99"/>
      <c r="S1644" s="99"/>
      <c r="T1644" s="99"/>
      <c r="U1644" s="99"/>
    </row>
    <row r="1645" spans="7:21" x14ac:dyDescent="0.25">
      <c r="G1645" s="96" t="s">
        <v>74</v>
      </c>
      <c r="H1645" s="100">
        <v>44475</v>
      </c>
      <c r="I1645" s="98" t="s">
        <v>9</v>
      </c>
      <c r="J1645" s="98" t="str">
        <f t="shared" si="25"/>
        <v>44475Q</v>
      </c>
      <c r="K1645" s="101">
        <v>414</v>
      </c>
      <c r="L1645" s="101">
        <v>444</v>
      </c>
      <c r="M1645" s="101"/>
      <c r="N1645" s="101">
        <v>454</v>
      </c>
      <c r="O1645" s="101">
        <v>484</v>
      </c>
      <c r="P1645" s="99"/>
      <c r="Q1645" s="99"/>
      <c r="R1645" s="99"/>
      <c r="S1645" s="99"/>
      <c r="T1645" s="99"/>
      <c r="U1645" s="99"/>
    </row>
    <row r="1646" spans="7:21" x14ac:dyDescent="0.25">
      <c r="G1646" s="96" t="s">
        <v>74</v>
      </c>
      <c r="H1646" s="100">
        <v>44475</v>
      </c>
      <c r="I1646" s="98" t="s">
        <v>10</v>
      </c>
      <c r="J1646" s="98" t="str">
        <f t="shared" si="25"/>
        <v>44475E</v>
      </c>
      <c r="K1646" s="101">
        <v>494</v>
      </c>
      <c r="L1646" s="101">
        <v>524</v>
      </c>
      <c r="M1646" s="101"/>
      <c r="N1646" s="101">
        <v>534</v>
      </c>
      <c r="O1646" s="101">
        <v>564</v>
      </c>
      <c r="P1646" s="99"/>
      <c r="Q1646" s="99"/>
      <c r="R1646" s="99"/>
      <c r="S1646" s="99"/>
      <c r="T1646" s="99"/>
      <c r="U1646" s="99"/>
    </row>
    <row r="1647" spans="7:21" x14ac:dyDescent="0.25">
      <c r="G1647" s="96" t="s">
        <v>74</v>
      </c>
      <c r="H1647" s="100">
        <v>44475</v>
      </c>
      <c r="I1647" s="98" t="s">
        <v>72</v>
      </c>
      <c r="J1647" s="98" t="str">
        <f t="shared" si="25"/>
        <v>44475M</v>
      </c>
      <c r="K1647" s="101">
        <v>584</v>
      </c>
      <c r="L1647" s="101">
        <v>614</v>
      </c>
      <c r="M1647" s="101"/>
      <c r="N1647" s="101">
        <v>624</v>
      </c>
      <c r="O1647" s="101">
        <v>654</v>
      </c>
      <c r="P1647" s="99"/>
      <c r="Q1647" s="99"/>
      <c r="R1647" s="99"/>
      <c r="S1647" s="99"/>
      <c r="T1647" s="99"/>
      <c r="U1647" s="99"/>
    </row>
    <row r="1648" spans="7:21" x14ac:dyDescent="0.25">
      <c r="G1648" s="96" t="s">
        <v>75</v>
      </c>
      <c r="H1648" s="100">
        <v>44476</v>
      </c>
      <c r="I1648" s="98" t="s">
        <v>6</v>
      </c>
      <c r="J1648" s="98" t="str">
        <f t="shared" si="25"/>
        <v>44476O</v>
      </c>
      <c r="K1648" s="101">
        <v>249</v>
      </c>
      <c r="L1648" s="101">
        <v>279</v>
      </c>
      <c r="M1648" s="101"/>
      <c r="N1648" s="101">
        <v>289</v>
      </c>
      <c r="O1648" s="101">
        <v>319</v>
      </c>
      <c r="P1648" s="99"/>
      <c r="Q1648" s="99"/>
      <c r="R1648" s="99"/>
      <c r="S1648" s="99"/>
      <c r="T1648" s="99"/>
      <c r="U1648" s="99"/>
    </row>
    <row r="1649" spans="7:21" x14ac:dyDescent="0.25">
      <c r="G1649" s="96" t="s">
        <v>75</v>
      </c>
      <c r="H1649" s="100">
        <v>44476</v>
      </c>
      <c r="I1649" s="98" t="s">
        <v>7</v>
      </c>
      <c r="J1649" s="98" t="str">
        <f t="shared" si="25"/>
        <v>44476N</v>
      </c>
      <c r="K1649" s="101">
        <v>279</v>
      </c>
      <c r="L1649" s="101">
        <v>309</v>
      </c>
      <c r="M1649" s="101"/>
      <c r="N1649" s="101">
        <v>319</v>
      </c>
      <c r="O1649" s="101">
        <v>349</v>
      </c>
      <c r="P1649" s="99"/>
      <c r="Q1649" s="99"/>
      <c r="R1649" s="99"/>
      <c r="S1649" s="99"/>
      <c r="T1649" s="99"/>
      <c r="U1649" s="99"/>
    </row>
    <row r="1650" spans="7:21" x14ac:dyDescent="0.25">
      <c r="G1650" s="96" t="s">
        <v>75</v>
      </c>
      <c r="H1650" s="100">
        <v>44476</v>
      </c>
      <c r="I1650" s="98" t="s">
        <v>8</v>
      </c>
      <c r="J1650" s="98" t="str">
        <f t="shared" si="25"/>
        <v>44476X</v>
      </c>
      <c r="K1650" s="101">
        <v>339</v>
      </c>
      <c r="L1650" s="101">
        <v>369</v>
      </c>
      <c r="M1650" s="101"/>
      <c r="N1650" s="101">
        <v>379</v>
      </c>
      <c r="O1650" s="101">
        <v>409</v>
      </c>
      <c r="P1650" s="99"/>
      <c r="Q1650" s="99"/>
      <c r="R1650" s="99"/>
      <c r="S1650" s="99"/>
      <c r="T1650" s="99"/>
      <c r="U1650" s="99"/>
    </row>
    <row r="1651" spans="7:21" x14ac:dyDescent="0.25">
      <c r="G1651" s="96" t="s">
        <v>75</v>
      </c>
      <c r="H1651" s="100">
        <v>44476</v>
      </c>
      <c r="I1651" s="98" t="s">
        <v>9</v>
      </c>
      <c r="J1651" s="98" t="str">
        <f t="shared" si="25"/>
        <v>44476Q</v>
      </c>
      <c r="K1651" s="101">
        <v>414</v>
      </c>
      <c r="L1651" s="101">
        <v>444</v>
      </c>
      <c r="M1651" s="101"/>
      <c r="N1651" s="101">
        <v>454</v>
      </c>
      <c r="O1651" s="101">
        <v>484</v>
      </c>
      <c r="P1651" s="99"/>
      <c r="Q1651" s="99"/>
      <c r="R1651" s="99"/>
      <c r="S1651" s="99"/>
      <c r="T1651" s="99"/>
      <c r="U1651" s="99"/>
    </row>
    <row r="1652" spans="7:21" x14ac:dyDescent="0.25">
      <c r="G1652" s="96" t="s">
        <v>75</v>
      </c>
      <c r="H1652" s="100">
        <v>44476</v>
      </c>
      <c r="I1652" s="98" t="s">
        <v>10</v>
      </c>
      <c r="J1652" s="98" t="str">
        <f t="shared" si="25"/>
        <v>44476E</v>
      </c>
      <c r="K1652" s="101">
        <v>494</v>
      </c>
      <c r="L1652" s="101">
        <v>524</v>
      </c>
      <c r="M1652" s="101"/>
      <c r="N1652" s="101">
        <v>534</v>
      </c>
      <c r="O1652" s="101">
        <v>564</v>
      </c>
      <c r="P1652" s="99"/>
      <c r="Q1652" s="99"/>
      <c r="R1652" s="99"/>
      <c r="S1652" s="99"/>
      <c r="T1652" s="99"/>
      <c r="U1652" s="99"/>
    </row>
    <row r="1653" spans="7:21" x14ac:dyDescent="0.25">
      <c r="G1653" s="96" t="s">
        <v>75</v>
      </c>
      <c r="H1653" s="100">
        <v>44476</v>
      </c>
      <c r="I1653" s="98" t="s">
        <v>72</v>
      </c>
      <c r="J1653" s="98" t="str">
        <f t="shared" si="25"/>
        <v>44476M</v>
      </c>
      <c r="K1653" s="101">
        <v>584</v>
      </c>
      <c r="L1653" s="101">
        <v>614</v>
      </c>
      <c r="M1653" s="101"/>
      <c r="N1653" s="101">
        <v>624</v>
      </c>
      <c r="O1653" s="101">
        <v>654</v>
      </c>
      <c r="P1653" s="99"/>
      <c r="Q1653" s="99"/>
      <c r="R1653" s="99"/>
      <c r="S1653" s="99"/>
      <c r="T1653" s="99"/>
      <c r="U1653" s="99"/>
    </row>
    <row r="1654" spans="7:21" x14ac:dyDescent="0.25">
      <c r="G1654" s="96" t="s">
        <v>76</v>
      </c>
      <c r="H1654" s="100">
        <v>44477</v>
      </c>
      <c r="I1654" s="98" t="s">
        <v>6</v>
      </c>
      <c r="J1654" s="98" t="str">
        <f t="shared" si="25"/>
        <v>44477O</v>
      </c>
      <c r="K1654" s="101">
        <v>249</v>
      </c>
      <c r="L1654" s="101">
        <v>279</v>
      </c>
      <c r="M1654" s="101"/>
      <c r="N1654" s="101">
        <v>289</v>
      </c>
      <c r="O1654" s="101">
        <v>319</v>
      </c>
      <c r="P1654" s="99"/>
      <c r="Q1654" s="99">
        <v>249</v>
      </c>
      <c r="R1654" s="101">
        <v>279</v>
      </c>
      <c r="S1654" s="99"/>
      <c r="T1654" s="99"/>
      <c r="U1654" s="99"/>
    </row>
    <row r="1655" spans="7:21" x14ac:dyDescent="0.25">
      <c r="G1655" s="96" t="s">
        <v>76</v>
      </c>
      <c r="H1655" s="100">
        <v>44477</v>
      </c>
      <c r="I1655" s="98" t="s">
        <v>7</v>
      </c>
      <c r="J1655" s="98" t="str">
        <f t="shared" si="25"/>
        <v>44477N</v>
      </c>
      <c r="K1655" s="101">
        <v>279</v>
      </c>
      <c r="L1655" s="101">
        <v>309</v>
      </c>
      <c r="M1655" s="101"/>
      <c r="N1655" s="101">
        <v>319</v>
      </c>
      <c r="O1655" s="101">
        <v>349</v>
      </c>
      <c r="P1655" s="99"/>
      <c r="Q1655" s="101">
        <v>279</v>
      </c>
      <c r="R1655" s="101">
        <v>309</v>
      </c>
      <c r="S1655" s="99"/>
      <c r="T1655" s="99"/>
      <c r="U1655" s="99"/>
    </row>
    <row r="1656" spans="7:21" x14ac:dyDescent="0.25">
      <c r="G1656" s="96" t="s">
        <v>76</v>
      </c>
      <c r="H1656" s="100">
        <v>44477</v>
      </c>
      <c r="I1656" s="98" t="s">
        <v>8</v>
      </c>
      <c r="J1656" s="98" t="str">
        <f t="shared" si="25"/>
        <v>44477X</v>
      </c>
      <c r="K1656" s="101">
        <v>339</v>
      </c>
      <c r="L1656" s="101">
        <v>369</v>
      </c>
      <c r="M1656" s="101"/>
      <c r="N1656" s="101">
        <v>379</v>
      </c>
      <c r="O1656" s="101">
        <v>409</v>
      </c>
      <c r="P1656" s="99"/>
      <c r="Q1656" s="101">
        <v>339</v>
      </c>
      <c r="R1656" s="101">
        <v>369</v>
      </c>
      <c r="S1656" s="99"/>
      <c r="T1656" s="99"/>
      <c r="U1656" s="99"/>
    </row>
    <row r="1657" spans="7:21" x14ac:dyDescent="0.25">
      <c r="G1657" s="96" t="s">
        <v>76</v>
      </c>
      <c r="H1657" s="100">
        <v>44477</v>
      </c>
      <c r="I1657" s="98" t="s">
        <v>9</v>
      </c>
      <c r="J1657" s="98" t="str">
        <f t="shared" si="25"/>
        <v>44477Q</v>
      </c>
      <c r="K1657" s="101">
        <v>414</v>
      </c>
      <c r="L1657" s="101">
        <v>444</v>
      </c>
      <c r="M1657" s="101"/>
      <c r="N1657" s="101">
        <v>454</v>
      </c>
      <c r="O1657" s="101">
        <v>484</v>
      </c>
      <c r="P1657" s="99"/>
      <c r="Q1657" s="99">
        <v>414</v>
      </c>
      <c r="R1657" s="99">
        <v>444</v>
      </c>
      <c r="S1657" s="99"/>
      <c r="T1657" s="99"/>
      <c r="U1657" s="99"/>
    </row>
    <row r="1658" spans="7:21" x14ac:dyDescent="0.25">
      <c r="G1658" s="96" t="s">
        <v>76</v>
      </c>
      <c r="H1658" s="100">
        <v>44477</v>
      </c>
      <c r="I1658" s="98" t="s">
        <v>10</v>
      </c>
      <c r="J1658" s="98" t="str">
        <f t="shared" si="25"/>
        <v>44477E</v>
      </c>
      <c r="K1658" s="101">
        <v>494</v>
      </c>
      <c r="L1658" s="101">
        <v>524</v>
      </c>
      <c r="M1658" s="101"/>
      <c r="N1658" s="101">
        <v>534</v>
      </c>
      <c r="O1658" s="101">
        <v>564</v>
      </c>
      <c r="P1658" s="99"/>
      <c r="Q1658" s="99">
        <v>494</v>
      </c>
      <c r="R1658" s="99">
        <v>524</v>
      </c>
      <c r="S1658" s="99"/>
      <c r="T1658" s="99"/>
      <c r="U1658" s="99"/>
    </row>
    <row r="1659" spans="7:21" x14ac:dyDescent="0.25">
      <c r="G1659" s="96" t="s">
        <v>76</v>
      </c>
      <c r="H1659" s="100">
        <v>44477</v>
      </c>
      <c r="I1659" s="98" t="s">
        <v>72</v>
      </c>
      <c r="J1659" s="98" t="str">
        <f t="shared" si="25"/>
        <v>44477M</v>
      </c>
      <c r="K1659" s="101">
        <v>584</v>
      </c>
      <c r="L1659" s="101">
        <v>614</v>
      </c>
      <c r="M1659" s="101"/>
      <c r="N1659" s="101">
        <v>624</v>
      </c>
      <c r="O1659" s="101">
        <v>654</v>
      </c>
      <c r="P1659" s="99"/>
      <c r="Q1659" s="99">
        <v>584</v>
      </c>
      <c r="R1659" s="99">
        <v>614</v>
      </c>
      <c r="S1659" s="99"/>
      <c r="T1659" s="99"/>
      <c r="U1659" s="99"/>
    </row>
    <row r="1660" spans="7:21" x14ac:dyDescent="0.25">
      <c r="G1660" s="96" t="s">
        <v>77</v>
      </c>
      <c r="H1660" s="100">
        <v>44478</v>
      </c>
      <c r="I1660" s="98" t="s">
        <v>6</v>
      </c>
      <c r="J1660" s="98" t="str">
        <f t="shared" si="25"/>
        <v>44478O</v>
      </c>
      <c r="K1660" s="101">
        <v>249</v>
      </c>
      <c r="L1660" s="101">
        <v>279</v>
      </c>
      <c r="M1660" s="101"/>
      <c r="N1660" s="101">
        <v>289</v>
      </c>
      <c r="O1660" s="101">
        <v>319</v>
      </c>
      <c r="P1660" s="99"/>
      <c r="Q1660" s="99">
        <v>249</v>
      </c>
      <c r="R1660" s="101">
        <v>279</v>
      </c>
      <c r="S1660" s="99"/>
      <c r="T1660" s="99"/>
      <c r="U1660" s="99"/>
    </row>
    <row r="1661" spans="7:21" x14ac:dyDescent="0.25">
      <c r="G1661" s="96" t="s">
        <v>77</v>
      </c>
      <c r="H1661" s="100">
        <v>44478</v>
      </c>
      <c r="I1661" s="98" t="s">
        <v>7</v>
      </c>
      <c r="J1661" s="98" t="str">
        <f t="shared" si="25"/>
        <v>44478N</v>
      </c>
      <c r="K1661" s="101">
        <v>279</v>
      </c>
      <c r="L1661" s="101">
        <v>309</v>
      </c>
      <c r="M1661" s="101"/>
      <c r="N1661" s="101">
        <v>319</v>
      </c>
      <c r="O1661" s="101">
        <v>349</v>
      </c>
      <c r="P1661" s="99"/>
      <c r="Q1661" s="101">
        <v>279</v>
      </c>
      <c r="R1661" s="101">
        <v>309</v>
      </c>
      <c r="S1661" s="99"/>
      <c r="T1661" s="99"/>
      <c r="U1661" s="99"/>
    </row>
    <row r="1662" spans="7:21" x14ac:dyDescent="0.25">
      <c r="G1662" s="96" t="s">
        <v>77</v>
      </c>
      <c r="H1662" s="100">
        <v>44478</v>
      </c>
      <c r="I1662" s="98" t="s">
        <v>8</v>
      </c>
      <c r="J1662" s="98" t="str">
        <f t="shared" si="25"/>
        <v>44478X</v>
      </c>
      <c r="K1662" s="101">
        <v>339</v>
      </c>
      <c r="L1662" s="101">
        <v>369</v>
      </c>
      <c r="M1662" s="101"/>
      <c r="N1662" s="101">
        <v>379</v>
      </c>
      <c r="O1662" s="101">
        <v>409</v>
      </c>
      <c r="P1662" s="99"/>
      <c r="Q1662" s="101">
        <v>339</v>
      </c>
      <c r="R1662" s="101">
        <v>369</v>
      </c>
      <c r="S1662" s="99"/>
      <c r="T1662" s="99"/>
      <c r="U1662" s="99"/>
    </row>
    <row r="1663" spans="7:21" x14ac:dyDescent="0.25">
      <c r="G1663" s="96" t="s">
        <v>77</v>
      </c>
      <c r="H1663" s="100">
        <v>44478</v>
      </c>
      <c r="I1663" s="98" t="s">
        <v>9</v>
      </c>
      <c r="J1663" s="98" t="str">
        <f t="shared" si="25"/>
        <v>44478Q</v>
      </c>
      <c r="K1663" s="101">
        <v>414</v>
      </c>
      <c r="L1663" s="101">
        <v>444</v>
      </c>
      <c r="M1663" s="101"/>
      <c r="N1663" s="101">
        <v>454</v>
      </c>
      <c r="O1663" s="101">
        <v>484</v>
      </c>
      <c r="P1663" s="99"/>
      <c r="Q1663" s="99">
        <v>414</v>
      </c>
      <c r="R1663" s="99">
        <v>444</v>
      </c>
      <c r="S1663" s="99"/>
      <c r="T1663" s="99"/>
      <c r="U1663" s="99"/>
    </row>
    <row r="1664" spans="7:21" x14ac:dyDescent="0.25">
      <c r="G1664" s="96" t="s">
        <v>77</v>
      </c>
      <c r="H1664" s="100">
        <v>44478</v>
      </c>
      <c r="I1664" s="98" t="s">
        <v>10</v>
      </c>
      <c r="J1664" s="98" t="str">
        <f t="shared" si="25"/>
        <v>44478E</v>
      </c>
      <c r="K1664" s="101">
        <v>494</v>
      </c>
      <c r="L1664" s="101">
        <v>524</v>
      </c>
      <c r="M1664" s="101"/>
      <c r="N1664" s="101">
        <v>534</v>
      </c>
      <c r="O1664" s="101">
        <v>564</v>
      </c>
      <c r="P1664" s="99"/>
      <c r="Q1664" s="99">
        <v>494</v>
      </c>
      <c r="R1664" s="99">
        <v>524</v>
      </c>
      <c r="S1664" s="99"/>
      <c r="T1664" s="99"/>
      <c r="U1664" s="99"/>
    </row>
    <row r="1665" spans="7:21" x14ac:dyDescent="0.25">
      <c r="G1665" s="96" t="s">
        <v>77</v>
      </c>
      <c r="H1665" s="100">
        <v>44478</v>
      </c>
      <c r="I1665" s="98" t="s">
        <v>72</v>
      </c>
      <c r="J1665" s="98" t="str">
        <f t="shared" si="25"/>
        <v>44478M</v>
      </c>
      <c r="K1665" s="101">
        <v>584</v>
      </c>
      <c r="L1665" s="101">
        <v>614</v>
      </c>
      <c r="M1665" s="101"/>
      <c r="N1665" s="101">
        <v>624</v>
      </c>
      <c r="O1665" s="101">
        <v>654</v>
      </c>
      <c r="P1665" s="99"/>
      <c r="Q1665" s="99">
        <v>584</v>
      </c>
      <c r="R1665" s="99">
        <v>614</v>
      </c>
      <c r="S1665" s="99"/>
      <c r="T1665" s="99"/>
      <c r="U1665" s="99"/>
    </row>
    <row r="1666" spans="7:21" x14ac:dyDescent="0.25">
      <c r="G1666" s="96" t="s">
        <v>78</v>
      </c>
      <c r="H1666" s="100">
        <v>44479</v>
      </c>
      <c r="I1666" s="98" t="s">
        <v>6</v>
      </c>
      <c r="J1666" s="98" t="str">
        <f t="shared" si="25"/>
        <v>44479O</v>
      </c>
      <c r="K1666" s="101">
        <v>249</v>
      </c>
      <c r="L1666" s="101">
        <v>279</v>
      </c>
      <c r="M1666" s="101"/>
      <c r="N1666" s="101">
        <v>289</v>
      </c>
      <c r="O1666" s="101">
        <v>319</v>
      </c>
      <c r="P1666" s="99"/>
      <c r="Q1666" s="99"/>
      <c r="R1666" s="101"/>
      <c r="S1666" s="99"/>
      <c r="T1666" s="99"/>
      <c r="U1666" s="99"/>
    </row>
    <row r="1667" spans="7:21" x14ac:dyDescent="0.25">
      <c r="G1667" s="96" t="s">
        <v>78</v>
      </c>
      <c r="H1667" s="100">
        <v>44479</v>
      </c>
      <c r="I1667" s="98" t="s">
        <v>7</v>
      </c>
      <c r="J1667" s="98" t="str">
        <f t="shared" si="25"/>
        <v>44479N</v>
      </c>
      <c r="K1667" s="101">
        <v>279</v>
      </c>
      <c r="L1667" s="101">
        <v>309</v>
      </c>
      <c r="M1667" s="101"/>
      <c r="N1667" s="101">
        <v>319</v>
      </c>
      <c r="O1667" s="101">
        <v>349</v>
      </c>
      <c r="P1667" s="99"/>
      <c r="Q1667" s="101"/>
      <c r="R1667" s="101"/>
      <c r="S1667" s="99"/>
      <c r="T1667" s="99"/>
      <c r="U1667" s="99"/>
    </row>
    <row r="1668" spans="7:21" x14ac:dyDescent="0.25">
      <c r="G1668" s="96" t="s">
        <v>78</v>
      </c>
      <c r="H1668" s="100">
        <v>44479</v>
      </c>
      <c r="I1668" s="98" t="s">
        <v>8</v>
      </c>
      <c r="J1668" s="98" t="str">
        <f t="shared" si="25"/>
        <v>44479X</v>
      </c>
      <c r="K1668" s="101">
        <v>339</v>
      </c>
      <c r="L1668" s="101">
        <v>369</v>
      </c>
      <c r="M1668" s="101"/>
      <c r="N1668" s="101">
        <v>379</v>
      </c>
      <c r="O1668" s="101">
        <v>409</v>
      </c>
      <c r="P1668" s="99"/>
      <c r="Q1668" s="101"/>
      <c r="R1668" s="101"/>
      <c r="S1668" s="99"/>
      <c r="T1668" s="99"/>
      <c r="U1668" s="99"/>
    </row>
    <row r="1669" spans="7:21" x14ac:dyDescent="0.25">
      <c r="G1669" s="96" t="s">
        <v>78</v>
      </c>
      <c r="H1669" s="100">
        <v>44479</v>
      </c>
      <c r="I1669" s="98" t="s">
        <v>9</v>
      </c>
      <c r="J1669" s="98" t="str">
        <f t="shared" ref="J1669:J1732" si="26">+H1669&amp;I1669</f>
        <v>44479Q</v>
      </c>
      <c r="K1669" s="101">
        <v>414</v>
      </c>
      <c r="L1669" s="101">
        <v>444</v>
      </c>
      <c r="M1669" s="101"/>
      <c r="N1669" s="101">
        <v>454</v>
      </c>
      <c r="O1669" s="101">
        <v>484</v>
      </c>
      <c r="P1669" s="99"/>
      <c r="Q1669" s="99"/>
      <c r="R1669" s="99"/>
      <c r="S1669" s="99"/>
      <c r="T1669" s="99"/>
      <c r="U1669" s="99"/>
    </row>
    <row r="1670" spans="7:21" x14ac:dyDescent="0.25">
      <c r="G1670" s="96" t="s">
        <v>78</v>
      </c>
      <c r="H1670" s="100">
        <v>44479</v>
      </c>
      <c r="I1670" s="98" t="s">
        <v>10</v>
      </c>
      <c r="J1670" s="98" t="str">
        <f t="shared" si="26"/>
        <v>44479E</v>
      </c>
      <c r="K1670" s="101">
        <v>494</v>
      </c>
      <c r="L1670" s="101">
        <v>524</v>
      </c>
      <c r="M1670" s="101"/>
      <c r="N1670" s="101">
        <v>534</v>
      </c>
      <c r="O1670" s="101">
        <v>564</v>
      </c>
      <c r="P1670" s="99"/>
      <c r="Q1670" s="99"/>
      <c r="R1670" s="99"/>
      <c r="S1670" s="99"/>
      <c r="T1670" s="99"/>
      <c r="U1670" s="99"/>
    </row>
    <row r="1671" spans="7:21" x14ac:dyDescent="0.25">
      <c r="G1671" s="96" t="s">
        <v>78</v>
      </c>
      <c r="H1671" s="100">
        <v>44479</v>
      </c>
      <c r="I1671" s="98" t="s">
        <v>72</v>
      </c>
      <c r="J1671" s="98" t="str">
        <f t="shared" si="26"/>
        <v>44479M</v>
      </c>
      <c r="K1671" s="101">
        <v>584</v>
      </c>
      <c r="L1671" s="101">
        <v>614</v>
      </c>
      <c r="M1671" s="101"/>
      <c r="N1671" s="101">
        <v>624</v>
      </c>
      <c r="O1671" s="101">
        <v>654</v>
      </c>
      <c r="P1671" s="99"/>
      <c r="Q1671" s="99"/>
      <c r="R1671" s="99"/>
      <c r="S1671" s="99"/>
      <c r="T1671" s="99"/>
      <c r="U1671" s="99"/>
    </row>
    <row r="1672" spans="7:21" x14ac:dyDescent="0.25">
      <c r="G1672" s="96" t="s">
        <v>79</v>
      </c>
      <c r="H1672" s="100">
        <v>44480</v>
      </c>
      <c r="I1672" s="98" t="s">
        <v>6</v>
      </c>
      <c r="J1672" s="98" t="str">
        <f t="shared" si="26"/>
        <v>44480O</v>
      </c>
      <c r="K1672" s="101">
        <v>249</v>
      </c>
      <c r="L1672" s="101">
        <v>279</v>
      </c>
      <c r="M1672" s="101"/>
      <c r="N1672" s="101">
        <v>289</v>
      </c>
      <c r="O1672" s="101">
        <v>319</v>
      </c>
      <c r="P1672" s="99"/>
      <c r="Q1672" s="99"/>
      <c r="R1672" s="99"/>
      <c r="S1672" s="99"/>
      <c r="T1672" s="99"/>
      <c r="U1672" s="99"/>
    </row>
    <row r="1673" spans="7:21" x14ac:dyDescent="0.25">
      <c r="G1673" s="96" t="s">
        <v>79</v>
      </c>
      <c r="H1673" s="100">
        <v>44480</v>
      </c>
      <c r="I1673" s="98" t="s">
        <v>7</v>
      </c>
      <c r="J1673" s="98" t="str">
        <f t="shared" si="26"/>
        <v>44480N</v>
      </c>
      <c r="K1673" s="101">
        <v>279</v>
      </c>
      <c r="L1673" s="101">
        <v>309</v>
      </c>
      <c r="M1673" s="101"/>
      <c r="N1673" s="101">
        <v>319</v>
      </c>
      <c r="O1673" s="101">
        <v>349</v>
      </c>
      <c r="P1673" s="99"/>
      <c r="Q1673" s="99"/>
      <c r="R1673" s="99"/>
      <c r="S1673" s="99"/>
      <c r="T1673" s="99"/>
      <c r="U1673" s="99"/>
    </row>
    <row r="1674" spans="7:21" x14ac:dyDescent="0.25">
      <c r="G1674" s="96" t="s">
        <v>79</v>
      </c>
      <c r="H1674" s="100">
        <v>44480</v>
      </c>
      <c r="I1674" s="98" t="s">
        <v>8</v>
      </c>
      <c r="J1674" s="98" t="str">
        <f t="shared" si="26"/>
        <v>44480X</v>
      </c>
      <c r="K1674" s="101">
        <v>339</v>
      </c>
      <c r="L1674" s="101">
        <v>369</v>
      </c>
      <c r="M1674" s="101"/>
      <c r="N1674" s="101">
        <v>379</v>
      </c>
      <c r="O1674" s="101">
        <v>409</v>
      </c>
      <c r="P1674" s="99"/>
      <c r="Q1674" s="99"/>
      <c r="R1674" s="99"/>
      <c r="S1674" s="99"/>
      <c r="T1674" s="99"/>
      <c r="U1674" s="99"/>
    </row>
    <row r="1675" spans="7:21" x14ac:dyDescent="0.25">
      <c r="G1675" s="96" t="s">
        <v>79</v>
      </c>
      <c r="H1675" s="100">
        <v>44480</v>
      </c>
      <c r="I1675" s="98" t="s">
        <v>9</v>
      </c>
      <c r="J1675" s="98" t="str">
        <f t="shared" si="26"/>
        <v>44480Q</v>
      </c>
      <c r="K1675" s="101">
        <v>414</v>
      </c>
      <c r="L1675" s="101">
        <v>444</v>
      </c>
      <c r="M1675" s="101"/>
      <c r="N1675" s="101">
        <v>454</v>
      </c>
      <c r="O1675" s="101">
        <v>484</v>
      </c>
      <c r="P1675" s="99"/>
      <c r="Q1675" s="99"/>
      <c r="R1675" s="99"/>
      <c r="S1675" s="99"/>
      <c r="T1675" s="99"/>
      <c r="U1675" s="99"/>
    </row>
    <row r="1676" spans="7:21" x14ac:dyDescent="0.25">
      <c r="G1676" s="96" t="s">
        <v>79</v>
      </c>
      <c r="H1676" s="100">
        <v>44480</v>
      </c>
      <c r="I1676" s="98" t="s">
        <v>10</v>
      </c>
      <c r="J1676" s="98" t="str">
        <f t="shared" si="26"/>
        <v>44480E</v>
      </c>
      <c r="K1676" s="101">
        <v>494</v>
      </c>
      <c r="L1676" s="101">
        <v>524</v>
      </c>
      <c r="M1676" s="101"/>
      <c r="N1676" s="101">
        <v>534</v>
      </c>
      <c r="O1676" s="101">
        <v>564</v>
      </c>
      <c r="P1676" s="99"/>
      <c r="Q1676" s="99"/>
      <c r="R1676" s="99"/>
      <c r="S1676" s="99"/>
      <c r="T1676" s="99"/>
      <c r="U1676" s="99"/>
    </row>
    <row r="1677" spans="7:21" x14ac:dyDescent="0.25">
      <c r="G1677" s="96" t="s">
        <v>79</v>
      </c>
      <c r="H1677" s="100">
        <v>44480</v>
      </c>
      <c r="I1677" s="98" t="s">
        <v>72</v>
      </c>
      <c r="J1677" s="98" t="str">
        <f t="shared" si="26"/>
        <v>44480M</v>
      </c>
      <c r="K1677" s="101">
        <v>584</v>
      </c>
      <c r="L1677" s="101">
        <v>614</v>
      </c>
      <c r="M1677" s="101"/>
      <c r="N1677" s="101">
        <v>624</v>
      </c>
      <c r="O1677" s="101">
        <v>654</v>
      </c>
      <c r="P1677" s="99"/>
      <c r="Q1677" s="99"/>
      <c r="R1677" s="99"/>
      <c r="S1677" s="99"/>
      <c r="T1677" s="99"/>
      <c r="U1677" s="99"/>
    </row>
    <row r="1678" spans="7:21" x14ac:dyDescent="0.25">
      <c r="G1678" s="96" t="s">
        <v>80</v>
      </c>
      <c r="H1678" s="100">
        <v>44481</v>
      </c>
      <c r="I1678" s="98" t="s">
        <v>6</v>
      </c>
      <c r="J1678" s="98" t="str">
        <f t="shared" si="26"/>
        <v>44481O</v>
      </c>
      <c r="K1678" s="101">
        <v>249</v>
      </c>
      <c r="L1678" s="101">
        <v>279</v>
      </c>
      <c r="M1678" s="101"/>
      <c r="N1678" s="101">
        <v>289</v>
      </c>
      <c r="O1678" s="101">
        <v>319</v>
      </c>
      <c r="P1678" s="99"/>
      <c r="Q1678" s="99"/>
      <c r="R1678" s="99"/>
      <c r="S1678" s="99"/>
      <c r="T1678" s="99"/>
      <c r="U1678" s="99"/>
    </row>
    <row r="1679" spans="7:21" x14ac:dyDescent="0.25">
      <c r="G1679" s="96" t="s">
        <v>80</v>
      </c>
      <c r="H1679" s="100">
        <v>44481</v>
      </c>
      <c r="I1679" s="98" t="s">
        <v>7</v>
      </c>
      <c r="J1679" s="98" t="str">
        <f t="shared" si="26"/>
        <v>44481N</v>
      </c>
      <c r="K1679" s="101">
        <v>279</v>
      </c>
      <c r="L1679" s="101">
        <v>309</v>
      </c>
      <c r="M1679" s="101"/>
      <c r="N1679" s="101">
        <v>319</v>
      </c>
      <c r="O1679" s="101">
        <v>349</v>
      </c>
      <c r="P1679" s="99"/>
      <c r="Q1679" s="99"/>
      <c r="R1679" s="99"/>
      <c r="S1679" s="99"/>
      <c r="T1679" s="99"/>
      <c r="U1679" s="99"/>
    </row>
    <row r="1680" spans="7:21" x14ac:dyDescent="0.25">
      <c r="G1680" s="96" t="s">
        <v>80</v>
      </c>
      <c r="H1680" s="100">
        <v>44481</v>
      </c>
      <c r="I1680" s="98" t="s">
        <v>8</v>
      </c>
      <c r="J1680" s="98" t="str">
        <f t="shared" si="26"/>
        <v>44481X</v>
      </c>
      <c r="K1680" s="101">
        <v>339</v>
      </c>
      <c r="L1680" s="101">
        <v>369</v>
      </c>
      <c r="M1680" s="101"/>
      <c r="N1680" s="101">
        <v>379</v>
      </c>
      <c r="O1680" s="101">
        <v>409</v>
      </c>
      <c r="P1680" s="99"/>
      <c r="Q1680" s="99"/>
      <c r="R1680" s="99"/>
      <c r="S1680" s="99"/>
      <c r="T1680" s="99"/>
      <c r="U1680" s="99"/>
    </row>
    <row r="1681" spans="7:21" x14ac:dyDescent="0.25">
      <c r="G1681" s="96" t="s">
        <v>80</v>
      </c>
      <c r="H1681" s="100">
        <v>44481</v>
      </c>
      <c r="I1681" s="98" t="s">
        <v>9</v>
      </c>
      <c r="J1681" s="98" t="str">
        <f t="shared" si="26"/>
        <v>44481Q</v>
      </c>
      <c r="K1681" s="101">
        <v>414</v>
      </c>
      <c r="L1681" s="101">
        <v>444</v>
      </c>
      <c r="M1681" s="101"/>
      <c r="N1681" s="101">
        <v>454</v>
      </c>
      <c r="O1681" s="101">
        <v>484</v>
      </c>
      <c r="P1681" s="99"/>
      <c r="Q1681" s="99"/>
      <c r="R1681" s="99"/>
      <c r="S1681" s="99"/>
      <c r="T1681" s="99"/>
      <c r="U1681" s="99"/>
    </row>
    <row r="1682" spans="7:21" x14ac:dyDescent="0.25">
      <c r="G1682" s="96" t="s">
        <v>80</v>
      </c>
      <c r="H1682" s="100">
        <v>44481</v>
      </c>
      <c r="I1682" s="98" t="s">
        <v>10</v>
      </c>
      <c r="J1682" s="98" t="str">
        <f t="shared" si="26"/>
        <v>44481E</v>
      </c>
      <c r="K1682" s="101">
        <v>494</v>
      </c>
      <c r="L1682" s="101">
        <v>524</v>
      </c>
      <c r="M1682" s="101"/>
      <c r="N1682" s="101">
        <v>534</v>
      </c>
      <c r="O1682" s="101">
        <v>564</v>
      </c>
      <c r="P1682" s="99"/>
      <c r="Q1682" s="99"/>
      <c r="R1682" s="99"/>
      <c r="S1682" s="99"/>
      <c r="T1682" s="99"/>
      <c r="U1682" s="99"/>
    </row>
    <row r="1683" spans="7:21" x14ac:dyDescent="0.25">
      <c r="G1683" s="96" t="s">
        <v>80</v>
      </c>
      <c r="H1683" s="100">
        <v>44481</v>
      </c>
      <c r="I1683" s="98" t="s">
        <v>72</v>
      </c>
      <c r="J1683" s="98" t="str">
        <f t="shared" si="26"/>
        <v>44481M</v>
      </c>
      <c r="K1683" s="101">
        <v>584</v>
      </c>
      <c r="L1683" s="101">
        <v>614</v>
      </c>
      <c r="M1683" s="101"/>
      <c r="N1683" s="101">
        <v>624</v>
      </c>
      <c r="O1683" s="101">
        <v>654</v>
      </c>
      <c r="P1683" s="99"/>
      <c r="Q1683" s="99"/>
      <c r="R1683" s="99"/>
      <c r="S1683" s="99"/>
      <c r="T1683" s="99"/>
      <c r="U1683" s="99"/>
    </row>
    <row r="1684" spans="7:21" x14ac:dyDescent="0.25">
      <c r="G1684" s="96" t="s">
        <v>74</v>
      </c>
      <c r="H1684" s="100">
        <v>44482</v>
      </c>
      <c r="I1684" s="98" t="s">
        <v>6</v>
      </c>
      <c r="J1684" s="98" t="str">
        <f t="shared" si="26"/>
        <v>44482O</v>
      </c>
      <c r="K1684" s="101">
        <v>249</v>
      </c>
      <c r="L1684" s="101">
        <v>279</v>
      </c>
      <c r="M1684" s="101"/>
      <c r="N1684" s="101">
        <v>289</v>
      </c>
      <c r="O1684" s="101">
        <v>319</v>
      </c>
      <c r="P1684" s="99"/>
      <c r="Q1684" s="99"/>
      <c r="R1684" s="99"/>
      <c r="S1684" s="99"/>
      <c r="T1684" s="99"/>
      <c r="U1684" s="99"/>
    </row>
    <row r="1685" spans="7:21" x14ac:dyDescent="0.25">
      <c r="G1685" s="96" t="s">
        <v>74</v>
      </c>
      <c r="H1685" s="100">
        <v>44482</v>
      </c>
      <c r="I1685" s="98" t="s">
        <v>7</v>
      </c>
      <c r="J1685" s="98" t="str">
        <f t="shared" si="26"/>
        <v>44482N</v>
      </c>
      <c r="K1685" s="101">
        <v>279</v>
      </c>
      <c r="L1685" s="101">
        <v>309</v>
      </c>
      <c r="M1685" s="101"/>
      <c r="N1685" s="101">
        <v>319</v>
      </c>
      <c r="O1685" s="101">
        <v>349</v>
      </c>
      <c r="P1685" s="99"/>
      <c r="Q1685" s="99"/>
      <c r="R1685" s="99"/>
      <c r="S1685" s="99"/>
      <c r="T1685" s="99"/>
      <c r="U1685" s="99"/>
    </row>
    <row r="1686" spans="7:21" x14ac:dyDescent="0.25">
      <c r="G1686" s="96" t="s">
        <v>74</v>
      </c>
      <c r="H1686" s="100">
        <v>44482</v>
      </c>
      <c r="I1686" s="98" t="s">
        <v>8</v>
      </c>
      <c r="J1686" s="98" t="str">
        <f t="shared" si="26"/>
        <v>44482X</v>
      </c>
      <c r="K1686" s="101">
        <v>339</v>
      </c>
      <c r="L1686" s="101">
        <v>369</v>
      </c>
      <c r="M1686" s="101"/>
      <c r="N1686" s="101">
        <v>379</v>
      </c>
      <c r="O1686" s="101">
        <v>409</v>
      </c>
      <c r="P1686" s="99"/>
      <c r="Q1686" s="99"/>
      <c r="R1686" s="99"/>
      <c r="S1686" s="99"/>
      <c r="T1686" s="99"/>
      <c r="U1686" s="99"/>
    </row>
    <row r="1687" spans="7:21" x14ac:dyDescent="0.25">
      <c r="G1687" s="96" t="s">
        <v>74</v>
      </c>
      <c r="H1687" s="100">
        <v>44482</v>
      </c>
      <c r="I1687" s="98" t="s">
        <v>9</v>
      </c>
      <c r="J1687" s="98" t="str">
        <f t="shared" si="26"/>
        <v>44482Q</v>
      </c>
      <c r="K1687" s="101">
        <v>414</v>
      </c>
      <c r="L1687" s="101">
        <v>444</v>
      </c>
      <c r="M1687" s="101"/>
      <c r="N1687" s="101">
        <v>454</v>
      </c>
      <c r="O1687" s="101">
        <v>484</v>
      </c>
      <c r="P1687" s="99"/>
      <c r="Q1687" s="99"/>
      <c r="R1687" s="99"/>
      <c r="S1687" s="99"/>
      <c r="T1687" s="99"/>
      <c r="U1687" s="99"/>
    </row>
    <row r="1688" spans="7:21" x14ac:dyDescent="0.25">
      <c r="G1688" s="96" t="s">
        <v>74</v>
      </c>
      <c r="H1688" s="100">
        <v>44482</v>
      </c>
      <c r="I1688" s="98" t="s">
        <v>10</v>
      </c>
      <c r="J1688" s="98" t="str">
        <f t="shared" si="26"/>
        <v>44482E</v>
      </c>
      <c r="K1688" s="101">
        <v>494</v>
      </c>
      <c r="L1688" s="101">
        <v>524</v>
      </c>
      <c r="M1688" s="101"/>
      <c r="N1688" s="101">
        <v>534</v>
      </c>
      <c r="O1688" s="101">
        <v>564</v>
      </c>
      <c r="P1688" s="99"/>
      <c r="Q1688" s="99"/>
      <c r="R1688" s="99"/>
      <c r="S1688" s="99"/>
      <c r="T1688" s="99"/>
      <c r="U1688" s="99"/>
    </row>
    <row r="1689" spans="7:21" x14ac:dyDescent="0.25">
      <c r="G1689" s="96" t="s">
        <v>74</v>
      </c>
      <c r="H1689" s="100">
        <v>44482</v>
      </c>
      <c r="I1689" s="98" t="s">
        <v>72</v>
      </c>
      <c r="J1689" s="98" t="str">
        <f t="shared" si="26"/>
        <v>44482M</v>
      </c>
      <c r="K1689" s="101">
        <v>584</v>
      </c>
      <c r="L1689" s="101">
        <v>614</v>
      </c>
      <c r="M1689" s="101"/>
      <c r="N1689" s="101">
        <v>624</v>
      </c>
      <c r="O1689" s="101">
        <v>654</v>
      </c>
      <c r="P1689" s="99"/>
      <c r="Q1689" s="99"/>
      <c r="R1689" s="99"/>
      <c r="S1689" s="99"/>
      <c r="T1689" s="99"/>
      <c r="U1689" s="99"/>
    </row>
    <row r="1690" spans="7:21" x14ac:dyDescent="0.25">
      <c r="G1690" s="96" t="s">
        <v>75</v>
      </c>
      <c r="H1690" s="100">
        <v>44483</v>
      </c>
      <c r="I1690" s="98" t="s">
        <v>6</v>
      </c>
      <c r="J1690" s="98" t="str">
        <f t="shared" si="26"/>
        <v>44483O</v>
      </c>
      <c r="K1690" s="101">
        <v>249</v>
      </c>
      <c r="L1690" s="101">
        <v>279</v>
      </c>
      <c r="M1690" s="101"/>
      <c r="N1690" s="101">
        <v>289</v>
      </c>
      <c r="O1690" s="101">
        <v>319</v>
      </c>
      <c r="P1690" s="99"/>
      <c r="Q1690" s="99"/>
      <c r="R1690" s="99"/>
      <c r="S1690" s="99"/>
      <c r="T1690" s="99"/>
      <c r="U1690" s="99"/>
    </row>
    <row r="1691" spans="7:21" x14ac:dyDescent="0.25">
      <c r="G1691" s="96" t="s">
        <v>75</v>
      </c>
      <c r="H1691" s="100">
        <v>44483</v>
      </c>
      <c r="I1691" s="98" t="s">
        <v>7</v>
      </c>
      <c r="J1691" s="98" t="str">
        <f t="shared" si="26"/>
        <v>44483N</v>
      </c>
      <c r="K1691" s="101">
        <v>279</v>
      </c>
      <c r="L1691" s="101">
        <v>309</v>
      </c>
      <c r="M1691" s="101"/>
      <c r="N1691" s="101">
        <v>319</v>
      </c>
      <c r="O1691" s="101">
        <v>349</v>
      </c>
      <c r="P1691" s="99"/>
      <c r="Q1691" s="99"/>
      <c r="R1691" s="99"/>
      <c r="S1691" s="99"/>
      <c r="T1691" s="99"/>
      <c r="U1691" s="99"/>
    </row>
    <row r="1692" spans="7:21" x14ac:dyDescent="0.25">
      <c r="G1692" s="96" t="s">
        <v>75</v>
      </c>
      <c r="H1692" s="100">
        <v>44483</v>
      </c>
      <c r="I1692" s="98" t="s">
        <v>8</v>
      </c>
      <c r="J1692" s="98" t="str">
        <f t="shared" si="26"/>
        <v>44483X</v>
      </c>
      <c r="K1692" s="101">
        <v>339</v>
      </c>
      <c r="L1692" s="101">
        <v>369</v>
      </c>
      <c r="M1692" s="101"/>
      <c r="N1692" s="101">
        <v>379</v>
      </c>
      <c r="O1692" s="101">
        <v>409</v>
      </c>
      <c r="P1692" s="99"/>
      <c r="Q1692" s="99"/>
      <c r="R1692" s="99"/>
      <c r="S1692" s="99"/>
      <c r="T1692" s="99"/>
      <c r="U1692" s="99"/>
    </row>
    <row r="1693" spans="7:21" x14ac:dyDescent="0.25">
      <c r="G1693" s="96" t="s">
        <v>75</v>
      </c>
      <c r="H1693" s="100">
        <v>44483</v>
      </c>
      <c r="I1693" s="98" t="s">
        <v>9</v>
      </c>
      <c r="J1693" s="98" t="str">
        <f t="shared" si="26"/>
        <v>44483Q</v>
      </c>
      <c r="K1693" s="101">
        <v>414</v>
      </c>
      <c r="L1693" s="101">
        <v>444</v>
      </c>
      <c r="M1693" s="101"/>
      <c r="N1693" s="101">
        <v>454</v>
      </c>
      <c r="O1693" s="101">
        <v>484</v>
      </c>
      <c r="P1693" s="99"/>
      <c r="Q1693" s="99"/>
      <c r="R1693" s="99"/>
      <c r="S1693" s="99"/>
      <c r="T1693" s="99"/>
      <c r="U1693" s="99"/>
    </row>
    <row r="1694" spans="7:21" x14ac:dyDescent="0.25">
      <c r="G1694" s="96" t="s">
        <v>75</v>
      </c>
      <c r="H1694" s="100">
        <v>44483</v>
      </c>
      <c r="I1694" s="98" t="s">
        <v>10</v>
      </c>
      <c r="J1694" s="98" t="str">
        <f t="shared" si="26"/>
        <v>44483E</v>
      </c>
      <c r="K1694" s="101">
        <v>494</v>
      </c>
      <c r="L1694" s="101">
        <v>524</v>
      </c>
      <c r="M1694" s="101"/>
      <c r="N1694" s="101">
        <v>534</v>
      </c>
      <c r="O1694" s="101">
        <v>564</v>
      </c>
      <c r="P1694" s="99"/>
      <c r="Q1694" s="99"/>
      <c r="R1694" s="99"/>
      <c r="S1694" s="99"/>
      <c r="T1694" s="99"/>
      <c r="U1694" s="99"/>
    </row>
    <row r="1695" spans="7:21" x14ac:dyDescent="0.25">
      <c r="G1695" s="96" t="s">
        <v>75</v>
      </c>
      <c r="H1695" s="100">
        <v>44483</v>
      </c>
      <c r="I1695" s="98" t="s">
        <v>72</v>
      </c>
      <c r="J1695" s="98" t="str">
        <f t="shared" si="26"/>
        <v>44483M</v>
      </c>
      <c r="K1695" s="101">
        <v>584</v>
      </c>
      <c r="L1695" s="101">
        <v>614</v>
      </c>
      <c r="M1695" s="101"/>
      <c r="N1695" s="101">
        <v>624</v>
      </c>
      <c r="O1695" s="101">
        <v>654</v>
      </c>
      <c r="P1695" s="99"/>
      <c r="Q1695" s="99"/>
      <c r="R1695" s="99"/>
      <c r="S1695" s="99"/>
      <c r="T1695" s="99"/>
      <c r="U1695" s="99"/>
    </row>
    <row r="1696" spans="7:21" x14ac:dyDescent="0.25">
      <c r="G1696" s="96" t="s">
        <v>76</v>
      </c>
      <c r="H1696" s="100">
        <v>44484</v>
      </c>
      <c r="I1696" s="98" t="s">
        <v>6</v>
      </c>
      <c r="J1696" s="98" t="str">
        <f t="shared" si="26"/>
        <v>44484O</v>
      </c>
      <c r="K1696" s="101">
        <v>249</v>
      </c>
      <c r="L1696" s="101">
        <v>279</v>
      </c>
      <c r="M1696" s="101"/>
      <c r="N1696" s="101">
        <v>289</v>
      </c>
      <c r="O1696" s="101">
        <v>319</v>
      </c>
      <c r="P1696" s="99"/>
      <c r="Q1696" s="99">
        <v>249</v>
      </c>
      <c r="R1696" s="101">
        <v>279</v>
      </c>
      <c r="S1696" s="99"/>
      <c r="T1696" s="99"/>
      <c r="U1696" s="99"/>
    </row>
    <row r="1697" spans="7:21" x14ac:dyDescent="0.25">
      <c r="G1697" s="96" t="s">
        <v>76</v>
      </c>
      <c r="H1697" s="100">
        <v>44484</v>
      </c>
      <c r="I1697" s="98" t="s">
        <v>7</v>
      </c>
      <c r="J1697" s="98" t="str">
        <f t="shared" si="26"/>
        <v>44484N</v>
      </c>
      <c r="K1697" s="101">
        <v>279</v>
      </c>
      <c r="L1697" s="101">
        <v>309</v>
      </c>
      <c r="M1697" s="101"/>
      <c r="N1697" s="101">
        <v>319</v>
      </c>
      <c r="O1697" s="101">
        <v>349</v>
      </c>
      <c r="P1697" s="99"/>
      <c r="Q1697" s="101">
        <v>279</v>
      </c>
      <c r="R1697" s="101">
        <v>309</v>
      </c>
      <c r="S1697" s="99"/>
      <c r="T1697" s="99"/>
      <c r="U1697" s="99"/>
    </row>
    <row r="1698" spans="7:21" x14ac:dyDescent="0.25">
      <c r="G1698" s="96" t="s">
        <v>76</v>
      </c>
      <c r="H1698" s="100">
        <v>44484</v>
      </c>
      <c r="I1698" s="98" t="s">
        <v>8</v>
      </c>
      <c r="J1698" s="98" t="str">
        <f t="shared" si="26"/>
        <v>44484X</v>
      </c>
      <c r="K1698" s="101">
        <v>339</v>
      </c>
      <c r="L1698" s="101">
        <v>369</v>
      </c>
      <c r="M1698" s="101"/>
      <c r="N1698" s="101">
        <v>379</v>
      </c>
      <c r="O1698" s="101">
        <v>409</v>
      </c>
      <c r="P1698" s="99"/>
      <c r="Q1698" s="101">
        <v>339</v>
      </c>
      <c r="R1698" s="101">
        <v>369</v>
      </c>
      <c r="S1698" s="99"/>
      <c r="T1698" s="99"/>
      <c r="U1698" s="99"/>
    </row>
    <row r="1699" spans="7:21" x14ac:dyDescent="0.25">
      <c r="G1699" s="96" t="s">
        <v>76</v>
      </c>
      <c r="H1699" s="100">
        <v>44484</v>
      </c>
      <c r="I1699" s="98" t="s">
        <v>9</v>
      </c>
      <c r="J1699" s="98" t="str">
        <f t="shared" si="26"/>
        <v>44484Q</v>
      </c>
      <c r="K1699" s="101">
        <v>414</v>
      </c>
      <c r="L1699" s="101">
        <v>444</v>
      </c>
      <c r="M1699" s="101"/>
      <c r="N1699" s="101">
        <v>454</v>
      </c>
      <c r="O1699" s="101">
        <v>484</v>
      </c>
      <c r="P1699" s="99"/>
      <c r="Q1699" s="99">
        <v>414</v>
      </c>
      <c r="R1699" s="99">
        <v>444</v>
      </c>
      <c r="S1699" s="99"/>
      <c r="T1699" s="99"/>
      <c r="U1699" s="99"/>
    </row>
    <row r="1700" spans="7:21" x14ac:dyDescent="0.25">
      <c r="G1700" s="96" t="s">
        <v>76</v>
      </c>
      <c r="H1700" s="100">
        <v>44484</v>
      </c>
      <c r="I1700" s="98" t="s">
        <v>10</v>
      </c>
      <c r="J1700" s="98" t="str">
        <f t="shared" si="26"/>
        <v>44484E</v>
      </c>
      <c r="K1700" s="101">
        <v>494</v>
      </c>
      <c r="L1700" s="101">
        <v>524</v>
      </c>
      <c r="M1700" s="101"/>
      <c r="N1700" s="101">
        <v>534</v>
      </c>
      <c r="O1700" s="101">
        <v>564</v>
      </c>
      <c r="P1700" s="99"/>
      <c r="Q1700" s="99">
        <v>494</v>
      </c>
      <c r="R1700" s="99">
        <v>524</v>
      </c>
      <c r="S1700" s="99"/>
      <c r="T1700" s="99"/>
      <c r="U1700" s="99"/>
    </row>
    <row r="1701" spans="7:21" x14ac:dyDescent="0.25">
      <c r="G1701" s="96" t="s">
        <v>76</v>
      </c>
      <c r="H1701" s="100">
        <v>44484</v>
      </c>
      <c r="I1701" s="98" t="s">
        <v>72</v>
      </c>
      <c r="J1701" s="98" t="str">
        <f t="shared" si="26"/>
        <v>44484M</v>
      </c>
      <c r="K1701" s="101">
        <v>584</v>
      </c>
      <c r="L1701" s="101">
        <v>614</v>
      </c>
      <c r="M1701" s="101"/>
      <c r="N1701" s="101">
        <v>624</v>
      </c>
      <c r="O1701" s="101">
        <v>654</v>
      </c>
      <c r="P1701" s="99"/>
      <c r="Q1701" s="99">
        <v>584</v>
      </c>
      <c r="R1701" s="99">
        <v>614</v>
      </c>
      <c r="S1701" s="99"/>
      <c r="T1701" s="99"/>
      <c r="U1701" s="99"/>
    </row>
    <row r="1702" spans="7:21" x14ac:dyDescent="0.25">
      <c r="G1702" s="96" t="s">
        <v>77</v>
      </c>
      <c r="H1702" s="100">
        <v>44485</v>
      </c>
      <c r="I1702" s="98" t="s">
        <v>6</v>
      </c>
      <c r="J1702" s="98" t="str">
        <f t="shared" si="26"/>
        <v>44485O</v>
      </c>
      <c r="K1702" s="101">
        <v>249</v>
      </c>
      <c r="L1702" s="101">
        <v>279</v>
      </c>
      <c r="M1702" s="101"/>
      <c r="N1702" s="101">
        <v>289</v>
      </c>
      <c r="O1702" s="101">
        <v>319</v>
      </c>
      <c r="P1702" s="99"/>
      <c r="Q1702" s="99">
        <v>249</v>
      </c>
      <c r="R1702" s="101">
        <v>279</v>
      </c>
      <c r="S1702" s="99"/>
      <c r="T1702" s="99"/>
      <c r="U1702" s="99"/>
    </row>
    <row r="1703" spans="7:21" x14ac:dyDescent="0.25">
      <c r="G1703" s="96" t="s">
        <v>77</v>
      </c>
      <c r="H1703" s="100">
        <v>44485</v>
      </c>
      <c r="I1703" s="98" t="s">
        <v>7</v>
      </c>
      <c r="J1703" s="98" t="str">
        <f t="shared" si="26"/>
        <v>44485N</v>
      </c>
      <c r="K1703" s="101">
        <v>279</v>
      </c>
      <c r="L1703" s="101">
        <v>309</v>
      </c>
      <c r="M1703" s="101"/>
      <c r="N1703" s="101">
        <v>319</v>
      </c>
      <c r="O1703" s="101">
        <v>349</v>
      </c>
      <c r="P1703" s="99"/>
      <c r="Q1703" s="101">
        <v>279</v>
      </c>
      <c r="R1703" s="101">
        <v>309</v>
      </c>
      <c r="S1703" s="99"/>
      <c r="T1703" s="99"/>
      <c r="U1703" s="99"/>
    </row>
    <row r="1704" spans="7:21" x14ac:dyDescent="0.25">
      <c r="G1704" s="96" t="s">
        <v>77</v>
      </c>
      <c r="H1704" s="100">
        <v>44485</v>
      </c>
      <c r="I1704" s="98" t="s">
        <v>8</v>
      </c>
      <c r="J1704" s="98" t="str">
        <f t="shared" si="26"/>
        <v>44485X</v>
      </c>
      <c r="K1704" s="101">
        <v>339</v>
      </c>
      <c r="L1704" s="101">
        <v>369</v>
      </c>
      <c r="M1704" s="101"/>
      <c r="N1704" s="101">
        <v>379</v>
      </c>
      <c r="O1704" s="101">
        <v>409</v>
      </c>
      <c r="P1704" s="99"/>
      <c r="Q1704" s="101">
        <v>339</v>
      </c>
      <c r="R1704" s="101">
        <v>369</v>
      </c>
      <c r="S1704" s="99"/>
      <c r="T1704" s="99"/>
      <c r="U1704" s="99"/>
    </row>
    <row r="1705" spans="7:21" x14ac:dyDescent="0.25">
      <c r="G1705" s="96" t="s">
        <v>77</v>
      </c>
      <c r="H1705" s="100">
        <v>44485</v>
      </c>
      <c r="I1705" s="98" t="s">
        <v>9</v>
      </c>
      <c r="J1705" s="98" t="str">
        <f t="shared" si="26"/>
        <v>44485Q</v>
      </c>
      <c r="K1705" s="101">
        <v>414</v>
      </c>
      <c r="L1705" s="101">
        <v>444</v>
      </c>
      <c r="M1705" s="101"/>
      <c r="N1705" s="101">
        <v>454</v>
      </c>
      <c r="O1705" s="101">
        <v>484</v>
      </c>
      <c r="P1705" s="99"/>
      <c r="Q1705" s="99">
        <v>414</v>
      </c>
      <c r="R1705" s="99">
        <v>444</v>
      </c>
      <c r="S1705" s="99"/>
      <c r="T1705" s="99"/>
      <c r="U1705" s="99"/>
    </row>
    <row r="1706" spans="7:21" x14ac:dyDescent="0.25">
      <c r="G1706" s="96" t="s">
        <v>77</v>
      </c>
      <c r="H1706" s="100">
        <v>44485</v>
      </c>
      <c r="I1706" s="98" t="s">
        <v>10</v>
      </c>
      <c r="J1706" s="98" t="str">
        <f t="shared" si="26"/>
        <v>44485E</v>
      </c>
      <c r="K1706" s="101">
        <v>494</v>
      </c>
      <c r="L1706" s="101">
        <v>524</v>
      </c>
      <c r="M1706" s="101"/>
      <c r="N1706" s="101">
        <v>534</v>
      </c>
      <c r="O1706" s="101">
        <v>564</v>
      </c>
      <c r="P1706" s="99"/>
      <c r="Q1706" s="99">
        <v>494</v>
      </c>
      <c r="R1706" s="99">
        <v>524</v>
      </c>
      <c r="S1706" s="99"/>
      <c r="T1706" s="99"/>
      <c r="U1706" s="99"/>
    </row>
    <row r="1707" spans="7:21" x14ac:dyDescent="0.25">
      <c r="G1707" s="96" t="s">
        <v>77</v>
      </c>
      <c r="H1707" s="100">
        <v>44485</v>
      </c>
      <c r="I1707" s="98" t="s">
        <v>72</v>
      </c>
      <c r="J1707" s="98" t="str">
        <f t="shared" si="26"/>
        <v>44485M</v>
      </c>
      <c r="K1707" s="101">
        <v>584</v>
      </c>
      <c r="L1707" s="101">
        <v>614</v>
      </c>
      <c r="M1707" s="101"/>
      <c r="N1707" s="101">
        <v>624</v>
      </c>
      <c r="O1707" s="101">
        <v>654</v>
      </c>
      <c r="P1707" s="99"/>
      <c r="Q1707" s="99">
        <v>584</v>
      </c>
      <c r="R1707" s="99">
        <v>614</v>
      </c>
      <c r="S1707" s="99"/>
      <c r="T1707" s="99"/>
      <c r="U1707" s="99"/>
    </row>
    <row r="1708" spans="7:21" x14ac:dyDescent="0.25">
      <c r="G1708" s="96" t="s">
        <v>78</v>
      </c>
      <c r="H1708" s="100">
        <v>44486</v>
      </c>
      <c r="I1708" s="98" t="s">
        <v>6</v>
      </c>
      <c r="J1708" s="98" t="str">
        <f t="shared" si="26"/>
        <v>44486O</v>
      </c>
      <c r="K1708" s="101">
        <v>249</v>
      </c>
      <c r="L1708" s="101">
        <v>279</v>
      </c>
      <c r="M1708" s="101"/>
      <c r="N1708" s="101">
        <v>289</v>
      </c>
      <c r="O1708" s="101">
        <v>319</v>
      </c>
      <c r="P1708" s="99"/>
      <c r="Q1708" s="99"/>
      <c r="R1708" s="101"/>
      <c r="S1708" s="99"/>
      <c r="T1708" s="99"/>
      <c r="U1708" s="99"/>
    </row>
    <row r="1709" spans="7:21" x14ac:dyDescent="0.25">
      <c r="G1709" s="96" t="s">
        <v>78</v>
      </c>
      <c r="H1709" s="100">
        <v>44486</v>
      </c>
      <c r="I1709" s="98" t="s">
        <v>7</v>
      </c>
      <c r="J1709" s="98" t="str">
        <f t="shared" si="26"/>
        <v>44486N</v>
      </c>
      <c r="K1709" s="101">
        <v>279</v>
      </c>
      <c r="L1709" s="101">
        <v>309</v>
      </c>
      <c r="M1709" s="101"/>
      <c r="N1709" s="101">
        <v>319</v>
      </c>
      <c r="O1709" s="101">
        <v>349</v>
      </c>
      <c r="P1709" s="99"/>
      <c r="Q1709" s="101"/>
      <c r="R1709" s="101"/>
      <c r="S1709" s="99"/>
      <c r="T1709" s="99"/>
      <c r="U1709" s="99"/>
    </row>
    <row r="1710" spans="7:21" x14ac:dyDescent="0.25">
      <c r="G1710" s="96" t="s">
        <v>78</v>
      </c>
      <c r="H1710" s="100">
        <v>44486</v>
      </c>
      <c r="I1710" s="98" t="s">
        <v>8</v>
      </c>
      <c r="J1710" s="98" t="str">
        <f t="shared" si="26"/>
        <v>44486X</v>
      </c>
      <c r="K1710" s="101">
        <v>339</v>
      </c>
      <c r="L1710" s="101">
        <v>369</v>
      </c>
      <c r="M1710" s="101"/>
      <c r="N1710" s="101">
        <v>379</v>
      </c>
      <c r="O1710" s="101">
        <v>409</v>
      </c>
      <c r="P1710" s="99"/>
      <c r="Q1710" s="101"/>
      <c r="R1710" s="101"/>
      <c r="S1710" s="99"/>
      <c r="T1710" s="99"/>
      <c r="U1710" s="99"/>
    </row>
    <row r="1711" spans="7:21" x14ac:dyDescent="0.25">
      <c r="G1711" s="96" t="s">
        <v>78</v>
      </c>
      <c r="H1711" s="100">
        <v>44486</v>
      </c>
      <c r="I1711" s="98" t="s">
        <v>9</v>
      </c>
      <c r="J1711" s="98" t="str">
        <f t="shared" si="26"/>
        <v>44486Q</v>
      </c>
      <c r="K1711" s="101">
        <v>414</v>
      </c>
      <c r="L1711" s="101">
        <v>444</v>
      </c>
      <c r="M1711" s="101"/>
      <c r="N1711" s="101">
        <v>454</v>
      </c>
      <c r="O1711" s="101">
        <v>484</v>
      </c>
      <c r="P1711" s="99"/>
      <c r="Q1711" s="99"/>
      <c r="R1711" s="99"/>
      <c r="S1711" s="99"/>
      <c r="T1711" s="99"/>
      <c r="U1711" s="99"/>
    </row>
    <row r="1712" spans="7:21" x14ac:dyDescent="0.25">
      <c r="G1712" s="96" t="s">
        <v>78</v>
      </c>
      <c r="H1712" s="100">
        <v>44486</v>
      </c>
      <c r="I1712" s="98" t="s">
        <v>10</v>
      </c>
      <c r="J1712" s="98" t="str">
        <f t="shared" si="26"/>
        <v>44486E</v>
      </c>
      <c r="K1712" s="101">
        <v>494</v>
      </c>
      <c r="L1712" s="101">
        <v>524</v>
      </c>
      <c r="M1712" s="101"/>
      <c r="N1712" s="101">
        <v>534</v>
      </c>
      <c r="O1712" s="101">
        <v>564</v>
      </c>
      <c r="P1712" s="99"/>
      <c r="Q1712" s="99"/>
      <c r="R1712" s="99"/>
      <c r="S1712" s="99"/>
      <c r="T1712" s="99"/>
      <c r="U1712" s="99"/>
    </row>
    <row r="1713" spans="7:21" x14ac:dyDescent="0.25">
      <c r="G1713" s="96" t="s">
        <v>78</v>
      </c>
      <c r="H1713" s="100">
        <v>44486</v>
      </c>
      <c r="I1713" s="98" t="s">
        <v>72</v>
      </c>
      <c r="J1713" s="98" t="str">
        <f t="shared" si="26"/>
        <v>44486M</v>
      </c>
      <c r="K1713" s="101">
        <v>584</v>
      </c>
      <c r="L1713" s="101">
        <v>614</v>
      </c>
      <c r="M1713" s="101"/>
      <c r="N1713" s="101">
        <v>624</v>
      </c>
      <c r="O1713" s="101">
        <v>654</v>
      </c>
      <c r="P1713" s="99"/>
      <c r="Q1713" s="99"/>
      <c r="R1713" s="99"/>
      <c r="S1713" s="99"/>
      <c r="T1713" s="99"/>
      <c r="U1713" s="99"/>
    </row>
    <row r="1714" spans="7:21" x14ac:dyDescent="0.25">
      <c r="G1714" s="96" t="s">
        <v>79</v>
      </c>
      <c r="H1714" s="100">
        <v>44487</v>
      </c>
      <c r="I1714" s="98" t="s">
        <v>6</v>
      </c>
      <c r="J1714" s="98" t="str">
        <f t="shared" si="26"/>
        <v>44487O</v>
      </c>
      <c r="K1714" s="101">
        <v>249</v>
      </c>
      <c r="L1714" s="101">
        <v>279</v>
      </c>
      <c r="M1714" s="101"/>
      <c r="N1714" s="101">
        <v>289</v>
      </c>
      <c r="O1714" s="101">
        <v>319</v>
      </c>
      <c r="P1714" s="99"/>
      <c r="Q1714" s="99"/>
      <c r="R1714" s="99"/>
      <c r="S1714" s="99"/>
      <c r="T1714" s="99"/>
      <c r="U1714" s="99"/>
    </row>
    <row r="1715" spans="7:21" x14ac:dyDescent="0.25">
      <c r="G1715" s="96" t="s">
        <v>79</v>
      </c>
      <c r="H1715" s="100">
        <v>44487</v>
      </c>
      <c r="I1715" s="98" t="s">
        <v>7</v>
      </c>
      <c r="J1715" s="98" t="str">
        <f t="shared" si="26"/>
        <v>44487N</v>
      </c>
      <c r="K1715" s="101">
        <v>279</v>
      </c>
      <c r="L1715" s="101">
        <v>309</v>
      </c>
      <c r="M1715" s="101"/>
      <c r="N1715" s="101">
        <v>319</v>
      </c>
      <c r="O1715" s="101">
        <v>349</v>
      </c>
      <c r="P1715" s="99"/>
      <c r="Q1715" s="99"/>
      <c r="R1715" s="99"/>
      <c r="S1715" s="99"/>
      <c r="T1715" s="99"/>
      <c r="U1715" s="99"/>
    </row>
    <row r="1716" spans="7:21" x14ac:dyDescent="0.25">
      <c r="G1716" s="96" t="s">
        <v>79</v>
      </c>
      <c r="H1716" s="100">
        <v>44487</v>
      </c>
      <c r="I1716" s="98" t="s">
        <v>8</v>
      </c>
      <c r="J1716" s="98" t="str">
        <f t="shared" si="26"/>
        <v>44487X</v>
      </c>
      <c r="K1716" s="101">
        <v>339</v>
      </c>
      <c r="L1716" s="101">
        <v>369</v>
      </c>
      <c r="M1716" s="101"/>
      <c r="N1716" s="101">
        <v>379</v>
      </c>
      <c r="O1716" s="101">
        <v>409</v>
      </c>
      <c r="P1716" s="99"/>
      <c r="Q1716" s="99"/>
      <c r="R1716" s="99"/>
      <c r="S1716" s="99"/>
      <c r="T1716" s="99"/>
      <c r="U1716" s="99"/>
    </row>
    <row r="1717" spans="7:21" x14ac:dyDescent="0.25">
      <c r="G1717" s="96" t="s">
        <v>79</v>
      </c>
      <c r="H1717" s="100">
        <v>44487</v>
      </c>
      <c r="I1717" s="98" t="s">
        <v>9</v>
      </c>
      <c r="J1717" s="98" t="str">
        <f t="shared" si="26"/>
        <v>44487Q</v>
      </c>
      <c r="K1717" s="101">
        <v>414</v>
      </c>
      <c r="L1717" s="101">
        <v>444</v>
      </c>
      <c r="M1717" s="101"/>
      <c r="N1717" s="101">
        <v>454</v>
      </c>
      <c r="O1717" s="101">
        <v>484</v>
      </c>
      <c r="P1717" s="99"/>
      <c r="Q1717" s="99"/>
      <c r="R1717" s="99"/>
      <c r="S1717" s="99"/>
      <c r="T1717" s="99"/>
      <c r="U1717" s="99"/>
    </row>
    <row r="1718" spans="7:21" x14ac:dyDescent="0.25">
      <c r="G1718" s="96" t="s">
        <v>79</v>
      </c>
      <c r="H1718" s="100">
        <v>44487</v>
      </c>
      <c r="I1718" s="98" t="s">
        <v>10</v>
      </c>
      <c r="J1718" s="98" t="str">
        <f t="shared" si="26"/>
        <v>44487E</v>
      </c>
      <c r="K1718" s="101">
        <v>494</v>
      </c>
      <c r="L1718" s="101">
        <v>524</v>
      </c>
      <c r="M1718" s="101"/>
      <c r="N1718" s="101">
        <v>534</v>
      </c>
      <c r="O1718" s="101">
        <v>564</v>
      </c>
      <c r="P1718" s="99"/>
      <c r="Q1718" s="99"/>
      <c r="R1718" s="99"/>
      <c r="S1718" s="99"/>
      <c r="T1718" s="99"/>
      <c r="U1718" s="99"/>
    </row>
    <row r="1719" spans="7:21" x14ac:dyDescent="0.25">
      <c r="G1719" s="96" t="s">
        <v>79</v>
      </c>
      <c r="H1719" s="100">
        <v>44487</v>
      </c>
      <c r="I1719" s="98" t="s">
        <v>72</v>
      </c>
      <c r="J1719" s="98" t="str">
        <f t="shared" si="26"/>
        <v>44487M</v>
      </c>
      <c r="K1719" s="101">
        <v>584</v>
      </c>
      <c r="L1719" s="101">
        <v>614</v>
      </c>
      <c r="M1719" s="101"/>
      <c r="N1719" s="101">
        <v>624</v>
      </c>
      <c r="O1719" s="101">
        <v>654</v>
      </c>
      <c r="P1719" s="99"/>
      <c r="Q1719" s="99"/>
      <c r="R1719" s="99"/>
      <c r="S1719" s="99"/>
      <c r="T1719" s="99"/>
      <c r="U1719" s="99"/>
    </row>
    <row r="1720" spans="7:21" x14ac:dyDescent="0.25">
      <c r="G1720" s="96" t="s">
        <v>80</v>
      </c>
      <c r="H1720" s="100">
        <v>44488</v>
      </c>
      <c r="I1720" s="98" t="s">
        <v>6</v>
      </c>
      <c r="J1720" s="98" t="str">
        <f t="shared" si="26"/>
        <v>44488O</v>
      </c>
      <c r="K1720" s="101">
        <v>249</v>
      </c>
      <c r="L1720" s="101">
        <v>279</v>
      </c>
      <c r="M1720" s="101"/>
      <c r="N1720" s="101">
        <v>289</v>
      </c>
      <c r="O1720" s="101">
        <v>319</v>
      </c>
      <c r="P1720" s="99"/>
      <c r="Q1720" s="99"/>
      <c r="R1720" s="99"/>
      <c r="S1720" s="99"/>
      <c r="T1720" s="99"/>
      <c r="U1720" s="99"/>
    </row>
    <row r="1721" spans="7:21" x14ac:dyDescent="0.25">
      <c r="G1721" s="96" t="s">
        <v>80</v>
      </c>
      <c r="H1721" s="100">
        <v>44488</v>
      </c>
      <c r="I1721" s="98" t="s">
        <v>7</v>
      </c>
      <c r="J1721" s="98" t="str">
        <f t="shared" si="26"/>
        <v>44488N</v>
      </c>
      <c r="K1721" s="101">
        <v>279</v>
      </c>
      <c r="L1721" s="101">
        <v>309</v>
      </c>
      <c r="M1721" s="101"/>
      <c r="N1721" s="101">
        <v>319</v>
      </c>
      <c r="O1721" s="101">
        <v>349</v>
      </c>
      <c r="P1721" s="99"/>
      <c r="Q1721" s="99"/>
      <c r="R1721" s="99"/>
      <c r="S1721" s="99"/>
      <c r="T1721" s="99"/>
      <c r="U1721" s="99"/>
    </row>
    <row r="1722" spans="7:21" x14ac:dyDescent="0.25">
      <c r="G1722" s="96" t="s">
        <v>80</v>
      </c>
      <c r="H1722" s="100">
        <v>44488</v>
      </c>
      <c r="I1722" s="98" t="s">
        <v>8</v>
      </c>
      <c r="J1722" s="98" t="str">
        <f t="shared" si="26"/>
        <v>44488X</v>
      </c>
      <c r="K1722" s="101">
        <v>339</v>
      </c>
      <c r="L1722" s="101">
        <v>369</v>
      </c>
      <c r="M1722" s="101"/>
      <c r="N1722" s="101">
        <v>379</v>
      </c>
      <c r="O1722" s="101">
        <v>409</v>
      </c>
      <c r="P1722" s="99"/>
      <c r="Q1722" s="99"/>
      <c r="R1722" s="99"/>
      <c r="S1722" s="99"/>
      <c r="T1722" s="99"/>
      <c r="U1722" s="99"/>
    </row>
    <row r="1723" spans="7:21" x14ac:dyDescent="0.25">
      <c r="G1723" s="96" t="s">
        <v>80</v>
      </c>
      <c r="H1723" s="100">
        <v>44488</v>
      </c>
      <c r="I1723" s="98" t="s">
        <v>9</v>
      </c>
      <c r="J1723" s="98" t="str">
        <f t="shared" si="26"/>
        <v>44488Q</v>
      </c>
      <c r="K1723" s="101">
        <v>414</v>
      </c>
      <c r="L1723" s="101">
        <v>444</v>
      </c>
      <c r="M1723" s="101"/>
      <c r="N1723" s="101">
        <v>454</v>
      </c>
      <c r="O1723" s="101">
        <v>484</v>
      </c>
      <c r="P1723" s="99"/>
      <c r="Q1723" s="99"/>
      <c r="R1723" s="99"/>
      <c r="S1723" s="99"/>
      <c r="T1723" s="99"/>
      <c r="U1723" s="99"/>
    </row>
    <row r="1724" spans="7:21" x14ac:dyDescent="0.25">
      <c r="G1724" s="96" t="s">
        <v>80</v>
      </c>
      <c r="H1724" s="100">
        <v>44488</v>
      </c>
      <c r="I1724" s="98" t="s">
        <v>10</v>
      </c>
      <c r="J1724" s="98" t="str">
        <f t="shared" si="26"/>
        <v>44488E</v>
      </c>
      <c r="K1724" s="101">
        <v>494</v>
      </c>
      <c r="L1724" s="101">
        <v>524</v>
      </c>
      <c r="M1724" s="101"/>
      <c r="N1724" s="101">
        <v>534</v>
      </c>
      <c r="O1724" s="101">
        <v>564</v>
      </c>
      <c r="P1724" s="99"/>
      <c r="Q1724" s="99"/>
      <c r="R1724" s="99"/>
      <c r="S1724" s="99"/>
      <c r="T1724" s="99"/>
      <c r="U1724" s="99"/>
    </row>
    <row r="1725" spans="7:21" x14ac:dyDescent="0.25">
      <c r="G1725" s="96" t="s">
        <v>80</v>
      </c>
      <c r="H1725" s="100">
        <v>44488</v>
      </c>
      <c r="I1725" s="98" t="s">
        <v>72</v>
      </c>
      <c r="J1725" s="98" t="str">
        <f t="shared" si="26"/>
        <v>44488M</v>
      </c>
      <c r="K1725" s="101">
        <v>584</v>
      </c>
      <c r="L1725" s="101">
        <v>614</v>
      </c>
      <c r="M1725" s="101"/>
      <c r="N1725" s="101">
        <v>624</v>
      </c>
      <c r="O1725" s="101">
        <v>654</v>
      </c>
      <c r="P1725" s="99"/>
      <c r="Q1725" s="99"/>
      <c r="R1725" s="99"/>
      <c r="S1725" s="99"/>
      <c r="T1725" s="99"/>
      <c r="U1725" s="99"/>
    </row>
    <row r="1726" spans="7:21" x14ac:dyDescent="0.25">
      <c r="G1726" s="96" t="s">
        <v>74</v>
      </c>
      <c r="H1726" s="100">
        <v>44489</v>
      </c>
      <c r="I1726" s="98" t="s">
        <v>6</v>
      </c>
      <c r="J1726" s="98" t="str">
        <f t="shared" si="26"/>
        <v>44489O</v>
      </c>
      <c r="K1726" s="101">
        <v>249</v>
      </c>
      <c r="L1726" s="101">
        <v>279</v>
      </c>
      <c r="M1726" s="101"/>
      <c r="N1726" s="101">
        <v>289</v>
      </c>
      <c r="O1726" s="101">
        <v>319</v>
      </c>
      <c r="P1726" s="99"/>
      <c r="Q1726" s="99"/>
      <c r="R1726" s="99"/>
      <c r="S1726" s="99"/>
      <c r="T1726" s="99"/>
      <c r="U1726" s="99"/>
    </row>
    <row r="1727" spans="7:21" x14ac:dyDescent="0.25">
      <c r="G1727" s="96" t="s">
        <v>74</v>
      </c>
      <c r="H1727" s="100">
        <v>44489</v>
      </c>
      <c r="I1727" s="98" t="s">
        <v>7</v>
      </c>
      <c r="J1727" s="98" t="str">
        <f t="shared" si="26"/>
        <v>44489N</v>
      </c>
      <c r="K1727" s="101">
        <v>279</v>
      </c>
      <c r="L1727" s="101">
        <v>309</v>
      </c>
      <c r="M1727" s="101"/>
      <c r="N1727" s="101">
        <v>319</v>
      </c>
      <c r="O1727" s="101">
        <v>349</v>
      </c>
      <c r="P1727" s="99"/>
      <c r="Q1727" s="99"/>
      <c r="R1727" s="99"/>
      <c r="S1727" s="99"/>
      <c r="T1727" s="99"/>
      <c r="U1727" s="99"/>
    </row>
    <row r="1728" spans="7:21" x14ac:dyDescent="0.25">
      <c r="G1728" s="96" t="s">
        <v>74</v>
      </c>
      <c r="H1728" s="100">
        <v>44489</v>
      </c>
      <c r="I1728" s="98" t="s">
        <v>8</v>
      </c>
      <c r="J1728" s="98" t="str">
        <f t="shared" si="26"/>
        <v>44489X</v>
      </c>
      <c r="K1728" s="101">
        <v>339</v>
      </c>
      <c r="L1728" s="101">
        <v>369</v>
      </c>
      <c r="M1728" s="101"/>
      <c r="N1728" s="101">
        <v>379</v>
      </c>
      <c r="O1728" s="101">
        <v>409</v>
      </c>
      <c r="P1728" s="99"/>
      <c r="Q1728" s="99"/>
      <c r="R1728" s="99"/>
      <c r="S1728" s="99"/>
      <c r="T1728" s="99"/>
      <c r="U1728" s="99"/>
    </row>
    <row r="1729" spans="7:21" x14ac:dyDescent="0.25">
      <c r="G1729" s="96" t="s">
        <v>74</v>
      </c>
      <c r="H1729" s="100">
        <v>44489</v>
      </c>
      <c r="I1729" s="98" t="s">
        <v>9</v>
      </c>
      <c r="J1729" s="98" t="str">
        <f t="shared" si="26"/>
        <v>44489Q</v>
      </c>
      <c r="K1729" s="101">
        <v>414</v>
      </c>
      <c r="L1729" s="101">
        <v>444</v>
      </c>
      <c r="M1729" s="101"/>
      <c r="N1729" s="101">
        <v>454</v>
      </c>
      <c r="O1729" s="101">
        <v>484</v>
      </c>
      <c r="P1729" s="99"/>
      <c r="Q1729" s="99"/>
      <c r="R1729" s="99"/>
      <c r="S1729" s="99"/>
      <c r="T1729" s="99"/>
      <c r="U1729" s="99"/>
    </row>
    <row r="1730" spans="7:21" x14ac:dyDescent="0.25">
      <c r="G1730" s="96" t="s">
        <v>74</v>
      </c>
      <c r="H1730" s="100">
        <v>44489</v>
      </c>
      <c r="I1730" s="98" t="s">
        <v>10</v>
      </c>
      <c r="J1730" s="98" t="str">
        <f t="shared" si="26"/>
        <v>44489E</v>
      </c>
      <c r="K1730" s="101">
        <v>494</v>
      </c>
      <c r="L1730" s="101">
        <v>524</v>
      </c>
      <c r="M1730" s="101"/>
      <c r="N1730" s="101">
        <v>534</v>
      </c>
      <c r="O1730" s="101">
        <v>564</v>
      </c>
      <c r="P1730" s="99"/>
      <c r="Q1730" s="99"/>
      <c r="R1730" s="99"/>
      <c r="S1730" s="99"/>
      <c r="T1730" s="99"/>
      <c r="U1730" s="99"/>
    </row>
    <row r="1731" spans="7:21" x14ac:dyDescent="0.25">
      <c r="G1731" s="96" t="s">
        <v>74</v>
      </c>
      <c r="H1731" s="100">
        <v>44489</v>
      </c>
      <c r="I1731" s="98" t="s">
        <v>72</v>
      </c>
      <c r="J1731" s="98" t="str">
        <f t="shared" si="26"/>
        <v>44489M</v>
      </c>
      <c r="K1731" s="101">
        <v>584</v>
      </c>
      <c r="L1731" s="101">
        <v>614</v>
      </c>
      <c r="M1731" s="101"/>
      <c r="N1731" s="101">
        <v>624</v>
      </c>
      <c r="O1731" s="101">
        <v>654</v>
      </c>
      <c r="P1731" s="99"/>
      <c r="Q1731" s="99"/>
      <c r="R1731" s="99"/>
      <c r="S1731" s="99"/>
      <c r="T1731" s="99"/>
      <c r="U1731" s="99"/>
    </row>
    <row r="1732" spans="7:21" x14ac:dyDescent="0.25">
      <c r="G1732" s="96" t="s">
        <v>75</v>
      </c>
      <c r="H1732" s="100">
        <v>44490</v>
      </c>
      <c r="I1732" s="98" t="s">
        <v>6</v>
      </c>
      <c r="J1732" s="98" t="str">
        <f t="shared" si="26"/>
        <v>44490O</v>
      </c>
      <c r="K1732" s="101">
        <v>249</v>
      </c>
      <c r="L1732" s="101">
        <v>279</v>
      </c>
      <c r="M1732" s="101"/>
      <c r="N1732" s="101">
        <v>289</v>
      </c>
      <c r="O1732" s="101">
        <v>319</v>
      </c>
      <c r="P1732" s="99"/>
      <c r="Q1732" s="99"/>
      <c r="R1732" s="99"/>
      <c r="S1732" s="99"/>
      <c r="T1732" s="99"/>
      <c r="U1732" s="99"/>
    </row>
    <row r="1733" spans="7:21" x14ac:dyDescent="0.25">
      <c r="G1733" s="96" t="s">
        <v>75</v>
      </c>
      <c r="H1733" s="100">
        <v>44490</v>
      </c>
      <c r="I1733" s="98" t="s">
        <v>7</v>
      </c>
      <c r="J1733" s="98" t="str">
        <f t="shared" ref="J1733:J1796" si="27">+H1733&amp;I1733</f>
        <v>44490N</v>
      </c>
      <c r="K1733" s="101">
        <v>279</v>
      </c>
      <c r="L1733" s="101">
        <v>309</v>
      </c>
      <c r="M1733" s="101"/>
      <c r="N1733" s="101">
        <v>319</v>
      </c>
      <c r="O1733" s="101">
        <v>349</v>
      </c>
      <c r="P1733" s="99"/>
      <c r="Q1733" s="99"/>
      <c r="R1733" s="99"/>
      <c r="S1733" s="99"/>
      <c r="T1733" s="99"/>
      <c r="U1733" s="99"/>
    </row>
    <row r="1734" spans="7:21" x14ac:dyDescent="0.25">
      <c r="G1734" s="96" t="s">
        <v>75</v>
      </c>
      <c r="H1734" s="100">
        <v>44490</v>
      </c>
      <c r="I1734" s="98" t="s">
        <v>8</v>
      </c>
      <c r="J1734" s="98" t="str">
        <f t="shared" si="27"/>
        <v>44490X</v>
      </c>
      <c r="K1734" s="101">
        <v>339</v>
      </c>
      <c r="L1734" s="101">
        <v>369</v>
      </c>
      <c r="M1734" s="101"/>
      <c r="N1734" s="101">
        <v>379</v>
      </c>
      <c r="O1734" s="101">
        <v>409</v>
      </c>
      <c r="P1734" s="99"/>
      <c r="Q1734" s="99"/>
      <c r="R1734" s="99"/>
      <c r="S1734" s="99"/>
      <c r="T1734" s="99"/>
      <c r="U1734" s="99"/>
    </row>
    <row r="1735" spans="7:21" x14ac:dyDescent="0.25">
      <c r="G1735" s="96" t="s">
        <v>75</v>
      </c>
      <c r="H1735" s="100">
        <v>44490</v>
      </c>
      <c r="I1735" s="98" t="s">
        <v>9</v>
      </c>
      <c r="J1735" s="98" t="str">
        <f t="shared" si="27"/>
        <v>44490Q</v>
      </c>
      <c r="K1735" s="101">
        <v>414</v>
      </c>
      <c r="L1735" s="101">
        <v>444</v>
      </c>
      <c r="M1735" s="101"/>
      <c r="N1735" s="101">
        <v>454</v>
      </c>
      <c r="O1735" s="101">
        <v>484</v>
      </c>
      <c r="P1735" s="99"/>
      <c r="Q1735" s="99"/>
      <c r="R1735" s="99"/>
      <c r="S1735" s="99"/>
      <c r="T1735" s="99"/>
      <c r="U1735" s="99"/>
    </row>
    <row r="1736" spans="7:21" x14ac:dyDescent="0.25">
      <c r="G1736" s="96" t="s">
        <v>75</v>
      </c>
      <c r="H1736" s="100">
        <v>44490</v>
      </c>
      <c r="I1736" s="98" t="s">
        <v>10</v>
      </c>
      <c r="J1736" s="98" t="str">
        <f t="shared" si="27"/>
        <v>44490E</v>
      </c>
      <c r="K1736" s="101">
        <v>494</v>
      </c>
      <c r="L1736" s="101">
        <v>524</v>
      </c>
      <c r="M1736" s="101"/>
      <c r="N1736" s="101">
        <v>534</v>
      </c>
      <c r="O1736" s="101">
        <v>564</v>
      </c>
      <c r="P1736" s="99"/>
      <c r="Q1736" s="99"/>
      <c r="R1736" s="99"/>
      <c r="S1736" s="99"/>
      <c r="T1736" s="99"/>
      <c r="U1736" s="99"/>
    </row>
    <row r="1737" spans="7:21" x14ac:dyDescent="0.25">
      <c r="G1737" s="96" t="s">
        <v>75</v>
      </c>
      <c r="H1737" s="100">
        <v>44490</v>
      </c>
      <c r="I1737" s="98" t="s">
        <v>72</v>
      </c>
      <c r="J1737" s="98" t="str">
        <f t="shared" si="27"/>
        <v>44490M</v>
      </c>
      <c r="K1737" s="101">
        <v>584</v>
      </c>
      <c r="L1737" s="101">
        <v>614</v>
      </c>
      <c r="M1737" s="101"/>
      <c r="N1737" s="101">
        <v>624</v>
      </c>
      <c r="O1737" s="101">
        <v>654</v>
      </c>
      <c r="P1737" s="99"/>
      <c r="Q1737" s="99"/>
      <c r="R1737" s="99"/>
      <c r="S1737" s="99"/>
      <c r="T1737" s="99"/>
      <c r="U1737" s="99"/>
    </row>
    <row r="1738" spans="7:21" x14ac:dyDescent="0.25">
      <c r="G1738" s="96" t="s">
        <v>76</v>
      </c>
      <c r="H1738" s="100">
        <v>44491</v>
      </c>
      <c r="I1738" s="98" t="s">
        <v>6</v>
      </c>
      <c r="J1738" s="98" t="str">
        <f t="shared" si="27"/>
        <v>44491O</v>
      </c>
      <c r="K1738" s="101">
        <v>249</v>
      </c>
      <c r="L1738" s="101">
        <v>279</v>
      </c>
      <c r="M1738" s="101"/>
      <c r="N1738" s="101">
        <v>289</v>
      </c>
      <c r="O1738" s="101">
        <v>319</v>
      </c>
      <c r="P1738" s="99"/>
      <c r="Q1738" s="99">
        <v>249</v>
      </c>
      <c r="R1738" s="101">
        <v>279</v>
      </c>
      <c r="S1738" s="99"/>
      <c r="T1738" s="99"/>
      <c r="U1738" s="99"/>
    </row>
    <row r="1739" spans="7:21" x14ac:dyDescent="0.25">
      <c r="G1739" s="96" t="s">
        <v>76</v>
      </c>
      <c r="H1739" s="100">
        <v>44491</v>
      </c>
      <c r="I1739" s="98" t="s">
        <v>7</v>
      </c>
      <c r="J1739" s="98" t="str">
        <f t="shared" si="27"/>
        <v>44491N</v>
      </c>
      <c r="K1739" s="101">
        <v>279</v>
      </c>
      <c r="L1739" s="101">
        <v>309</v>
      </c>
      <c r="M1739" s="101"/>
      <c r="N1739" s="101">
        <v>319</v>
      </c>
      <c r="O1739" s="101">
        <v>349</v>
      </c>
      <c r="P1739" s="99"/>
      <c r="Q1739" s="101">
        <v>279</v>
      </c>
      <c r="R1739" s="101">
        <v>309</v>
      </c>
      <c r="S1739" s="99"/>
      <c r="T1739" s="99"/>
      <c r="U1739" s="99"/>
    </row>
    <row r="1740" spans="7:21" x14ac:dyDescent="0.25">
      <c r="G1740" s="96" t="s">
        <v>76</v>
      </c>
      <c r="H1740" s="100">
        <v>44491</v>
      </c>
      <c r="I1740" s="98" t="s">
        <v>8</v>
      </c>
      <c r="J1740" s="98" t="str">
        <f t="shared" si="27"/>
        <v>44491X</v>
      </c>
      <c r="K1740" s="101">
        <v>339</v>
      </c>
      <c r="L1740" s="101">
        <v>369</v>
      </c>
      <c r="M1740" s="101"/>
      <c r="N1740" s="101">
        <v>379</v>
      </c>
      <c r="O1740" s="101">
        <v>409</v>
      </c>
      <c r="P1740" s="99"/>
      <c r="Q1740" s="101">
        <v>339</v>
      </c>
      <c r="R1740" s="101">
        <v>369</v>
      </c>
      <c r="S1740" s="99"/>
      <c r="T1740" s="99"/>
      <c r="U1740" s="99"/>
    </row>
    <row r="1741" spans="7:21" x14ac:dyDescent="0.25">
      <c r="G1741" s="96" t="s">
        <v>76</v>
      </c>
      <c r="H1741" s="100">
        <v>44491</v>
      </c>
      <c r="I1741" s="98" t="s">
        <v>9</v>
      </c>
      <c r="J1741" s="98" t="str">
        <f t="shared" si="27"/>
        <v>44491Q</v>
      </c>
      <c r="K1741" s="101">
        <v>414</v>
      </c>
      <c r="L1741" s="101">
        <v>444</v>
      </c>
      <c r="M1741" s="101"/>
      <c r="N1741" s="101">
        <v>454</v>
      </c>
      <c r="O1741" s="101">
        <v>484</v>
      </c>
      <c r="P1741" s="99"/>
      <c r="Q1741" s="99">
        <v>414</v>
      </c>
      <c r="R1741" s="99">
        <v>444</v>
      </c>
      <c r="S1741" s="99"/>
      <c r="T1741" s="99"/>
      <c r="U1741" s="99"/>
    </row>
    <row r="1742" spans="7:21" x14ac:dyDescent="0.25">
      <c r="G1742" s="96" t="s">
        <v>76</v>
      </c>
      <c r="H1742" s="100">
        <v>44491</v>
      </c>
      <c r="I1742" s="98" t="s">
        <v>10</v>
      </c>
      <c r="J1742" s="98" t="str">
        <f t="shared" si="27"/>
        <v>44491E</v>
      </c>
      <c r="K1742" s="101">
        <v>494</v>
      </c>
      <c r="L1742" s="101">
        <v>524</v>
      </c>
      <c r="M1742" s="101"/>
      <c r="N1742" s="101">
        <v>534</v>
      </c>
      <c r="O1742" s="101">
        <v>564</v>
      </c>
      <c r="P1742" s="99"/>
      <c r="Q1742" s="99">
        <v>494</v>
      </c>
      <c r="R1742" s="99">
        <v>524</v>
      </c>
      <c r="S1742" s="99"/>
      <c r="T1742" s="99"/>
      <c r="U1742" s="99"/>
    </row>
    <row r="1743" spans="7:21" x14ac:dyDescent="0.25">
      <c r="G1743" s="96" t="s">
        <v>76</v>
      </c>
      <c r="H1743" s="100">
        <v>44491</v>
      </c>
      <c r="I1743" s="98" t="s">
        <v>72</v>
      </c>
      <c r="J1743" s="98" t="str">
        <f t="shared" si="27"/>
        <v>44491M</v>
      </c>
      <c r="K1743" s="101">
        <v>584</v>
      </c>
      <c r="L1743" s="101">
        <v>614</v>
      </c>
      <c r="M1743" s="101"/>
      <c r="N1743" s="101">
        <v>624</v>
      </c>
      <c r="O1743" s="101">
        <v>654</v>
      </c>
      <c r="P1743" s="99"/>
      <c r="Q1743" s="99">
        <v>584</v>
      </c>
      <c r="R1743" s="99">
        <v>614</v>
      </c>
      <c r="S1743" s="99"/>
      <c r="T1743" s="99"/>
      <c r="U1743" s="99"/>
    </row>
    <row r="1744" spans="7:21" x14ac:dyDescent="0.25">
      <c r="G1744" s="96" t="s">
        <v>77</v>
      </c>
      <c r="H1744" s="100">
        <v>44492</v>
      </c>
      <c r="I1744" s="98" t="s">
        <v>6</v>
      </c>
      <c r="J1744" s="98" t="str">
        <f t="shared" si="27"/>
        <v>44492O</v>
      </c>
      <c r="K1744" s="101">
        <v>146</v>
      </c>
      <c r="L1744" s="101">
        <v>176</v>
      </c>
      <c r="M1744" s="101"/>
      <c r="N1744" s="101">
        <v>186</v>
      </c>
      <c r="O1744" s="101">
        <v>216</v>
      </c>
      <c r="P1744" s="99"/>
      <c r="Q1744" s="99">
        <v>146</v>
      </c>
      <c r="R1744" s="101">
        <v>176</v>
      </c>
      <c r="S1744" s="99"/>
      <c r="T1744" s="99"/>
      <c r="U1744" s="99"/>
    </row>
    <row r="1745" spans="7:21" x14ac:dyDescent="0.25">
      <c r="G1745" s="96" t="s">
        <v>77</v>
      </c>
      <c r="H1745" s="100">
        <v>44492</v>
      </c>
      <c r="I1745" s="98" t="s">
        <v>7</v>
      </c>
      <c r="J1745" s="98" t="str">
        <f t="shared" si="27"/>
        <v>44492N</v>
      </c>
      <c r="K1745" s="101">
        <v>176</v>
      </c>
      <c r="L1745" s="101">
        <v>206</v>
      </c>
      <c r="M1745" s="101"/>
      <c r="N1745" s="101">
        <v>216</v>
      </c>
      <c r="O1745" s="101">
        <v>246</v>
      </c>
      <c r="P1745" s="99"/>
      <c r="Q1745" s="101">
        <v>176</v>
      </c>
      <c r="R1745" s="101">
        <v>206</v>
      </c>
      <c r="S1745" s="99"/>
      <c r="T1745" s="99"/>
      <c r="U1745" s="99"/>
    </row>
    <row r="1746" spans="7:21" x14ac:dyDescent="0.25">
      <c r="G1746" s="96" t="s">
        <v>77</v>
      </c>
      <c r="H1746" s="100">
        <v>44492</v>
      </c>
      <c r="I1746" s="98" t="s">
        <v>8</v>
      </c>
      <c r="J1746" s="98" t="str">
        <f t="shared" si="27"/>
        <v>44492X</v>
      </c>
      <c r="K1746" s="101">
        <v>236</v>
      </c>
      <c r="L1746" s="101">
        <v>266</v>
      </c>
      <c r="M1746" s="101"/>
      <c r="N1746" s="101">
        <v>276</v>
      </c>
      <c r="O1746" s="101">
        <v>306</v>
      </c>
      <c r="P1746" s="99"/>
      <c r="Q1746" s="101">
        <v>236</v>
      </c>
      <c r="R1746" s="101">
        <v>266</v>
      </c>
      <c r="S1746" s="99"/>
      <c r="T1746" s="99"/>
      <c r="U1746" s="99"/>
    </row>
    <row r="1747" spans="7:21" x14ac:dyDescent="0.25">
      <c r="G1747" s="96" t="s">
        <v>77</v>
      </c>
      <c r="H1747" s="100">
        <v>44492</v>
      </c>
      <c r="I1747" s="98" t="s">
        <v>9</v>
      </c>
      <c r="J1747" s="98" t="str">
        <f t="shared" si="27"/>
        <v>44492Q</v>
      </c>
      <c r="K1747" s="101">
        <v>296</v>
      </c>
      <c r="L1747" s="101">
        <v>326</v>
      </c>
      <c r="M1747" s="101"/>
      <c r="N1747" s="101">
        <v>336</v>
      </c>
      <c r="O1747" s="101">
        <v>366</v>
      </c>
      <c r="P1747" s="99"/>
      <c r="Q1747" s="99">
        <v>296</v>
      </c>
      <c r="R1747" s="99">
        <v>326</v>
      </c>
      <c r="S1747" s="99"/>
      <c r="T1747" s="99"/>
      <c r="U1747" s="99"/>
    </row>
    <row r="1748" spans="7:21" x14ac:dyDescent="0.25">
      <c r="G1748" s="96" t="s">
        <v>77</v>
      </c>
      <c r="H1748" s="100">
        <v>44492</v>
      </c>
      <c r="I1748" s="98" t="s">
        <v>10</v>
      </c>
      <c r="J1748" s="98" t="str">
        <f t="shared" si="27"/>
        <v>44492E</v>
      </c>
      <c r="K1748" s="101">
        <v>376</v>
      </c>
      <c r="L1748" s="101">
        <v>406</v>
      </c>
      <c r="M1748" s="101"/>
      <c r="N1748" s="101">
        <v>416</v>
      </c>
      <c r="O1748" s="101">
        <v>446</v>
      </c>
      <c r="P1748" s="99"/>
      <c r="Q1748" s="99">
        <v>376</v>
      </c>
      <c r="R1748" s="99">
        <v>406</v>
      </c>
      <c r="S1748" s="99"/>
      <c r="T1748" s="99"/>
      <c r="U1748" s="99"/>
    </row>
    <row r="1749" spans="7:21" x14ac:dyDescent="0.25">
      <c r="G1749" s="96" t="s">
        <v>77</v>
      </c>
      <c r="H1749" s="100">
        <v>44492</v>
      </c>
      <c r="I1749" s="98" t="s">
        <v>72</v>
      </c>
      <c r="J1749" s="98" t="str">
        <f t="shared" si="27"/>
        <v>44492M</v>
      </c>
      <c r="K1749" s="101">
        <v>466</v>
      </c>
      <c r="L1749" s="101">
        <v>496</v>
      </c>
      <c r="M1749" s="101"/>
      <c r="N1749" s="101">
        <v>506</v>
      </c>
      <c r="O1749" s="101">
        <v>536</v>
      </c>
      <c r="P1749" s="99"/>
      <c r="Q1749" s="99">
        <v>466</v>
      </c>
      <c r="R1749" s="99">
        <v>496</v>
      </c>
      <c r="S1749" s="99"/>
      <c r="T1749" s="99"/>
      <c r="U1749" s="99"/>
    </row>
    <row r="1750" spans="7:21" x14ac:dyDescent="0.25">
      <c r="G1750" s="96" t="s">
        <v>78</v>
      </c>
      <c r="H1750" s="100">
        <v>44493</v>
      </c>
      <c r="I1750" s="98" t="s">
        <v>6</v>
      </c>
      <c r="J1750" s="98" t="str">
        <f t="shared" si="27"/>
        <v>44493O</v>
      </c>
      <c r="K1750" s="101">
        <v>146</v>
      </c>
      <c r="L1750" s="101">
        <v>176</v>
      </c>
      <c r="M1750" s="101"/>
      <c r="N1750" s="101">
        <v>186</v>
      </c>
      <c r="O1750" s="101">
        <v>216</v>
      </c>
      <c r="P1750" s="99"/>
      <c r="Q1750" s="99"/>
      <c r="R1750" s="101"/>
      <c r="S1750" s="99"/>
      <c r="T1750" s="99"/>
      <c r="U1750" s="99"/>
    </row>
    <row r="1751" spans="7:21" x14ac:dyDescent="0.25">
      <c r="G1751" s="96" t="s">
        <v>78</v>
      </c>
      <c r="H1751" s="100">
        <v>44493</v>
      </c>
      <c r="I1751" s="98" t="s">
        <v>7</v>
      </c>
      <c r="J1751" s="98" t="str">
        <f t="shared" si="27"/>
        <v>44493N</v>
      </c>
      <c r="K1751" s="101">
        <v>176</v>
      </c>
      <c r="L1751" s="101">
        <v>206</v>
      </c>
      <c r="M1751" s="101"/>
      <c r="N1751" s="101">
        <v>216</v>
      </c>
      <c r="O1751" s="101">
        <v>246</v>
      </c>
      <c r="P1751" s="99"/>
      <c r="Q1751" s="101"/>
      <c r="R1751" s="101"/>
      <c r="S1751" s="99"/>
      <c r="T1751" s="99"/>
      <c r="U1751" s="99"/>
    </row>
    <row r="1752" spans="7:21" x14ac:dyDescent="0.25">
      <c r="G1752" s="96" t="s">
        <v>78</v>
      </c>
      <c r="H1752" s="100">
        <v>44493</v>
      </c>
      <c r="I1752" s="98" t="s">
        <v>8</v>
      </c>
      <c r="J1752" s="98" t="str">
        <f t="shared" si="27"/>
        <v>44493X</v>
      </c>
      <c r="K1752" s="101">
        <v>236</v>
      </c>
      <c r="L1752" s="101">
        <v>266</v>
      </c>
      <c r="M1752" s="101"/>
      <c r="N1752" s="101">
        <v>276</v>
      </c>
      <c r="O1752" s="101">
        <v>306</v>
      </c>
      <c r="P1752" s="99"/>
      <c r="Q1752" s="101"/>
      <c r="R1752" s="101"/>
      <c r="S1752" s="99"/>
      <c r="T1752" s="99"/>
      <c r="U1752" s="99"/>
    </row>
    <row r="1753" spans="7:21" x14ac:dyDescent="0.25">
      <c r="G1753" s="96" t="s">
        <v>78</v>
      </c>
      <c r="H1753" s="100">
        <v>44493</v>
      </c>
      <c r="I1753" s="98" t="s">
        <v>9</v>
      </c>
      <c r="J1753" s="98" t="str">
        <f t="shared" si="27"/>
        <v>44493Q</v>
      </c>
      <c r="K1753" s="101">
        <v>296</v>
      </c>
      <c r="L1753" s="101">
        <v>326</v>
      </c>
      <c r="M1753" s="101"/>
      <c r="N1753" s="101">
        <v>336</v>
      </c>
      <c r="O1753" s="101">
        <v>366</v>
      </c>
      <c r="P1753" s="99"/>
      <c r="Q1753" s="99"/>
      <c r="R1753" s="99"/>
      <c r="S1753" s="99"/>
      <c r="T1753" s="99"/>
      <c r="U1753" s="99"/>
    </row>
    <row r="1754" spans="7:21" x14ac:dyDescent="0.25">
      <c r="G1754" s="96" t="s">
        <v>78</v>
      </c>
      <c r="H1754" s="100">
        <v>44493</v>
      </c>
      <c r="I1754" s="98" t="s">
        <v>10</v>
      </c>
      <c r="J1754" s="98" t="str">
        <f t="shared" si="27"/>
        <v>44493E</v>
      </c>
      <c r="K1754" s="101">
        <v>376</v>
      </c>
      <c r="L1754" s="101">
        <v>406</v>
      </c>
      <c r="M1754" s="101"/>
      <c r="N1754" s="101">
        <v>416</v>
      </c>
      <c r="O1754" s="101">
        <v>446</v>
      </c>
      <c r="P1754" s="99"/>
      <c r="Q1754" s="99"/>
      <c r="R1754" s="99"/>
      <c r="S1754" s="99"/>
      <c r="T1754" s="99"/>
      <c r="U1754" s="99"/>
    </row>
    <row r="1755" spans="7:21" x14ac:dyDescent="0.25">
      <c r="G1755" s="96" t="s">
        <v>78</v>
      </c>
      <c r="H1755" s="100">
        <v>44493</v>
      </c>
      <c r="I1755" s="98" t="s">
        <v>72</v>
      </c>
      <c r="J1755" s="98" t="str">
        <f t="shared" si="27"/>
        <v>44493M</v>
      </c>
      <c r="K1755" s="101">
        <v>466</v>
      </c>
      <c r="L1755" s="101">
        <v>496</v>
      </c>
      <c r="M1755" s="101"/>
      <c r="N1755" s="101">
        <v>506</v>
      </c>
      <c r="O1755" s="101">
        <v>536</v>
      </c>
      <c r="P1755" s="99"/>
      <c r="Q1755" s="99"/>
      <c r="R1755" s="99"/>
      <c r="S1755" s="99"/>
      <c r="T1755" s="99"/>
      <c r="U1755" s="99"/>
    </row>
    <row r="1756" spans="7:21" x14ac:dyDescent="0.25">
      <c r="G1756" s="96" t="s">
        <v>79</v>
      </c>
      <c r="H1756" s="100">
        <v>44494</v>
      </c>
      <c r="I1756" s="98" t="s">
        <v>6</v>
      </c>
      <c r="J1756" s="98" t="str">
        <f t="shared" si="27"/>
        <v>44494O</v>
      </c>
      <c r="K1756" s="101">
        <v>146</v>
      </c>
      <c r="L1756" s="101">
        <v>176</v>
      </c>
      <c r="M1756" s="99"/>
      <c r="N1756" s="101">
        <v>186</v>
      </c>
      <c r="O1756" s="101">
        <v>216</v>
      </c>
      <c r="P1756" s="99"/>
      <c r="Q1756" s="99"/>
      <c r="R1756" s="99"/>
      <c r="S1756" s="99"/>
      <c r="T1756" s="99"/>
      <c r="U1756" s="99"/>
    </row>
    <row r="1757" spans="7:21" x14ac:dyDescent="0.25">
      <c r="G1757" s="96" t="s">
        <v>79</v>
      </c>
      <c r="H1757" s="100">
        <v>44494</v>
      </c>
      <c r="I1757" s="98" t="s">
        <v>7</v>
      </c>
      <c r="J1757" s="98" t="str">
        <f t="shared" si="27"/>
        <v>44494N</v>
      </c>
      <c r="K1757" s="101">
        <v>176</v>
      </c>
      <c r="L1757" s="101">
        <v>206</v>
      </c>
      <c r="M1757" s="99"/>
      <c r="N1757" s="101">
        <v>216</v>
      </c>
      <c r="O1757" s="101">
        <v>246</v>
      </c>
      <c r="P1757" s="99"/>
      <c r="Q1757" s="99"/>
      <c r="R1757" s="99"/>
      <c r="S1757" s="99"/>
      <c r="T1757" s="99"/>
      <c r="U1757" s="99"/>
    </row>
    <row r="1758" spans="7:21" x14ac:dyDescent="0.25">
      <c r="G1758" s="96" t="s">
        <v>79</v>
      </c>
      <c r="H1758" s="100">
        <v>44494</v>
      </c>
      <c r="I1758" s="98" t="s">
        <v>8</v>
      </c>
      <c r="J1758" s="98" t="str">
        <f t="shared" si="27"/>
        <v>44494X</v>
      </c>
      <c r="K1758" s="101">
        <v>236</v>
      </c>
      <c r="L1758" s="101">
        <v>266</v>
      </c>
      <c r="M1758" s="99"/>
      <c r="N1758" s="101">
        <v>276</v>
      </c>
      <c r="O1758" s="101">
        <v>306</v>
      </c>
      <c r="P1758" s="99"/>
      <c r="Q1758" s="99"/>
      <c r="R1758" s="99"/>
      <c r="S1758" s="99"/>
      <c r="T1758" s="99"/>
      <c r="U1758" s="99"/>
    </row>
    <row r="1759" spans="7:21" x14ac:dyDescent="0.25">
      <c r="G1759" s="96" t="s">
        <v>79</v>
      </c>
      <c r="H1759" s="100">
        <v>44494</v>
      </c>
      <c r="I1759" s="98" t="s">
        <v>9</v>
      </c>
      <c r="J1759" s="98" t="str">
        <f t="shared" si="27"/>
        <v>44494Q</v>
      </c>
      <c r="K1759" s="101">
        <v>296</v>
      </c>
      <c r="L1759" s="101">
        <v>326</v>
      </c>
      <c r="M1759" s="99"/>
      <c r="N1759" s="101">
        <v>336</v>
      </c>
      <c r="O1759" s="101">
        <v>366</v>
      </c>
      <c r="P1759" s="99"/>
      <c r="Q1759" s="99"/>
      <c r="R1759" s="99"/>
      <c r="S1759" s="99"/>
      <c r="T1759" s="99"/>
      <c r="U1759" s="99"/>
    </row>
    <row r="1760" spans="7:21" x14ac:dyDescent="0.25">
      <c r="G1760" s="96" t="s">
        <v>79</v>
      </c>
      <c r="H1760" s="100">
        <v>44494</v>
      </c>
      <c r="I1760" s="98" t="s">
        <v>10</v>
      </c>
      <c r="J1760" s="98" t="str">
        <f t="shared" si="27"/>
        <v>44494E</v>
      </c>
      <c r="K1760" s="101">
        <v>376</v>
      </c>
      <c r="L1760" s="101">
        <v>406</v>
      </c>
      <c r="M1760" s="99"/>
      <c r="N1760" s="101">
        <v>416</v>
      </c>
      <c r="O1760" s="101">
        <v>446</v>
      </c>
      <c r="P1760" s="99"/>
      <c r="Q1760" s="99"/>
      <c r="R1760" s="99"/>
      <c r="S1760" s="99"/>
      <c r="T1760" s="99"/>
      <c r="U1760" s="99"/>
    </row>
    <row r="1761" spans="7:21" x14ac:dyDescent="0.25">
      <c r="G1761" s="96" t="s">
        <v>79</v>
      </c>
      <c r="H1761" s="100">
        <v>44494</v>
      </c>
      <c r="I1761" s="98" t="s">
        <v>72</v>
      </c>
      <c r="J1761" s="98" t="str">
        <f t="shared" si="27"/>
        <v>44494M</v>
      </c>
      <c r="K1761" s="101">
        <v>466</v>
      </c>
      <c r="L1761" s="101">
        <v>496</v>
      </c>
      <c r="M1761" s="99"/>
      <c r="N1761" s="101">
        <v>506</v>
      </c>
      <c r="O1761" s="101">
        <v>536</v>
      </c>
      <c r="P1761" s="99"/>
      <c r="Q1761" s="99"/>
      <c r="R1761" s="99"/>
      <c r="S1761" s="99"/>
      <c r="T1761" s="99"/>
      <c r="U1761" s="99"/>
    </row>
    <row r="1762" spans="7:21" x14ac:dyDescent="0.25">
      <c r="G1762" s="96" t="s">
        <v>80</v>
      </c>
      <c r="H1762" s="100">
        <v>44495</v>
      </c>
      <c r="I1762" s="98" t="s">
        <v>6</v>
      </c>
      <c r="J1762" s="98" t="str">
        <f t="shared" si="27"/>
        <v>44495O</v>
      </c>
      <c r="K1762" s="101">
        <v>146</v>
      </c>
      <c r="L1762" s="101">
        <v>176</v>
      </c>
      <c r="M1762" s="99"/>
      <c r="N1762" s="101">
        <v>186</v>
      </c>
      <c r="O1762" s="101">
        <v>216</v>
      </c>
      <c r="P1762" s="99"/>
      <c r="Q1762" s="99"/>
      <c r="R1762" s="99"/>
      <c r="S1762" s="99"/>
      <c r="T1762" s="99"/>
      <c r="U1762" s="99"/>
    </row>
    <row r="1763" spans="7:21" x14ac:dyDescent="0.25">
      <c r="G1763" s="96" t="s">
        <v>80</v>
      </c>
      <c r="H1763" s="100">
        <v>44495</v>
      </c>
      <c r="I1763" s="98" t="s">
        <v>7</v>
      </c>
      <c r="J1763" s="98" t="str">
        <f t="shared" si="27"/>
        <v>44495N</v>
      </c>
      <c r="K1763" s="101">
        <v>176</v>
      </c>
      <c r="L1763" s="101">
        <v>206</v>
      </c>
      <c r="M1763" s="99"/>
      <c r="N1763" s="101">
        <v>216</v>
      </c>
      <c r="O1763" s="101">
        <v>246</v>
      </c>
      <c r="P1763" s="99"/>
      <c r="Q1763" s="99"/>
      <c r="R1763" s="99"/>
      <c r="S1763" s="99"/>
      <c r="T1763" s="99"/>
      <c r="U1763" s="99"/>
    </row>
    <row r="1764" spans="7:21" x14ac:dyDescent="0.25">
      <c r="G1764" s="96" t="s">
        <v>80</v>
      </c>
      <c r="H1764" s="100">
        <v>44495</v>
      </c>
      <c r="I1764" s="98" t="s">
        <v>8</v>
      </c>
      <c r="J1764" s="98" t="str">
        <f t="shared" si="27"/>
        <v>44495X</v>
      </c>
      <c r="K1764" s="101">
        <v>236</v>
      </c>
      <c r="L1764" s="101">
        <v>266</v>
      </c>
      <c r="M1764" s="99"/>
      <c r="N1764" s="101">
        <v>276</v>
      </c>
      <c r="O1764" s="101">
        <v>306</v>
      </c>
      <c r="P1764" s="99"/>
      <c r="Q1764" s="99"/>
      <c r="R1764" s="99"/>
      <c r="S1764" s="99"/>
      <c r="T1764" s="99"/>
      <c r="U1764" s="99"/>
    </row>
    <row r="1765" spans="7:21" x14ac:dyDescent="0.25">
      <c r="G1765" s="96" t="s">
        <v>80</v>
      </c>
      <c r="H1765" s="100">
        <v>44495</v>
      </c>
      <c r="I1765" s="98" t="s">
        <v>9</v>
      </c>
      <c r="J1765" s="98" t="str">
        <f t="shared" si="27"/>
        <v>44495Q</v>
      </c>
      <c r="K1765" s="101">
        <v>296</v>
      </c>
      <c r="L1765" s="101">
        <v>326</v>
      </c>
      <c r="M1765" s="99"/>
      <c r="N1765" s="101">
        <v>336</v>
      </c>
      <c r="O1765" s="101">
        <v>366</v>
      </c>
      <c r="P1765" s="99"/>
      <c r="Q1765" s="99"/>
      <c r="R1765" s="99"/>
      <c r="S1765" s="99"/>
      <c r="T1765" s="99"/>
      <c r="U1765" s="99"/>
    </row>
    <row r="1766" spans="7:21" x14ac:dyDescent="0.25">
      <c r="G1766" s="96" t="s">
        <v>80</v>
      </c>
      <c r="H1766" s="100">
        <v>44495</v>
      </c>
      <c r="I1766" s="98" t="s">
        <v>10</v>
      </c>
      <c r="J1766" s="98" t="str">
        <f t="shared" si="27"/>
        <v>44495E</v>
      </c>
      <c r="K1766" s="101">
        <v>376</v>
      </c>
      <c r="L1766" s="101">
        <v>406</v>
      </c>
      <c r="M1766" s="99"/>
      <c r="N1766" s="101">
        <v>416</v>
      </c>
      <c r="O1766" s="101">
        <v>446</v>
      </c>
      <c r="P1766" s="99"/>
      <c r="Q1766" s="99"/>
      <c r="R1766" s="99"/>
      <c r="S1766" s="99"/>
      <c r="T1766" s="99"/>
      <c r="U1766" s="99"/>
    </row>
    <row r="1767" spans="7:21" x14ac:dyDescent="0.25">
      <c r="G1767" s="96" t="s">
        <v>80</v>
      </c>
      <c r="H1767" s="100">
        <v>44495</v>
      </c>
      <c r="I1767" s="98" t="s">
        <v>72</v>
      </c>
      <c r="J1767" s="98" t="str">
        <f t="shared" si="27"/>
        <v>44495M</v>
      </c>
      <c r="K1767" s="101">
        <v>466</v>
      </c>
      <c r="L1767" s="101">
        <v>496</v>
      </c>
      <c r="M1767" s="99"/>
      <c r="N1767" s="101">
        <v>506</v>
      </c>
      <c r="O1767" s="101">
        <v>536</v>
      </c>
      <c r="P1767" s="99"/>
      <c r="Q1767" s="99"/>
      <c r="R1767" s="99"/>
      <c r="S1767" s="99"/>
      <c r="T1767" s="99"/>
      <c r="U1767" s="99"/>
    </row>
    <row r="1768" spans="7:21" x14ac:dyDescent="0.25">
      <c r="G1768" s="96" t="s">
        <v>74</v>
      </c>
      <c r="H1768" s="100">
        <v>44496</v>
      </c>
      <c r="I1768" s="98" t="s">
        <v>6</v>
      </c>
      <c r="J1768" s="98" t="str">
        <f t="shared" si="27"/>
        <v>44496O</v>
      </c>
      <c r="K1768" s="101">
        <v>146</v>
      </c>
      <c r="L1768" s="101">
        <v>176</v>
      </c>
      <c r="M1768" s="99"/>
      <c r="N1768" s="101">
        <v>186</v>
      </c>
      <c r="O1768" s="101">
        <v>216</v>
      </c>
      <c r="P1768" s="99"/>
      <c r="Q1768" s="99"/>
      <c r="R1768" s="99"/>
      <c r="S1768" s="99"/>
      <c r="T1768" s="99"/>
      <c r="U1768" s="99"/>
    </row>
    <row r="1769" spans="7:21" x14ac:dyDescent="0.25">
      <c r="G1769" s="96" t="s">
        <v>74</v>
      </c>
      <c r="H1769" s="100">
        <v>44496</v>
      </c>
      <c r="I1769" s="98" t="s">
        <v>7</v>
      </c>
      <c r="J1769" s="98" t="str">
        <f t="shared" si="27"/>
        <v>44496N</v>
      </c>
      <c r="K1769" s="101">
        <v>176</v>
      </c>
      <c r="L1769" s="101">
        <v>206</v>
      </c>
      <c r="M1769" s="99"/>
      <c r="N1769" s="101">
        <v>216</v>
      </c>
      <c r="O1769" s="101">
        <v>246</v>
      </c>
      <c r="P1769" s="99"/>
      <c r="Q1769" s="99"/>
      <c r="R1769" s="99"/>
      <c r="S1769" s="99"/>
      <c r="T1769" s="99"/>
      <c r="U1769" s="99"/>
    </row>
    <row r="1770" spans="7:21" x14ac:dyDescent="0.25">
      <c r="G1770" s="96" t="s">
        <v>74</v>
      </c>
      <c r="H1770" s="100">
        <v>44496</v>
      </c>
      <c r="I1770" s="98" t="s">
        <v>8</v>
      </c>
      <c r="J1770" s="98" t="str">
        <f t="shared" si="27"/>
        <v>44496X</v>
      </c>
      <c r="K1770" s="101">
        <v>236</v>
      </c>
      <c r="L1770" s="101">
        <v>266</v>
      </c>
      <c r="M1770" s="99"/>
      <c r="N1770" s="101">
        <v>276</v>
      </c>
      <c r="O1770" s="101">
        <v>306</v>
      </c>
      <c r="P1770" s="99"/>
      <c r="Q1770" s="99"/>
      <c r="R1770" s="99"/>
      <c r="S1770" s="99"/>
      <c r="T1770" s="99"/>
      <c r="U1770" s="99"/>
    </row>
    <row r="1771" spans="7:21" x14ac:dyDescent="0.25">
      <c r="G1771" s="96" t="s">
        <v>74</v>
      </c>
      <c r="H1771" s="100">
        <v>44496</v>
      </c>
      <c r="I1771" s="98" t="s">
        <v>9</v>
      </c>
      <c r="J1771" s="98" t="str">
        <f t="shared" si="27"/>
        <v>44496Q</v>
      </c>
      <c r="K1771" s="101">
        <v>296</v>
      </c>
      <c r="L1771" s="101">
        <v>326</v>
      </c>
      <c r="M1771" s="99"/>
      <c r="N1771" s="101">
        <v>336</v>
      </c>
      <c r="O1771" s="101">
        <v>366</v>
      </c>
      <c r="P1771" s="99"/>
      <c r="Q1771" s="99"/>
      <c r="R1771" s="99"/>
      <c r="S1771" s="99"/>
      <c r="T1771" s="99"/>
      <c r="U1771" s="99"/>
    </row>
    <row r="1772" spans="7:21" x14ac:dyDescent="0.25">
      <c r="G1772" s="96" t="s">
        <v>74</v>
      </c>
      <c r="H1772" s="100">
        <v>44496</v>
      </c>
      <c r="I1772" s="98" t="s">
        <v>10</v>
      </c>
      <c r="J1772" s="98" t="str">
        <f t="shared" si="27"/>
        <v>44496E</v>
      </c>
      <c r="K1772" s="101">
        <v>376</v>
      </c>
      <c r="L1772" s="101">
        <v>406</v>
      </c>
      <c r="M1772" s="99"/>
      <c r="N1772" s="101">
        <v>416</v>
      </c>
      <c r="O1772" s="101">
        <v>446</v>
      </c>
      <c r="P1772" s="99"/>
      <c r="Q1772" s="99"/>
      <c r="R1772" s="99"/>
      <c r="S1772" s="99"/>
      <c r="T1772" s="99"/>
      <c r="U1772" s="99"/>
    </row>
    <row r="1773" spans="7:21" x14ac:dyDescent="0.25">
      <c r="G1773" s="96" t="s">
        <v>74</v>
      </c>
      <c r="H1773" s="100">
        <v>44496</v>
      </c>
      <c r="I1773" s="98" t="s">
        <v>72</v>
      </c>
      <c r="J1773" s="98" t="str">
        <f t="shared" si="27"/>
        <v>44496M</v>
      </c>
      <c r="K1773" s="101">
        <v>466</v>
      </c>
      <c r="L1773" s="101">
        <v>496</v>
      </c>
      <c r="M1773" s="99"/>
      <c r="N1773" s="101">
        <v>506</v>
      </c>
      <c r="O1773" s="101">
        <v>536</v>
      </c>
      <c r="P1773" s="99"/>
      <c r="Q1773" s="99"/>
      <c r="R1773" s="99"/>
      <c r="S1773" s="99"/>
      <c r="T1773" s="99"/>
      <c r="U1773" s="99"/>
    </row>
    <row r="1774" spans="7:21" x14ac:dyDescent="0.25">
      <c r="G1774" s="96" t="s">
        <v>75</v>
      </c>
      <c r="H1774" s="100">
        <v>44497</v>
      </c>
      <c r="I1774" s="98" t="s">
        <v>6</v>
      </c>
      <c r="J1774" s="98" t="str">
        <f t="shared" si="27"/>
        <v>44497O</v>
      </c>
      <c r="K1774" s="101">
        <v>146</v>
      </c>
      <c r="L1774" s="101">
        <v>176</v>
      </c>
      <c r="M1774" s="99"/>
      <c r="N1774" s="101">
        <v>186</v>
      </c>
      <c r="O1774" s="101">
        <v>216</v>
      </c>
      <c r="P1774" s="99"/>
      <c r="Q1774" s="99"/>
      <c r="R1774" s="99"/>
      <c r="S1774" s="99"/>
      <c r="T1774" s="99"/>
      <c r="U1774" s="99"/>
    </row>
    <row r="1775" spans="7:21" x14ac:dyDescent="0.25">
      <c r="G1775" s="96" t="s">
        <v>75</v>
      </c>
      <c r="H1775" s="100">
        <v>44497</v>
      </c>
      <c r="I1775" s="98" t="s">
        <v>7</v>
      </c>
      <c r="J1775" s="98" t="str">
        <f t="shared" si="27"/>
        <v>44497N</v>
      </c>
      <c r="K1775" s="101">
        <v>176</v>
      </c>
      <c r="L1775" s="101">
        <v>206</v>
      </c>
      <c r="M1775" s="99"/>
      <c r="N1775" s="101">
        <v>216</v>
      </c>
      <c r="O1775" s="101">
        <v>246</v>
      </c>
      <c r="P1775" s="99"/>
      <c r="Q1775" s="99"/>
      <c r="R1775" s="99"/>
      <c r="S1775" s="99"/>
      <c r="T1775" s="99"/>
      <c r="U1775" s="99"/>
    </row>
    <row r="1776" spans="7:21" x14ac:dyDescent="0.25">
      <c r="G1776" s="96" t="s">
        <v>75</v>
      </c>
      <c r="H1776" s="100">
        <v>44497</v>
      </c>
      <c r="I1776" s="98" t="s">
        <v>8</v>
      </c>
      <c r="J1776" s="98" t="str">
        <f t="shared" si="27"/>
        <v>44497X</v>
      </c>
      <c r="K1776" s="101">
        <v>236</v>
      </c>
      <c r="L1776" s="101">
        <v>266</v>
      </c>
      <c r="M1776" s="99"/>
      <c r="N1776" s="101">
        <v>276</v>
      </c>
      <c r="O1776" s="101">
        <v>306</v>
      </c>
      <c r="P1776" s="99"/>
      <c r="Q1776" s="99"/>
      <c r="R1776" s="99"/>
      <c r="S1776" s="99"/>
      <c r="T1776" s="99"/>
      <c r="U1776" s="99"/>
    </row>
    <row r="1777" spans="7:21" x14ac:dyDescent="0.25">
      <c r="G1777" s="96" t="s">
        <v>75</v>
      </c>
      <c r="H1777" s="100">
        <v>44497</v>
      </c>
      <c r="I1777" s="98" t="s">
        <v>9</v>
      </c>
      <c r="J1777" s="98" t="str">
        <f t="shared" si="27"/>
        <v>44497Q</v>
      </c>
      <c r="K1777" s="101">
        <v>296</v>
      </c>
      <c r="L1777" s="101">
        <v>326</v>
      </c>
      <c r="M1777" s="99"/>
      <c r="N1777" s="101">
        <v>336</v>
      </c>
      <c r="O1777" s="101">
        <v>366</v>
      </c>
      <c r="P1777" s="99"/>
      <c r="Q1777" s="99"/>
      <c r="R1777" s="99"/>
      <c r="S1777" s="99"/>
      <c r="T1777" s="99"/>
      <c r="U1777" s="99"/>
    </row>
    <row r="1778" spans="7:21" x14ac:dyDescent="0.25">
      <c r="G1778" s="96" t="s">
        <v>75</v>
      </c>
      <c r="H1778" s="100">
        <v>44497</v>
      </c>
      <c r="I1778" s="98" t="s">
        <v>10</v>
      </c>
      <c r="J1778" s="98" t="str">
        <f t="shared" si="27"/>
        <v>44497E</v>
      </c>
      <c r="K1778" s="101">
        <v>376</v>
      </c>
      <c r="L1778" s="101">
        <v>406</v>
      </c>
      <c r="M1778" s="99"/>
      <c r="N1778" s="101">
        <v>416</v>
      </c>
      <c r="O1778" s="101">
        <v>446</v>
      </c>
      <c r="P1778" s="99"/>
      <c r="Q1778" s="99"/>
      <c r="R1778" s="99"/>
      <c r="S1778" s="99"/>
      <c r="T1778" s="99"/>
      <c r="U1778" s="99"/>
    </row>
    <row r="1779" spans="7:21" x14ac:dyDescent="0.25">
      <c r="G1779" s="96" t="s">
        <v>75</v>
      </c>
      <c r="H1779" s="100">
        <v>44497</v>
      </c>
      <c r="I1779" s="98" t="s">
        <v>72</v>
      </c>
      <c r="J1779" s="98" t="str">
        <f t="shared" si="27"/>
        <v>44497M</v>
      </c>
      <c r="K1779" s="101">
        <v>466</v>
      </c>
      <c r="L1779" s="101">
        <v>496</v>
      </c>
      <c r="M1779" s="99"/>
      <c r="N1779" s="101">
        <v>506</v>
      </c>
      <c r="O1779" s="101">
        <v>536</v>
      </c>
      <c r="P1779" s="99"/>
      <c r="Q1779" s="99"/>
      <c r="R1779" s="99"/>
      <c r="S1779" s="99"/>
      <c r="T1779" s="99"/>
      <c r="U1779" s="99"/>
    </row>
    <row r="1780" spans="7:21" x14ac:dyDescent="0.25">
      <c r="G1780" s="96" t="s">
        <v>76</v>
      </c>
      <c r="H1780" s="100">
        <v>44498</v>
      </c>
      <c r="I1780" s="98" t="s">
        <v>6</v>
      </c>
      <c r="J1780" s="98" t="str">
        <f t="shared" si="27"/>
        <v>44498O</v>
      </c>
      <c r="K1780" s="101">
        <v>146</v>
      </c>
      <c r="L1780" s="101">
        <v>176</v>
      </c>
      <c r="M1780" s="99"/>
      <c r="N1780" s="101">
        <v>186</v>
      </c>
      <c r="O1780" s="101">
        <v>216</v>
      </c>
      <c r="P1780" s="99"/>
      <c r="Q1780" s="99">
        <v>146</v>
      </c>
      <c r="R1780" s="101">
        <v>176</v>
      </c>
      <c r="S1780" s="99"/>
      <c r="T1780" s="99"/>
      <c r="U1780" s="99"/>
    </row>
    <row r="1781" spans="7:21" x14ac:dyDescent="0.25">
      <c r="G1781" s="96" t="s">
        <v>76</v>
      </c>
      <c r="H1781" s="100">
        <v>44498</v>
      </c>
      <c r="I1781" s="98" t="s">
        <v>7</v>
      </c>
      <c r="J1781" s="98" t="str">
        <f t="shared" si="27"/>
        <v>44498N</v>
      </c>
      <c r="K1781" s="101">
        <v>176</v>
      </c>
      <c r="L1781" s="101">
        <v>206</v>
      </c>
      <c r="M1781" s="99"/>
      <c r="N1781" s="101">
        <v>216</v>
      </c>
      <c r="O1781" s="101">
        <v>246</v>
      </c>
      <c r="P1781" s="99"/>
      <c r="Q1781" s="101">
        <v>176</v>
      </c>
      <c r="R1781" s="101">
        <v>206</v>
      </c>
      <c r="S1781" s="99"/>
      <c r="T1781" s="99"/>
      <c r="U1781" s="99"/>
    </row>
    <row r="1782" spans="7:21" x14ac:dyDescent="0.25">
      <c r="G1782" s="96" t="s">
        <v>76</v>
      </c>
      <c r="H1782" s="100">
        <v>44498</v>
      </c>
      <c r="I1782" s="98" t="s">
        <v>8</v>
      </c>
      <c r="J1782" s="98" t="str">
        <f t="shared" si="27"/>
        <v>44498X</v>
      </c>
      <c r="K1782" s="101">
        <v>236</v>
      </c>
      <c r="L1782" s="101">
        <v>266</v>
      </c>
      <c r="M1782" s="99"/>
      <c r="N1782" s="101">
        <v>276</v>
      </c>
      <c r="O1782" s="101">
        <v>306</v>
      </c>
      <c r="P1782" s="99"/>
      <c r="Q1782" s="101">
        <v>236</v>
      </c>
      <c r="R1782" s="101">
        <v>266</v>
      </c>
      <c r="S1782" s="99"/>
      <c r="T1782" s="99"/>
      <c r="U1782" s="99"/>
    </row>
    <row r="1783" spans="7:21" x14ac:dyDescent="0.25">
      <c r="G1783" s="96" t="s">
        <v>76</v>
      </c>
      <c r="H1783" s="100">
        <v>44498</v>
      </c>
      <c r="I1783" s="98" t="s">
        <v>9</v>
      </c>
      <c r="J1783" s="98" t="str">
        <f t="shared" si="27"/>
        <v>44498Q</v>
      </c>
      <c r="K1783" s="101">
        <v>296</v>
      </c>
      <c r="L1783" s="101">
        <v>326</v>
      </c>
      <c r="M1783" s="99"/>
      <c r="N1783" s="101">
        <v>336</v>
      </c>
      <c r="O1783" s="101">
        <v>366</v>
      </c>
      <c r="P1783" s="99"/>
      <c r="Q1783" s="99">
        <v>296</v>
      </c>
      <c r="R1783" s="99">
        <v>326</v>
      </c>
      <c r="S1783" s="99"/>
      <c r="T1783" s="99"/>
      <c r="U1783" s="99"/>
    </row>
    <row r="1784" spans="7:21" x14ac:dyDescent="0.25">
      <c r="G1784" s="96" t="s">
        <v>76</v>
      </c>
      <c r="H1784" s="100">
        <v>44498</v>
      </c>
      <c r="I1784" s="98" t="s">
        <v>10</v>
      </c>
      <c r="J1784" s="98" t="str">
        <f t="shared" si="27"/>
        <v>44498E</v>
      </c>
      <c r="K1784" s="101">
        <v>376</v>
      </c>
      <c r="L1784" s="101">
        <v>406</v>
      </c>
      <c r="M1784" s="99"/>
      <c r="N1784" s="101">
        <v>416</v>
      </c>
      <c r="O1784" s="101">
        <v>446</v>
      </c>
      <c r="P1784" s="99"/>
      <c r="Q1784" s="99">
        <v>376</v>
      </c>
      <c r="R1784" s="99">
        <v>406</v>
      </c>
      <c r="S1784" s="99"/>
      <c r="T1784" s="99"/>
      <c r="U1784" s="99"/>
    </row>
    <row r="1785" spans="7:21" x14ac:dyDescent="0.25">
      <c r="G1785" s="96" t="s">
        <v>76</v>
      </c>
      <c r="H1785" s="100">
        <v>44498</v>
      </c>
      <c r="I1785" s="98" t="s">
        <v>72</v>
      </c>
      <c r="J1785" s="98" t="str">
        <f t="shared" si="27"/>
        <v>44498M</v>
      </c>
      <c r="K1785" s="101">
        <v>466</v>
      </c>
      <c r="L1785" s="101">
        <v>496</v>
      </c>
      <c r="M1785" s="99"/>
      <c r="N1785" s="101">
        <v>506</v>
      </c>
      <c r="O1785" s="101">
        <v>536</v>
      </c>
      <c r="P1785" s="99"/>
      <c r="Q1785" s="99">
        <v>466</v>
      </c>
      <c r="R1785" s="99">
        <v>496</v>
      </c>
      <c r="S1785" s="99"/>
      <c r="T1785" s="99"/>
      <c r="U1785" s="99"/>
    </row>
    <row r="1786" spans="7:21" x14ac:dyDescent="0.25">
      <c r="G1786" s="96" t="s">
        <v>77</v>
      </c>
      <c r="H1786" s="100">
        <v>44499</v>
      </c>
      <c r="I1786" s="98" t="s">
        <v>6</v>
      </c>
      <c r="J1786" s="98" t="str">
        <f t="shared" si="27"/>
        <v>44499O</v>
      </c>
      <c r="K1786" s="101">
        <v>146</v>
      </c>
      <c r="L1786" s="101">
        <v>176</v>
      </c>
      <c r="M1786" s="99"/>
      <c r="N1786" s="101">
        <v>186</v>
      </c>
      <c r="O1786" s="101">
        <v>216</v>
      </c>
      <c r="P1786" s="99"/>
      <c r="Q1786" s="99">
        <v>146</v>
      </c>
      <c r="R1786" s="101">
        <v>176</v>
      </c>
      <c r="S1786" s="99"/>
      <c r="T1786" s="99"/>
      <c r="U1786" s="99"/>
    </row>
    <row r="1787" spans="7:21" x14ac:dyDescent="0.25">
      <c r="G1787" s="96" t="s">
        <v>77</v>
      </c>
      <c r="H1787" s="100">
        <v>44499</v>
      </c>
      <c r="I1787" s="98" t="s">
        <v>7</v>
      </c>
      <c r="J1787" s="98" t="str">
        <f t="shared" si="27"/>
        <v>44499N</v>
      </c>
      <c r="K1787" s="101">
        <v>176</v>
      </c>
      <c r="L1787" s="101">
        <v>206</v>
      </c>
      <c r="M1787" s="99"/>
      <c r="N1787" s="101">
        <v>216</v>
      </c>
      <c r="O1787" s="101">
        <v>246</v>
      </c>
      <c r="P1787" s="99"/>
      <c r="Q1787" s="101">
        <v>176</v>
      </c>
      <c r="R1787" s="101">
        <v>206</v>
      </c>
      <c r="S1787" s="99"/>
      <c r="T1787" s="99"/>
      <c r="U1787" s="99"/>
    </row>
    <row r="1788" spans="7:21" x14ac:dyDescent="0.25">
      <c r="G1788" s="96" t="s">
        <v>77</v>
      </c>
      <c r="H1788" s="100">
        <v>44499</v>
      </c>
      <c r="I1788" s="98" t="s">
        <v>8</v>
      </c>
      <c r="J1788" s="98" t="str">
        <f t="shared" si="27"/>
        <v>44499X</v>
      </c>
      <c r="K1788" s="101">
        <v>236</v>
      </c>
      <c r="L1788" s="101">
        <v>266</v>
      </c>
      <c r="M1788" s="99"/>
      <c r="N1788" s="101">
        <v>276</v>
      </c>
      <c r="O1788" s="101">
        <v>306</v>
      </c>
      <c r="P1788" s="99"/>
      <c r="Q1788" s="101">
        <v>236</v>
      </c>
      <c r="R1788" s="101">
        <v>266</v>
      </c>
      <c r="S1788" s="99"/>
      <c r="T1788" s="99"/>
      <c r="U1788" s="99"/>
    </row>
    <row r="1789" spans="7:21" x14ac:dyDescent="0.25">
      <c r="G1789" s="96" t="s">
        <v>77</v>
      </c>
      <c r="H1789" s="100">
        <v>44499</v>
      </c>
      <c r="I1789" s="98" t="s">
        <v>9</v>
      </c>
      <c r="J1789" s="98" t="str">
        <f t="shared" si="27"/>
        <v>44499Q</v>
      </c>
      <c r="K1789" s="101">
        <v>296</v>
      </c>
      <c r="L1789" s="101">
        <v>326</v>
      </c>
      <c r="M1789" s="99"/>
      <c r="N1789" s="101">
        <v>336</v>
      </c>
      <c r="O1789" s="101">
        <v>366</v>
      </c>
      <c r="P1789" s="99"/>
      <c r="Q1789" s="99">
        <v>296</v>
      </c>
      <c r="R1789" s="99">
        <v>326</v>
      </c>
      <c r="S1789" s="99"/>
      <c r="T1789" s="99"/>
      <c r="U1789" s="99"/>
    </row>
    <row r="1790" spans="7:21" x14ac:dyDescent="0.25">
      <c r="G1790" s="96" t="s">
        <v>77</v>
      </c>
      <c r="H1790" s="100">
        <v>44499</v>
      </c>
      <c r="I1790" s="98" t="s">
        <v>10</v>
      </c>
      <c r="J1790" s="98" t="str">
        <f t="shared" si="27"/>
        <v>44499E</v>
      </c>
      <c r="K1790" s="101">
        <v>376</v>
      </c>
      <c r="L1790" s="101">
        <v>406</v>
      </c>
      <c r="M1790" s="99"/>
      <c r="N1790" s="101">
        <v>416</v>
      </c>
      <c r="O1790" s="101">
        <v>446</v>
      </c>
      <c r="P1790" s="99"/>
      <c r="Q1790" s="99">
        <v>376</v>
      </c>
      <c r="R1790" s="99">
        <v>406</v>
      </c>
      <c r="S1790" s="99"/>
      <c r="T1790" s="99"/>
      <c r="U1790" s="99"/>
    </row>
    <row r="1791" spans="7:21" x14ac:dyDescent="0.25">
      <c r="G1791" s="96" t="s">
        <v>77</v>
      </c>
      <c r="H1791" s="100">
        <v>44499</v>
      </c>
      <c r="I1791" s="98" t="s">
        <v>72</v>
      </c>
      <c r="J1791" s="98" t="str">
        <f t="shared" si="27"/>
        <v>44499M</v>
      </c>
      <c r="K1791" s="101">
        <v>466</v>
      </c>
      <c r="L1791" s="101">
        <v>496</v>
      </c>
      <c r="M1791" s="99"/>
      <c r="N1791" s="101">
        <v>506</v>
      </c>
      <c r="O1791" s="101">
        <v>536</v>
      </c>
      <c r="P1791" s="99"/>
      <c r="Q1791" s="99">
        <v>466</v>
      </c>
      <c r="R1791" s="99">
        <v>496</v>
      </c>
      <c r="S1791" s="99"/>
      <c r="T1791" s="99"/>
      <c r="U1791" s="99"/>
    </row>
    <row r="1792" spans="7:21" x14ac:dyDescent="0.25">
      <c r="G1792" s="96" t="s">
        <v>78</v>
      </c>
      <c r="H1792" s="100">
        <v>44500</v>
      </c>
      <c r="I1792" s="98" t="s">
        <v>6</v>
      </c>
      <c r="J1792" s="98" t="str">
        <f t="shared" si="27"/>
        <v>44500O</v>
      </c>
      <c r="K1792" s="101">
        <v>146</v>
      </c>
      <c r="L1792" s="101">
        <v>176</v>
      </c>
      <c r="M1792" s="99"/>
      <c r="N1792" s="101">
        <v>186</v>
      </c>
      <c r="O1792" s="101">
        <v>216</v>
      </c>
      <c r="P1792" s="99"/>
      <c r="Q1792" s="99"/>
      <c r="R1792" s="99"/>
      <c r="S1792" s="99"/>
      <c r="T1792" s="99"/>
      <c r="U1792" s="99"/>
    </row>
    <row r="1793" spans="7:21" x14ac:dyDescent="0.25">
      <c r="G1793" s="96" t="s">
        <v>78</v>
      </c>
      <c r="H1793" s="100">
        <v>44500</v>
      </c>
      <c r="I1793" s="98" t="s">
        <v>7</v>
      </c>
      <c r="J1793" s="98" t="str">
        <f t="shared" si="27"/>
        <v>44500N</v>
      </c>
      <c r="K1793" s="101">
        <v>176</v>
      </c>
      <c r="L1793" s="101">
        <v>206</v>
      </c>
      <c r="M1793" s="99"/>
      <c r="N1793" s="101">
        <v>216</v>
      </c>
      <c r="O1793" s="101">
        <v>246</v>
      </c>
      <c r="P1793" s="99"/>
      <c r="Q1793" s="99"/>
      <c r="R1793" s="99"/>
      <c r="S1793" s="99"/>
      <c r="T1793" s="99"/>
      <c r="U1793" s="99"/>
    </row>
    <row r="1794" spans="7:21" x14ac:dyDescent="0.25">
      <c r="G1794" s="96" t="s">
        <v>78</v>
      </c>
      <c r="H1794" s="100">
        <v>44500</v>
      </c>
      <c r="I1794" s="98" t="s">
        <v>8</v>
      </c>
      <c r="J1794" s="98" t="str">
        <f t="shared" si="27"/>
        <v>44500X</v>
      </c>
      <c r="K1794" s="101">
        <v>236</v>
      </c>
      <c r="L1794" s="101">
        <v>266</v>
      </c>
      <c r="M1794" s="99"/>
      <c r="N1794" s="101">
        <v>276</v>
      </c>
      <c r="O1794" s="101">
        <v>306</v>
      </c>
      <c r="P1794" s="99"/>
      <c r="Q1794" s="99"/>
      <c r="R1794" s="99"/>
      <c r="S1794" s="99"/>
      <c r="T1794" s="99"/>
      <c r="U1794" s="99"/>
    </row>
    <row r="1795" spans="7:21" x14ac:dyDescent="0.25">
      <c r="G1795" s="96" t="s">
        <v>78</v>
      </c>
      <c r="H1795" s="100">
        <v>44500</v>
      </c>
      <c r="I1795" s="98" t="s">
        <v>9</v>
      </c>
      <c r="J1795" s="98" t="str">
        <f t="shared" si="27"/>
        <v>44500Q</v>
      </c>
      <c r="K1795" s="101">
        <v>296</v>
      </c>
      <c r="L1795" s="101">
        <v>326</v>
      </c>
      <c r="M1795" s="99"/>
      <c r="N1795" s="101">
        <v>336</v>
      </c>
      <c r="O1795" s="101">
        <v>366</v>
      </c>
      <c r="P1795" s="99"/>
      <c r="Q1795" s="99"/>
      <c r="R1795" s="99"/>
      <c r="S1795" s="99"/>
      <c r="T1795" s="99"/>
      <c r="U1795" s="99"/>
    </row>
    <row r="1796" spans="7:21" x14ac:dyDescent="0.25">
      <c r="G1796" s="96" t="s">
        <v>78</v>
      </c>
      <c r="H1796" s="100">
        <v>44500</v>
      </c>
      <c r="I1796" s="98" t="s">
        <v>10</v>
      </c>
      <c r="J1796" s="98" t="str">
        <f t="shared" si="27"/>
        <v>44500E</v>
      </c>
      <c r="K1796" s="101">
        <v>376</v>
      </c>
      <c r="L1796" s="101">
        <v>406</v>
      </c>
      <c r="M1796" s="99"/>
      <c r="N1796" s="101">
        <v>416</v>
      </c>
      <c r="O1796" s="101">
        <v>446</v>
      </c>
      <c r="P1796" s="99"/>
      <c r="Q1796" s="99"/>
      <c r="R1796" s="99"/>
      <c r="S1796" s="99"/>
      <c r="T1796" s="99"/>
      <c r="U1796" s="99"/>
    </row>
    <row r="1797" spans="7:21" x14ac:dyDescent="0.25">
      <c r="G1797" s="96" t="s">
        <v>78</v>
      </c>
      <c r="H1797" s="100">
        <v>44500</v>
      </c>
      <c r="I1797" s="98" t="s">
        <v>72</v>
      </c>
      <c r="J1797" s="98" t="str">
        <f t="shared" ref="J1797:J1860" si="28">+H1797&amp;I1797</f>
        <v>44500M</v>
      </c>
      <c r="K1797" s="101">
        <v>466</v>
      </c>
      <c r="L1797" s="101">
        <v>496</v>
      </c>
      <c r="M1797" s="99"/>
      <c r="N1797" s="101">
        <v>506</v>
      </c>
      <c r="O1797" s="101">
        <v>536</v>
      </c>
      <c r="P1797" s="99"/>
      <c r="Q1797" s="99"/>
      <c r="R1797" s="99"/>
      <c r="S1797" s="99"/>
      <c r="T1797" s="99"/>
      <c r="U1797" s="99"/>
    </row>
    <row r="1798" spans="7:21" x14ac:dyDescent="0.25">
      <c r="G1798" s="96" t="s">
        <v>79</v>
      </c>
      <c r="H1798" s="100">
        <v>44501</v>
      </c>
      <c r="I1798" s="98" t="s">
        <v>6</v>
      </c>
      <c r="J1798" s="98" t="str">
        <f t="shared" si="28"/>
        <v>44501O</v>
      </c>
      <c r="K1798" s="101">
        <v>146</v>
      </c>
      <c r="L1798" s="101">
        <v>176</v>
      </c>
      <c r="M1798" s="99"/>
      <c r="N1798" s="101">
        <v>186</v>
      </c>
      <c r="O1798" s="101">
        <v>216</v>
      </c>
      <c r="P1798" s="99"/>
      <c r="Q1798" s="99"/>
      <c r="R1798" s="99"/>
      <c r="S1798" s="99"/>
      <c r="T1798" s="99"/>
      <c r="U1798" s="99"/>
    </row>
    <row r="1799" spans="7:21" x14ac:dyDescent="0.25">
      <c r="G1799" s="96" t="s">
        <v>79</v>
      </c>
      <c r="H1799" s="100">
        <v>44501</v>
      </c>
      <c r="I1799" s="98" t="s">
        <v>7</v>
      </c>
      <c r="J1799" s="98" t="str">
        <f t="shared" si="28"/>
        <v>44501N</v>
      </c>
      <c r="K1799" s="101">
        <v>176</v>
      </c>
      <c r="L1799" s="101">
        <v>206</v>
      </c>
      <c r="M1799" s="99"/>
      <c r="N1799" s="101">
        <v>216</v>
      </c>
      <c r="O1799" s="101">
        <v>246</v>
      </c>
      <c r="P1799" s="99"/>
      <c r="Q1799" s="99"/>
      <c r="R1799" s="99"/>
      <c r="S1799" s="99"/>
      <c r="T1799" s="99"/>
      <c r="U1799" s="99"/>
    </row>
    <row r="1800" spans="7:21" x14ac:dyDescent="0.25">
      <c r="G1800" s="96" t="s">
        <v>79</v>
      </c>
      <c r="H1800" s="100">
        <v>44501</v>
      </c>
      <c r="I1800" s="98" t="s">
        <v>8</v>
      </c>
      <c r="J1800" s="98" t="str">
        <f t="shared" si="28"/>
        <v>44501X</v>
      </c>
      <c r="K1800" s="101">
        <v>236</v>
      </c>
      <c r="L1800" s="101">
        <v>266</v>
      </c>
      <c r="M1800" s="99"/>
      <c r="N1800" s="101">
        <v>276</v>
      </c>
      <c r="O1800" s="101">
        <v>306</v>
      </c>
      <c r="P1800" s="99"/>
      <c r="Q1800" s="99"/>
      <c r="R1800" s="99"/>
      <c r="S1800" s="99"/>
      <c r="T1800" s="99"/>
      <c r="U1800" s="99"/>
    </row>
    <row r="1801" spans="7:21" x14ac:dyDescent="0.25">
      <c r="G1801" s="96" t="s">
        <v>79</v>
      </c>
      <c r="H1801" s="100">
        <v>44501</v>
      </c>
      <c r="I1801" s="98" t="s">
        <v>9</v>
      </c>
      <c r="J1801" s="98" t="str">
        <f t="shared" si="28"/>
        <v>44501Q</v>
      </c>
      <c r="K1801" s="101">
        <v>296</v>
      </c>
      <c r="L1801" s="101">
        <v>326</v>
      </c>
      <c r="M1801" s="99"/>
      <c r="N1801" s="101">
        <v>336</v>
      </c>
      <c r="O1801" s="101">
        <v>366</v>
      </c>
      <c r="P1801" s="99"/>
      <c r="Q1801" s="99"/>
      <c r="R1801" s="99"/>
      <c r="S1801" s="99"/>
      <c r="T1801" s="99"/>
      <c r="U1801" s="99"/>
    </row>
    <row r="1802" spans="7:21" x14ac:dyDescent="0.25">
      <c r="G1802" s="96" t="s">
        <v>79</v>
      </c>
      <c r="H1802" s="100">
        <v>44501</v>
      </c>
      <c r="I1802" s="98" t="s">
        <v>10</v>
      </c>
      <c r="J1802" s="98" t="str">
        <f t="shared" si="28"/>
        <v>44501E</v>
      </c>
      <c r="K1802" s="101">
        <v>376</v>
      </c>
      <c r="L1802" s="101">
        <v>406</v>
      </c>
      <c r="M1802" s="99"/>
      <c r="N1802" s="101">
        <v>416</v>
      </c>
      <c r="O1802" s="101">
        <v>446</v>
      </c>
      <c r="P1802" s="99"/>
      <c r="Q1802" s="99"/>
      <c r="R1802" s="99"/>
      <c r="S1802" s="99"/>
      <c r="T1802" s="99"/>
      <c r="U1802" s="99"/>
    </row>
    <row r="1803" spans="7:21" x14ac:dyDescent="0.25">
      <c r="G1803" s="96" t="s">
        <v>79</v>
      </c>
      <c r="H1803" s="100">
        <v>44501</v>
      </c>
      <c r="I1803" s="98" t="s">
        <v>72</v>
      </c>
      <c r="J1803" s="98" t="str">
        <f t="shared" si="28"/>
        <v>44501M</v>
      </c>
      <c r="K1803" s="101">
        <v>466</v>
      </c>
      <c r="L1803" s="101">
        <v>496</v>
      </c>
      <c r="M1803" s="99"/>
      <c r="N1803" s="101">
        <v>506</v>
      </c>
      <c r="O1803" s="101">
        <v>536</v>
      </c>
      <c r="P1803" s="99"/>
      <c r="Q1803" s="99"/>
      <c r="R1803" s="99"/>
      <c r="S1803" s="99"/>
      <c r="T1803" s="99"/>
      <c r="U1803" s="99"/>
    </row>
    <row r="1804" spans="7:21" x14ac:dyDescent="0.25">
      <c r="G1804" s="96" t="s">
        <v>80</v>
      </c>
      <c r="H1804" s="100">
        <v>44502</v>
      </c>
      <c r="I1804" s="98" t="s">
        <v>6</v>
      </c>
      <c r="J1804" s="98" t="str">
        <f t="shared" si="28"/>
        <v>44502O</v>
      </c>
      <c r="K1804" s="101">
        <v>146</v>
      </c>
      <c r="L1804" s="101">
        <v>176</v>
      </c>
      <c r="M1804" s="99"/>
      <c r="N1804" s="101">
        <v>186</v>
      </c>
      <c r="O1804" s="101">
        <v>216</v>
      </c>
      <c r="P1804" s="99"/>
      <c r="Q1804" s="99"/>
      <c r="R1804" s="99"/>
      <c r="S1804" s="99"/>
      <c r="T1804" s="99"/>
      <c r="U1804" s="99"/>
    </row>
    <row r="1805" spans="7:21" x14ac:dyDescent="0.25">
      <c r="G1805" s="96" t="s">
        <v>80</v>
      </c>
      <c r="H1805" s="100">
        <v>44502</v>
      </c>
      <c r="I1805" s="98" t="s">
        <v>7</v>
      </c>
      <c r="J1805" s="98" t="str">
        <f t="shared" si="28"/>
        <v>44502N</v>
      </c>
      <c r="K1805" s="101">
        <v>176</v>
      </c>
      <c r="L1805" s="101">
        <v>206</v>
      </c>
      <c r="M1805" s="99"/>
      <c r="N1805" s="101">
        <v>216</v>
      </c>
      <c r="O1805" s="101">
        <v>246</v>
      </c>
      <c r="P1805" s="99"/>
      <c r="Q1805" s="99"/>
      <c r="R1805" s="99"/>
      <c r="S1805" s="99"/>
      <c r="T1805" s="99"/>
      <c r="U1805" s="99"/>
    </row>
    <row r="1806" spans="7:21" x14ac:dyDescent="0.25">
      <c r="G1806" s="96" t="s">
        <v>80</v>
      </c>
      <c r="H1806" s="100">
        <v>44502</v>
      </c>
      <c r="I1806" s="98" t="s">
        <v>8</v>
      </c>
      <c r="J1806" s="98" t="str">
        <f t="shared" si="28"/>
        <v>44502X</v>
      </c>
      <c r="K1806" s="101">
        <v>236</v>
      </c>
      <c r="L1806" s="101">
        <v>266</v>
      </c>
      <c r="M1806" s="99"/>
      <c r="N1806" s="101">
        <v>276</v>
      </c>
      <c r="O1806" s="101">
        <v>306</v>
      </c>
      <c r="P1806" s="99"/>
      <c r="Q1806" s="99"/>
      <c r="R1806" s="99"/>
      <c r="S1806" s="99"/>
      <c r="T1806" s="99"/>
      <c r="U1806" s="99"/>
    </row>
    <row r="1807" spans="7:21" x14ac:dyDescent="0.25">
      <c r="G1807" s="96" t="s">
        <v>80</v>
      </c>
      <c r="H1807" s="100">
        <v>44502</v>
      </c>
      <c r="I1807" s="98" t="s">
        <v>9</v>
      </c>
      <c r="J1807" s="98" t="str">
        <f t="shared" si="28"/>
        <v>44502Q</v>
      </c>
      <c r="K1807" s="101">
        <v>296</v>
      </c>
      <c r="L1807" s="101">
        <v>326</v>
      </c>
      <c r="M1807" s="99"/>
      <c r="N1807" s="101">
        <v>336</v>
      </c>
      <c r="O1807" s="101">
        <v>366</v>
      </c>
      <c r="P1807" s="99"/>
      <c r="Q1807" s="99"/>
      <c r="R1807" s="99"/>
      <c r="S1807" s="99"/>
      <c r="T1807" s="99"/>
      <c r="U1807" s="99"/>
    </row>
    <row r="1808" spans="7:21" x14ac:dyDescent="0.25">
      <c r="G1808" s="96" t="s">
        <v>80</v>
      </c>
      <c r="H1808" s="100">
        <v>44502</v>
      </c>
      <c r="I1808" s="98" t="s">
        <v>10</v>
      </c>
      <c r="J1808" s="98" t="str">
        <f t="shared" si="28"/>
        <v>44502E</v>
      </c>
      <c r="K1808" s="101">
        <v>376</v>
      </c>
      <c r="L1808" s="101">
        <v>406</v>
      </c>
      <c r="M1808" s="99"/>
      <c r="N1808" s="101">
        <v>416</v>
      </c>
      <c r="O1808" s="101">
        <v>446</v>
      </c>
      <c r="P1808" s="99"/>
      <c r="Q1808" s="99"/>
      <c r="R1808" s="99"/>
      <c r="S1808" s="99"/>
      <c r="T1808" s="99"/>
      <c r="U1808" s="99"/>
    </row>
    <row r="1809" spans="7:21" x14ac:dyDescent="0.25">
      <c r="G1809" s="96" t="s">
        <v>80</v>
      </c>
      <c r="H1809" s="100">
        <v>44502</v>
      </c>
      <c r="I1809" s="98" t="s">
        <v>72</v>
      </c>
      <c r="J1809" s="98" t="str">
        <f t="shared" si="28"/>
        <v>44502M</v>
      </c>
      <c r="K1809" s="101">
        <v>466</v>
      </c>
      <c r="L1809" s="101">
        <v>496</v>
      </c>
      <c r="M1809" s="99"/>
      <c r="N1809" s="101">
        <v>506</v>
      </c>
      <c r="O1809" s="101">
        <v>536</v>
      </c>
      <c r="P1809" s="99"/>
      <c r="Q1809" s="99"/>
      <c r="R1809" s="99"/>
      <c r="S1809" s="99"/>
      <c r="T1809" s="99"/>
      <c r="U1809" s="99"/>
    </row>
    <row r="1810" spans="7:21" x14ac:dyDescent="0.25">
      <c r="G1810" s="96" t="s">
        <v>74</v>
      </c>
      <c r="H1810" s="100">
        <v>44503</v>
      </c>
      <c r="I1810" s="98" t="s">
        <v>6</v>
      </c>
      <c r="J1810" s="98" t="str">
        <f t="shared" si="28"/>
        <v>44503O</v>
      </c>
      <c r="K1810" s="101">
        <v>146</v>
      </c>
      <c r="L1810" s="101">
        <v>176</v>
      </c>
      <c r="M1810" s="99"/>
      <c r="N1810" s="101">
        <v>186</v>
      </c>
      <c r="O1810" s="101">
        <v>216</v>
      </c>
      <c r="P1810" s="99"/>
      <c r="Q1810" s="99"/>
      <c r="R1810" s="99"/>
      <c r="S1810" s="99"/>
      <c r="T1810" s="99"/>
      <c r="U1810" s="99"/>
    </row>
    <row r="1811" spans="7:21" x14ac:dyDescent="0.25">
      <c r="G1811" s="96" t="s">
        <v>74</v>
      </c>
      <c r="H1811" s="100">
        <v>44503</v>
      </c>
      <c r="I1811" s="98" t="s">
        <v>7</v>
      </c>
      <c r="J1811" s="98" t="str">
        <f t="shared" si="28"/>
        <v>44503N</v>
      </c>
      <c r="K1811" s="101">
        <v>176</v>
      </c>
      <c r="L1811" s="101">
        <v>206</v>
      </c>
      <c r="M1811" s="99"/>
      <c r="N1811" s="101">
        <v>216</v>
      </c>
      <c r="O1811" s="101">
        <v>246</v>
      </c>
      <c r="P1811" s="99"/>
      <c r="Q1811" s="99"/>
      <c r="R1811" s="99"/>
      <c r="S1811" s="99"/>
      <c r="T1811" s="99"/>
      <c r="U1811" s="99"/>
    </row>
    <row r="1812" spans="7:21" x14ac:dyDescent="0.25">
      <c r="G1812" s="96" t="s">
        <v>74</v>
      </c>
      <c r="H1812" s="100">
        <v>44503</v>
      </c>
      <c r="I1812" s="98" t="s">
        <v>8</v>
      </c>
      <c r="J1812" s="98" t="str">
        <f t="shared" si="28"/>
        <v>44503X</v>
      </c>
      <c r="K1812" s="101">
        <v>236</v>
      </c>
      <c r="L1812" s="101">
        <v>266</v>
      </c>
      <c r="M1812" s="99"/>
      <c r="N1812" s="101">
        <v>276</v>
      </c>
      <c r="O1812" s="101">
        <v>306</v>
      </c>
      <c r="P1812" s="99"/>
      <c r="Q1812" s="99"/>
      <c r="R1812" s="99"/>
      <c r="S1812" s="99"/>
      <c r="T1812" s="99"/>
      <c r="U1812" s="99"/>
    </row>
    <row r="1813" spans="7:21" x14ac:dyDescent="0.25">
      <c r="G1813" s="96" t="s">
        <v>74</v>
      </c>
      <c r="H1813" s="100">
        <v>44503</v>
      </c>
      <c r="I1813" s="98" t="s">
        <v>9</v>
      </c>
      <c r="J1813" s="98" t="str">
        <f t="shared" si="28"/>
        <v>44503Q</v>
      </c>
      <c r="K1813" s="101">
        <v>296</v>
      </c>
      <c r="L1813" s="101">
        <v>326</v>
      </c>
      <c r="M1813" s="99"/>
      <c r="N1813" s="101">
        <v>336</v>
      </c>
      <c r="O1813" s="101">
        <v>366</v>
      </c>
      <c r="P1813" s="99"/>
      <c r="Q1813" s="99"/>
      <c r="R1813" s="99"/>
      <c r="S1813" s="99"/>
      <c r="T1813" s="99"/>
      <c r="U1813" s="99"/>
    </row>
    <row r="1814" spans="7:21" x14ac:dyDescent="0.25">
      <c r="G1814" s="96" t="s">
        <v>74</v>
      </c>
      <c r="H1814" s="100">
        <v>44503</v>
      </c>
      <c r="I1814" s="98" t="s">
        <v>10</v>
      </c>
      <c r="J1814" s="98" t="str">
        <f t="shared" si="28"/>
        <v>44503E</v>
      </c>
      <c r="K1814" s="101">
        <v>376</v>
      </c>
      <c r="L1814" s="101">
        <v>406</v>
      </c>
      <c r="M1814" s="99"/>
      <c r="N1814" s="101">
        <v>416</v>
      </c>
      <c r="O1814" s="101">
        <v>446</v>
      </c>
      <c r="P1814" s="99"/>
      <c r="Q1814" s="99"/>
      <c r="R1814" s="99"/>
      <c r="S1814" s="99"/>
      <c r="T1814" s="99"/>
      <c r="U1814" s="99"/>
    </row>
    <row r="1815" spans="7:21" x14ac:dyDescent="0.25">
      <c r="G1815" s="96" t="s">
        <v>74</v>
      </c>
      <c r="H1815" s="100">
        <v>44503</v>
      </c>
      <c r="I1815" s="98" t="s">
        <v>72</v>
      </c>
      <c r="J1815" s="98" t="str">
        <f t="shared" si="28"/>
        <v>44503M</v>
      </c>
      <c r="K1815" s="101">
        <v>466</v>
      </c>
      <c r="L1815" s="101">
        <v>496</v>
      </c>
      <c r="M1815" s="99"/>
      <c r="N1815" s="101">
        <v>506</v>
      </c>
      <c r="O1815" s="101">
        <v>536</v>
      </c>
      <c r="P1815" s="99"/>
      <c r="Q1815" s="99"/>
      <c r="R1815" s="99"/>
      <c r="S1815" s="99"/>
      <c r="T1815" s="99"/>
      <c r="U1815" s="99"/>
    </row>
    <row r="1816" spans="7:21" x14ac:dyDescent="0.25">
      <c r="G1816" s="96" t="s">
        <v>75</v>
      </c>
      <c r="H1816" s="100">
        <v>44504</v>
      </c>
      <c r="I1816" s="98" t="s">
        <v>6</v>
      </c>
      <c r="J1816" s="98" t="str">
        <f t="shared" si="28"/>
        <v>44504O</v>
      </c>
      <c r="K1816" s="101">
        <v>146</v>
      </c>
      <c r="L1816" s="101">
        <v>176</v>
      </c>
      <c r="M1816" s="99"/>
      <c r="N1816" s="101">
        <v>186</v>
      </c>
      <c r="O1816" s="101">
        <v>216</v>
      </c>
      <c r="P1816" s="99"/>
      <c r="Q1816" s="99"/>
      <c r="R1816" s="99"/>
      <c r="S1816" s="99"/>
      <c r="T1816" s="99"/>
      <c r="U1816" s="99"/>
    </row>
    <row r="1817" spans="7:21" x14ac:dyDescent="0.25">
      <c r="G1817" s="96" t="s">
        <v>75</v>
      </c>
      <c r="H1817" s="100">
        <v>44504</v>
      </c>
      <c r="I1817" s="98" t="s">
        <v>7</v>
      </c>
      <c r="J1817" s="98" t="str">
        <f t="shared" si="28"/>
        <v>44504N</v>
      </c>
      <c r="K1817" s="101">
        <v>176</v>
      </c>
      <c r="L1817" s="101">
        <v>206</v>
      </c>
      <c r="M1817" s="99"/>
      <c r="N1817" s="101">
        <v>216</v>
      </c>
      <c r="O1817" s="101">
        <v>246</v>
      </c>
      <c r="P1817" s="99"/>
      <c r="Q1817" s="99"/>
      <c r="R1817" s="99"/>
      <c r="S1817" s="99"/>
      <c r="T1817" s="99"/>
      <c r="U1817" s="99"/>
    </row>
    <row r="1818" spans="7:21" x14ac:dyDescent="0.25">
      <c r="G1818" s="96" t="s">
        <v>75</v>
      </c>
      <c r="H1818" s="100">
        <v>44504</v>
      </c>
      <c r="I1818" s="98" t="s">
        <v>8</v>
      </c>
      <c r="J1818" s="98" t="str">
        <f t="shared" si="28"/>
        <v>44504X</v>
      </c>
      <c r="K1818" s="101">
        <v>236</v>
      </c>
      <c r="L1818" s="101">
        <v>266</v>
      </c>
      <c r="M1818" s="99"/>
      <c r="N1818" s="101">
        <v>276</v>
      </c>
      <c r="O1818" s="101">
        <v>306</v>
      </c>
      <c r="P1818" s="99"/>
      <c r="Q1818" s="99"/>
      <c r="R1818" s="99"/>
      <c r="S1818" s="99"/>
      <c r="T1818" s="99"/>
      <c r="U1818" s="99"/>
    </row>
    <row r="1819" spans="7:21" x14ac:dyDescent="0.25">
      <c r="G1819" s="96" t="s">
        <v>75</v>
      </c>
      <c r="H1819" s="100">
        <v>44504</v>
      </c>
      <c r="I1819" s="98" t="s">
        <v>9</v>
      </c>
      <c r="J1819" s="98" t="str">
        <f t="shared" si="28"/>
        <v>44504Q</v>
      </c>
      <c r="K1819" s="101">
        <v>296</v>
      </c>
      <c r="L1819" s="101">
        <v>326</v>
      </c>
      <c r="M1819" s="99"/>
      <c r="N1819" s="101">
        <v>336</v>
      </c>
      <c r="O1819" s="101">
        <v>366</v>
      </c>
      <c r="P1819" s="99"/>
      <c r="Q1819" s="99"/>
      <c r="R1819" s="99"/>
      <c r="S1819" s="99"/>
      <c r="T1819" s="99"/>
      <c r="U1819" s="99"/>
    </row>
    <row r="1820" spans="7:21" x14ac:dyDescent="0.25">
      <c r="G1820" s="96" t="s">
        <v>75</v>
      </c>
      <c r="H1820" s="100">
        <v>44504</v>
      </c>
      <c r="I1820" s="98" t="s">
        <v>10</v>
      </c>
      <c r="J1820" s="98" t="str">
        <f t="shared" si="28"/>
        <v>44504E</v>
      </c>
      <c r="K1820" s="101">
        <v>376</v>
      </c>
      <c r="L1820" s="101">
        <v>406</v>
      </c>
      <c r="M1820" s="99"/>
      <c r="N1820" s="101">
        <v>416</v>
      </c>
      <c r="O1820" s="101">
        <v>446</v>
      </c>
      <c r="P1820" s="99"/>
      <c r="Q1820" s="99"/>
      <c r="R1820" s="99"/>
      <c r="S1820" s="99"/>
      <c r="T1820" s="99"/>
      <c r="U1820" s="99"/>
    </row>
    <row r="1821" spans="7:21" x14ac:dyDescent="0.25">
      <c r="G1821" s="96" t="s">
        <v>75</v>
      </c>
      <c r="H1821" s="100">
        <v>44504</v>
      </c>
      <c r="I1821" s="98" t="s">
        <v>72</v>
      </c>
      <c r="J1821" s="98" t="str">
        <f t="shared" si="28"/>
        <v>44504M</v>
      </c>
      <c r="K1821" s="101">
        <v>466</v>
      </c>
      <c r="L1821" s="101">
        <v>496</v>
      </c>
      <c r="M1821" s="99"/>
      <c r="N1821" s="101">
        <v>506</v>
      </c>
      <c r="O1821" s="101">
        <v>536</v>
      </c>
      <c r="P1821" s="99"/>
      <c r="Q1821" s="99"/>
      <c r="R1821" s="99"/>
      <c r="S1821" s="99"/>
      <c r="T1821" s="99"/>
      <c r="U1821" s="99"/>
    </row>
    <row r="1822" spans="7:21" x14ac:dyDescent="0.25">
      <c r="G1822" s="96" t="s">
        <v>76</v>
      </c>
      <c r="H1822" s="100">
        <v>44505</v>
      </c>
      <c r="I1822" s="98" t="s">
        <v>6</v>
      </c>
      <c r="J1822" s="98" t="str">
        <f t="shared" si="28"/>
        <v>44505O</v>
      </c>
      <c r="K1822" s="101">
        <v>146</v>
      </c>
      <c r="L1822" s="101">
        <v>176</v>
      </c>
      <c r="M1822" s="99"/>
      <c r="N1822" s="101">
        <v>186</v>
      </c>
      <c r="O1822" s="101">
        <v>216</v>
      </c>
      <c r="P1822" s="99"/>
      <c r="Q1822" s="99"/>
      <c r="R1822" s="99"/>
      <c r="S1822" s="99"/>
      <c r="T1822" s="99"/>
      <c r="U1822" s="99"/>
    </row>
    <row r="1823" spans="7:21" x14ac:dyDescent="0.25">
      <c r="G1823" s="96" t="s">
        <v>76</v>
      </c>
      <c r="H1823" s="100">
        <v>44505</v>
      </c>
      <c r="I1823" s="98" t="s">
        <v>7</v>
      </c>
      <c r="J1823" s="98" t="str">
        <f t="shared" si="28"/>
        <v>44505N</v>
      </c>
      <c r="K1823" s="101">
        <v>176</v>
      </c>
      <c r="L1823" s="101">
        <v>206</v>
      </c>
      <c r="M1823" s="99"/>
      <c r="N1823" s="101">
        <v>216</v>
      </c>
      <c r="O1823" s="101">
        <v>246</v>
      </c>
      <c r="P1823" s="99"/>
      <c r="Q1823" s="99"/>
      <c r="R1823" s="99"/>
      <c r="S1823" s="99"/>
      <c r="T1823" s="99"/>
      <c r="U1823" s="99"/>
    </row>
    <row r="1824" spans="7:21" x14ac:dyDescent="0.25">
      <c r="G1824" s="96" t="s">
        <v>76</v>
      </c>
      <c r="H1824" s="100">
        <v>44505</v>
      </c>
      <c r="I1824" s="98" t="s">
        <v>8</v>
      </c>
      <c r="J1824" s="98" t="str">
        <f t="shared" si="28"/>
        <v>44505X</v>
      </c>
      <c r="K1824" s="101">
        <v>236</v>
      </c>
      <c r="L1824" s="101">
        <v>266</v>
      </c>
      <c r="M1824" s="99"/>
      <c r="N1824" s="101">
        <v>276</v>
      </c>
      <c r="O1824" s="101">
        <v>306</v>
      </c>
      <c r="P1824" s="99"/>
      <c r="Q1824" s="99"/>
      <c r="R1824" s="99"/>
      <c r="S1824" s="99"/>
      <c r="T1824" s="99"/>
      <c r="U1824" s="99"/>
    </row>
    <row r="1825" spans="7:21" x14ac:dyDescent="0.25">
      <c r="G1825" s="96" t="s">
        <v>76</v>
      </c>
      <c r="H1825" s="100">
        <v>44505</v>
      </c>
      <c r="I1825" s="98" t="s">
        <v>9</v>
      </c>
      <c r="J1825" s="98" t="str">
        <f t="shared" si="28"/>
        <v>44505Q</v>
      </c>
      <c r="K1825" s="101">
        <v>296</v>
      </c>
      <c r="L1825" s="101">
        <v>326</v>
      </c>
      <c r="M1825" s="99"/>
      <c r="N1825" s="101">
        <v>336</v>
      </c>
      <c r="O1825" s="101">
        <v>366</v>
      </c>
      <c r="P1825" s="99"/>
      <c r="Q1825" s="99"/>
      <c r="R1825" s="99"/>
      <c r="S1825" s="99"/>
      <c r="T1825" s="99"/>
      <c r="U1825" s="99"/>
    </row>
    <row r="1826" spans="7:21" x14ac:dyDescent="0.25">
      <c r="G1826" s="96" t="s">
        <v>76</v>
      </c>
      <c r="H1826" s="100">
        <v>44505</v>
      </c>
      <c r="I1826" s="98" t="s">
        <v>10</v>
      </c>
      <c r="J1826" s="98" t="str">
        <f t="shared" si="28"/>
        <v>44505E</v>
      </c>
      <c r="K1826" s="101">
        <v>376</v>
      </c>
      <c r="L1826" s="101">
        <v>406</v>
      </c>
      <c r="M1826" s="99"/>
      <c r="N1826" s="101">
        <v>416</v>
      </c>
      <c r="O1826" s="101">
        <v>446</v>
      </c>
      <c r="P1826" s="99"/>
      <c r="Q1826" s="99"/>
      <c r="R1826" s="99"/>
      <c r="S1826" s="99"/>
      <c r="T1826" s="99"/>
      <c r="U1826" s="99"/>
    </row>
    <row r="1827" spans="7:21" x14ac:dyDescent="0.25">
      <c r="G1827" s="96" t="s">
        <v>76</v>
      </c>
      <c r="H1827" s="100">
        <v>44505</v>
      </c>
      <c r="I1827" s="98" t="s">
        <v>72</v>
      </c>
      <c r="J1827" s="98" t="str">
        <f t="shared" si="28"/>
        <v>44505M</v>
      </c>
      <c r="K1827" s="101">
        <v>466</v>
      </c>
      <c r="L1827" s="101">
        <v>496</v>
      </c>
      <c r="M1827" s="99"/>
      <c r="N1827" s="101">
        <v>506</v>
      </c>
      <c r="O1827" s="101">
        <v>536</v>
      </c>
      <c r="P1827" s="99"/>
      <c r="Q1827" s="99"/>
      <c r="R1827" s="99"/>
      <c r="S1827" s="99"/>
      <c r="T1827" s="99"/>
      <c r="U1827" s="99"/>
    </row>
    <row r="1828" spans="7:21" x14ac:dyDescent="0.25">
      <c r="G1828" s="96" t="s">
        <v>77</v>
      </c>
      <c r="H1828" s="100">
        <v>44506</v>
      </c>
      <c r="I1828" s="98" t="s">
        <v>6</v>
      </c>
      <c r="J1828" s="98" t="str">
        <f t="shared" si="28"/>
        <v>44506O</v>
      </c>
      <c r="K1828" s="101">
        <v>146</v>
      </c>
      <c r="L1828" s="101">
        <v>176</v>
      </c>
      <c r="M1828" s="99"/>
      <c r="N1828" s="101">
        <v>186</v>
      </c>
      <c r="O1828" s="101">
        <v>216</v>
      </c>
      <c r="P1828" s="99"/>
      <c r="Q1828" s="99"/>
      <c r="R1828" s="99"/>
      <c r="S1828" s="99"/>
      <c r="T1828" s="99"/>
      <c r="U1828" s="99"/>
    </row>
    <row r="1829" spans="7:21" x14ac:dyDescent="0.25">
      <c r="G1829" s="96" t="s">
        <v>77</v>
      </c>
      <c r="H1829" s="100">
        <v>44506</v>
      </c>
      <c r="I1829" s="98" t="s">
        <v>7</v>
      </c>
      <c r="J1829" s="98" t="str">
        <f t="shared" si="28"/>
        <v>44506N</v>
      </c>
      <c r="K1829" s="101">
        <v>176</v>
      </c>
      <c r="L1829" s="101">
        <v>206</v>
      </c>
      <c r="M1829" s="99"/>
      <c r="N1829" s="101">
        <v>216</v>
      </c>
      <c r="O1829" s="101">
        <v>246</v>
      </c>
      <c r="P1829" s="99"/>
      <c r="Q1829" s="99"/>
      <c r="R1829" s="99"/>
      <c r="S1829" s="99"/>
      <c r="T1829" s="99"/>
      <c r="U1829" s="99"/>
    </row>
    <row r="1830" spans="7:21" x14ac:dyDescent="0.25">
      <c r="G1830" s="96" t="s">
        <v>77</v>
      </c>
      <c r="H1830" s="100">
        <v>44506</v>
      </c>
      <c r="I1830" s="98" t="s">
        <v>8</v>
      </c>
      <c r="J1830" s="98" t="str">
        <f t="shared" si="28"/>
        <v>44506X</v>
      </c>
      <c r="K1830" s="101">
        <v>236</v>
      </c>
      <c r="L1830" s="101">
        <v>266</v>
      </c>
      <c r="M1830" s="99"/>
      <c r="N1830" s="101">
        <v>276</v>
      </c>
      <c r="O1830" s="101">
        <v>306</v>
      </c>
      <c r="P1830" s="99"/>
      <c r="Q1830" s="99"/>
      <c r="R1830" s="99"/>
      <c r="S1830" s="99"/>
      <c r="T1830" s="99"/>
      <c r="U1830" s="99"/>
    </row>
    <row r="1831" spans="7:21" x14ac:dyDescent="0.25">
      <c r="G1831" s="96" t="s">
        <v>77</v>
      </c>
      <c r="H1831" s="100">
        <v>44506</v>
      </c>
      <c r="I1831" s="98" t="s">
        <v>9</v>
      </c>
      <c r="J1831" s="98" t="str">
        <f t="shared" si="28"/>
        <v>44506Q</v>
      </c>
      <c r="K1831" s="101">
        <v>296</v>
      </c>
      <c r="L1831" s="101">
        <v>326</v>
      </c>
      <c r="M1831" s="99"/>
      <c r="N1831" s="101">
        <v>336</v>
      </c>
      <c r="O1831" s="101">
        <v>366</v>
      </c>
      <c r="P1831" s="99"/>
      <c r="Q1831" s="99"/>
      <c r="R1831" s="99"/>
      <c r="S1831" s="99"/>
      <c r="T1831" s="99"/>
      <c r="U1831" s="99"/>
    </row>
    <row r="1832" spans="7:21" x14ac:dyDescent="0.25">
      <c r="G1832" s="96" t="s">
        <v>77</v>
      </c>
      <c r="H1832" s="100">
        <v>44506</v>
      </c>
      <c r="I1832" s="98" t="s">
        <v>10</v>
      </c>
      <c r="J1832" s="98" t="str">
        <f t="shared" si="28"/>
        <v>44506E</v>
      </c>
      <c r="K1832" s="101">
        <v>376</v>
      </c>
      <c r="L1832" s="101">
        <v>406</v>
      </c>
      <c r="M1832" s="99"/>
      <c r="N1832" s="101">
        <v>416</v>
      </c>
      <c r="O1832" s="101">
        <v>446</v>
      </c>
      <c r="P1832" s="99"/>
      <c r="Q1832" s="99"/>
      <c r="R1832" s="99"/>
      <c r="S1832" s="99"/>
      <c r="T1832" s="99"/>
      <c r="U1832" s="99"/>
    </row>
    <row r="1833" spans="7:21" x14ac:dyDescent="0.25">
      <c r="G1833" s="96" t="s">
        <v>77</v>
      </c>
      <c r="H1833" s="100">
        <v>44506</v>
      </c>
      <c r="I1833" s="98" t="s">
        <v>72</v>
      </c>
      <c r="J1833" s="98" t="str">
        <f t="shared" si="28"/>
        <v>44506M</v>
      </c>
      <c r="K1833" s="101">
        <v>466</v>
      </c>
      <c r="L1833" s="101">
        <v>496</v>
      </c>
      <c r="M1833" s="99"/>
      <c r="N1833" s="101">
        <v>506</v>
      </c>
      <c r="O1833" s="101">
        <v>536</v>
      </c>
      <c r="P1833" s="99"/>
      <c r="Q1833" s="99"/>
      <c r="R1833" s="99"/>
      <c r="S1833" s="99"/>
      <c r="T1833" s="99"/>
      <c r="U1833" s="99"/>
    </row>
    <row r="1834" spans="7:21" x14ac:dyDescent="0.25">
      <c r="G1834" s="96" t="s">
        <v>78</v>
      </c>
      <c r="H1834" s="100">
        <v>44507</v>
      </c>
      <c r="I1834" s="98" t="s">
        <v>6</v>
      </c>
      <c r="J1834" s="98" t="str">
        <f t="shared" si="28"/>
        <v>44507O</v>
      </c>
      <c r="K1834" s="101">
        <v>146</v>
      </c>
      <c r="L1834" s="101">
        <v>176</v>
      </c>
      <c r="M1834" s="99"/>
      <c r="N1834" s="101">
        <v>186</v>
      </c>
      <c r="O1834" s="101">
        <v>216</v>
      </c>
      <c r="P1834" s="99"/>
      <c r="Q1834" s="99"/>
      <c r="R1834" s="99"/>
      <c r="S1834" s="99"/>
      <c r="T1834" s="99"/>
      <c r="U1834" s="99"/>
    </row>
    <row r="1835" spans="7:21" x14ac:dyDescent="0.25">
      <c r="G1835" s="96" t="s">
        <v>78</v>
      </c>
      <c r="H1835" s="100">
        <v>44507</v>
      </c>
      <c r="I1835" s="102" t="s">
        <v>7</v>
      </c>
      <c r="J1835" s="102" t="str">
        <f t="shared" si="28"/>
        <v>44507N</v>
      </c>
      <c r="K1835" s="101">
        <v>176</v>
      </c>
      <c r="L1835" s="101">
        <v>206</v>
      </c>
      <c r="M1835" s="101"/>
      <c r="N1835" s="101">
        <v>216</v>
      </c>
      <c r="O1835" s="101">
        <v>246</v>
      </c>
      <c r="P1835" s="99"/>
      <c r="Q1835" s="99"/>
      <c r="R1835" s="99"/>
      <c r="S1835" s="99"/>
      <c r="T1835" s="99"/>
      <c r="U1835" s="99"/>
    </row>
    <row r="1836" spans="7:21" x14ac:dyDescent="0.25">
      <c r="G1836" s="96" t="s">
        <v>78</v>
      </c>
      <c r="H1836" s="100">
        <v>44507</v>
      </c>
      <c r="I1836" s="102" t="s">
        <v>8</v>
      </c>
      <c r="J1836" s="102" t="str">
        <f t="shared" si="28"/>
        <v>44507X</v>
      </c>
      <c r="K1836" s="101">
        <v>236</v>
      </c>
      <c r="L1836" s="101">
        <v>266</v>
      </c>
      <c r="M1836" s="101"/>
      <c r="N1836" s="101">
        <v>276</v>
      </c>
      <c r="O1836" s="101">
        <v>306</v>
      </c>
      <c r="P1836" s="99"/>
      <c r="Q1836" s="99"/>
      <c r="R1836" s="99"/>
      <c r="S1836" s="99"/>
      <c r="T1836" s="99"/>
      <c r="U1836" s="99"/>
    </row>
    <row r="1837" spans="7:21" x14ac:dyDescent="0.25">
      <c r="G1837" s="96" t="s">
        <v>78</v>
      </c>
      <c r="H1837" s="100">
        <v>44507</v>
      </c>
      <c r="I1837" s="102" t="s">
        <v>9</v>
      </c>
      <c r="J1837" s="102" t="str">
        <f t="shared" si="28"/>
        <v>44507Q</v>
      </c>
      <c r="K1837" s="101">
        <v>296</v>
      </c>
      <c r="L1837" s="101">
        <v>326</v>
      </c>
      <c r="M1837" s="101"/>
      <c r="N1837" s="101">
        <v>336</v>
      </c>
      <c r="O1837" s="101">
        <v>366</v>
      </c>
      <c r="P1837" s="99"/>
      <c r="Q1837" s="99"/>
      <c r="R1837" s="99"/>
      <c r="S1837" s="99"/>
      <c r="T1837" s="99"/>
      <c r="U1837" s="99"/>
    </row>
    <row r="1838" spans="7:21" x14ac:dyDescent="0.25">
      <c r="G1838" s="96" t="s">
        <v>78</v>
      </c>
      <c r="H1838" s="100">
        <v>44507</v>
      </c>
      <c r="I1838" s="102" t="s">
        <v>10</v>
      </c>
      <c r="J1838" s="102" t="str">
        <f t="shared" si="28"/>
        <v>44507E</v>
      </c>
      <c r="K1838" s="101">
        <v>376</v>
      </c>
      <c r="L1838" s="101">
        <v>406</v>
      </c>
      <c r="M1838" s="101"/>
      <c r="N1838" s="101">
        <v>416</v>
      </c>
      <c r="O1838" s="101">
        <v>446</v>
      </c>
      <c r="P1838" s="99"/>
      <c r="Q1838" s="99"/>
      <c r="R1838" s="99"/>
      <c r="S1838" s="99"/>
      <c r="T1838" s="99"/>
      <c r="U1838" s="99"/>
    </row>
    <row r="1839" spans="7:21" x14ac:dyDescent="0.25">
      <c r="G1839" s="96" t="s">
        <v>78</v>
      </c>
      <c r="H1839" s="100">
        <v>44507</v>
      </c>
      <c r="I1839" s="102" t="s">
        <v>72</v>
      </c>
      <c r="J1839" s="102" t="str">
        <f t="shared" si="28"/>
        <v>44507M</v>
      </c>
      <c r="K1839" s="101">
        <v>466</v>
      </c>
      <c r="L1839" s="101">
        <v>496</v>
      </c>
      <c r="M1839" s="101"/>
      <c r="N1839" s="101">
        <v>506</v>
      </c>
      <c r="O1839" s="101">
        <v>536</v>
      </c>
      <c r="P1839" s="99"/>
      <c r="Q1839" s="99"/>
      <c r="R1839" s="99"/>
      <c r="S1839" s="99"/>
      <c r="T1839" s="99"/>
      <c r="U1839" s="99"/>
    </row>
    <row r="1840" spans="7:21" x14ac:dyDescent="0.25">
      <c r="G1840" s="96" t="s">
        <v>79</v>
      </c>
      <c r="H1840" s="100">
        <v>44508</v>
      </c>
      <c r="I1840" s="98" t="s">
        <v>6</v>
      </c>
      <c r="J1840" s="98" t="str">
        <f t="shared" si="28"/>
        <v>44508O</v>
      </c>
      <c r="K1840" s="101">
        <v>146</v>
      </c>
      <c r="L1840" s="101">
        <v>176</v>
      </c>
      <c r="M1840" s="99"/>
      <c r="N1840" s="101">
        <v>186</v>
      </c>
      <c r="O1840" s="101">
        <v>216</v>
      </c>
      <c r="P1840" s="99"/>
      <c r="Q1840" s="99"/>
      <c r="R1840" s="99"/>
      <c r="S1840" s="99"/>
      <c r="T1840" s="99"/>
      <c r="U1840" s="99"/>
    </row>
    <row r="1841" spans="7:21" x14ac:dyDescent="0.25">
      <c r="G1841" s="96" t="s">
        <v>79</v>
      </c>
      <c r="H1841" s="100">
        <v>44508</v>
      </c>
      <c r="I1841" s="98" t="s">
        <v>7</v>
      </c>
      <c r="J1841" s="98" t="str">
        <f t="shared" si="28"/>
        <v>44508N</v>
      </c>
      <c r="K1841" s="101">
        <v>176</v>
      </c>
      <c r="L1841" s="101">
        <v>206</v>
      </c>
      <c r="M1841" s="99"/>
      <c r="N1841" s="101">
        <v>216</v>
      </c>
      <c r="O1841" s="101">
        <v>246</v>
      </c>
      <c r="P1841" s="99"/>
      <c r="Q1841" s="99"/>
      <c r="R1841" s="99"/>
      <c r="S1841" s="99"/>
      <c r="T1841" s="99"/>
      <c r="U1841" s="99"/>
    </row>
    <row r="1842" spans="7:21" x14ac:dyDescent="0.25">
      <c r="G1842" s="96" t="s">
        <v>79</v>
      </c>
      <c r="H1842" s="100">
        <v>44508</v>
      </c>
      <c r="I1842" s="98" t="s">
        <v>8</v>
      </c>
      <c r="J1842" s="98" t="str">
        <f t="shared" si="28"/>
        <v>44508X</v>
      </c>
      <c r="K1842" s="101">
        <v>236</v>
      </c>
      <c r="L1842" s="101">
        <v>266</v>
      </c>
      <c r="M1842" s="99"/>
      <c r="N1842" s="101">
        <v>276</v>
      </c>
      <c r="O1842" s="101">
        <v>306</v>
      </c>
      <c r="P1842" s="99"/>
      <c r="Q1842" s="99"/>
      <c r="R1842" s="99"/>
      <c r="S1842" s="99"/>
      <c r="T1842" s="99"/>
      <c r="U1842" s="99"/>
    </row>
    <row r="1843" spans="7:21" x14ac:dyDescent="0.25">
      <c r="G1843" s="96" t="s">
        <v>79</v>
      </c>
      <c r="H1843" s="100">
        <v>44508</v>
      </c>
      <c r="I1843" s="98" t="s">
        <v>9</v>
      </c>
      <c r="J1843" s="98" t="str">
        <f t="shared" si="28"/>
        <v>44508Q</v>
      </c>
      <c r="K1843" s="101">
        <v>296</v>
      </c>
      <c r="L1843" s="101">
        <v>326</v>
      </c>
      <c r="M1843" s="99"/>
      <c r="N1843" s="101">
        <v>336</v>
      </c>
      <c r="O1843" s="101">
        <v>366</v>
      </c>
      <c r="P1843" s="99"/>
      <c r="Q1843" s="99"/>
      <c r="R1843" s="99"/>
      <c r="S1843" s="99"/>
      <c r="T1843" s="99"/>
      <c r="U1843" s="99"/>
    </row>
    <row r="1844" spans="7:21" x14ac:dyDescent="0.25">
      <c r="G1844" s="96" t="s">
        <v>79</v>
      </c>
      <c r="H1844" s="100">
        <v>44508</v>
      </c>
      <c r="I1844" s="98" t="s">
        <v>10</v>
      </c>
      <c r="J1844" s="98" t="str">
        <f t="shared" si="28"/>
        <v>44508E</v>
      </c>
      <c r="K1844" s="101">
        <v>376</v>
      </c>
      <c r="L1844" s="101">
        <v>406</v>
      </c>
      <c r="M1844" s="99"/>
      <c r="N1844" s="101">
        <v>416</v>
      </c>
      <c r="O1844" s="101">
        <v>446</v>
      </c>
      <c r="P1844" s="99"/>
      <c r="Q1844" s="99"/>
      <c r="R1844" s="99"/>
      <c r="S1844" s="99"/>
      <c r="T1844" s="99"/>
      <c r="U1844" s="99"/>
    </row>
    <row r="1845" spans="7:21" x14ac:dyDescent="0.25">
      <c r="G1845" s="96" t="s">
        <v>79</v>
      </c>
      <c r="H1845" s="100">
        <v>44508</v>
      </c>
      <c r="I1845" s="98" t="s">
        <v>72</v>
      </c>
      <c r="J1845" s="98" t="str">
        <f t="shared" si="28"/>
        <v>44508M</v>
      </c>
      <c r="K1845" s="101">
        <v>466</v>
      </c>
      <c r="L1845" s="101">
        <v>496</v>
      </c>
      <c r="M1845" s="99"/>
      <c r="N1845" s="101">
        <v>506</v>
      </c>
      <c r="O1845" s="101">
        <v>536</v>
      </c>
      <c r="P1845" s="99"/>
      <c r="Q1845" s="99"/>
      <c r="R1845" s="99"/>
      <c r="S1845" s="99"/>
      <c r="T1845" s="99"/>
      <c r="U1845" s="99"/>
    </row>
    <row r="1846" spans="7:21" x14ac:dyDescent="0.25">
      <c r="G1846" s="96" t="s">
        <v>80</v>
      </c>
      <c r="H1846" s="100">
        <v>44509</v>
      </c>
      <c r="I1846" s="98" t="s">
        <v>6</v>
      </c>
      <c r="J1846" s="98" t="str">
        <f t="shared" si="28"/>
        <v>44509O</v>
      </c>
      <c r="K1846" s="101">
        <v>146</v>
      </c>
      <c r="L1846" s="101">
        <v>176</v>
      </c>
      <c r="M1846" s="99"/>
      <c r="N1846" s="101">
        <v>186</v>
      </c>
      <c r="O1846" s="101">
        <v>216</v>
      </c>
      <c r="P1846" s="99"/>
      <c r="Q1846" s="99"/>
      <c r="R1846" s="99"/>
      <c r="S1846" s="99"/>
      <c r="T1846" s="99"/>
      <c r="U1846" s="99"/>
    </row>
    <row r="1847" spans="7:21" x14ac:dyDescent="0.25">
      <c r="G1847" s="96" t="s">
        <v>80</v>
      </c>
      <c r="H1847" s="100">
        <v>44509</v>
      </c>
      <c r="I1847" s="98" t="s">
        <v>7</v>
      </c>
      <c r="J1847" s="98" t="str">
        <f t="shared" si="28"/>
        <v>44509N</v>
      </c>
      <c r="K1847" s="101">
        <v>176</v>
      </c>
      <c r="L1847" s="101">
        <v>206</v>
      </c>
      <c r="M1847" s="99"/>
      <c r="N1847" s="101">
        <v>216</v>
      </c>
      <c r="O1847" s="101">
        <v>246</v>
      </c>
      <c r="P1847" s="99"/>
      <c r="Q1847" s="99"/>
      <c r="R1847" s="99"/>
      <c r="S1847" s="99"/>
      <c r="T1847" s="99"/>
      <c r="U1847" s="99"/>
    </row>
    <row r="1848" spans="7:21" x14ac:dyDescent="0.25">
      <c r="G1848" s="96" t="s">
        <v>80</v>
      </c>
      <c r="H1848" s="100">
        <v>44509</v>
      </c>
      <c r="I1848" s="98" t="s">
        <v>8</v>
      </c>
      <c r="J1848" s="98" t="str">
        <f t="shared" si="28"/>
        <v>44509X</v>
      </c>
      <c r="K1848" s="101">
        <v>236</v>
      </c>
      <c r="L1848" s="101">
        <v>266</v>
      </c>
      <c r="M1848" s="99"/>
      <c r="N1848" s="101">
        <v>276</v>
      </c>
      <c r="O1848" s="101">
        <v>306</v>
      </c>
      <c r="P1848" s="99"/>
      <c r="Q1848" s="99"/>
      <c r="R1848" s="99"/>
      <c r="S1848" s="99"/>
      <c r="T1848" s="99"/>
      <c r="U1848" s="99"/>
    </row>
    <row r="1849" spans="7:21" x14ac:dyDescent="0.25">
      <c r="G1849" s="96" t="s">
        <v>80</v>
      </c>
      <c r="H1849" s="100">
        <v>44509</v>
      </c>
      <c r="I1849" s="98" t="s">
        <v>9</v>
      </c>
      <c r="J1849" s="98" t="str">
        <f t="shared" si="28"/>
        <v>44509Q</v>
      </c>
      <c r="K1849" s="101">
        <v>296</v>
      </c>
      <c r="L1849" s="101">
        <v>326</v>
      </c>
      <c r="M1849" s="99"/>
      <c r="N1849" s="101">
        <v>336</v>
      </c>
      <c r="O1849" s="101">
        <v>366</v>
      </c>
      <c r="P1849" s="99"/>
      <c r="Q1849" s="99"/>
      <c r="R1849" s="99"/>
      <c r="S1849" s="99"/>
      <c r="T1849" s="99"/>
      <c r="U1849" s="99"/>
    </row>
    <row r="1850" spans="7:21" x14ac:dyDescent="0.25">
      <c r="G1850" s="96" t="s">
        <v>80</v>
      </c>
      <c r="H1850" s="100">
        <v>44509</v>
      </c>
      <c r="I1850" s="98" t="s">
        <v>10</v>
      </c>
      <c r="J1850" s="98" t="str">
        <f t="shared" si="28"/>
        <v>44509E</v>
      </c>
      <c r="K1850" s="101">
        <v>376</v>
      </c>
      <c r="L1850" s="101">
        <v>406</v>
      </c>
      <c r="M1850" s="99"/>
      <c r="N1850" s="101">
        <v>416</v>
      </c>
      <c r="O1850" s="101">
        <v>446</v>
      </c>
      <c r="P1850" s="99"/>
      <c r="Q1850" s="99"/>
      <c r="R1850" s="99"/>
      <c r="S1850" s="99"/>
      <c r="T1850" s="99"/>
      <c r="U1850" s="99"/>
    </row>
    <row r="1851" spans="7:21" x14ac:dyDescent="0.25">
      <c r="G1851" s="96" t="s">
        <v>80</v>
      </c>
      <c r="H1851" s="100">
        <v>44509</v>
      </c>
      <c r="I1851" s="98" t="s">
        <v>72</v>
      </c>
      <c r="J1851" s="98" t="str">
        <f t="shared" si="28"/>
        <v>44509M</v>
      </c>
      <c r="K1851" s="101">
        <v>466</v>
      </c>
      <c r="L1851" s="101">
        <v>496</v>
      </c>
      <c r="M1851" s="99"/>
      <c r="N1851" s="101">
        <v>506</v>
      </c>
      <c r="O1851" s="101">
        <v>536</v>
      </c>
      <c r="P1851" s="99"/>
      <c r="Q1851" s="99"/>
      <c r="R1851" s="99"/>
      <c r="S1851" s="99"/>
      <c r="T1851" s="99"/>
      <c r="U1851" s="99"/>
    </row>
    <row r="1852" spans="7:21" x14ac:dyDescent="0.25">
      <c r="G1852" s="96" t="s">
        <v>74</v>
      </c>
      <c r="H1852" s="100">
        <v>44510</v>
      </c>
      <c r="I1852" s="98" t="s">
        <v>6</v>
      </c>
      <c r="J1852" s="98" t="str">
        <f t="shared" si="28"/>
        <v>44510O</v>
      </c>
      <c r="K1852" s="101">
        <v>146</v>
      </c>
      <c r="L1852" s="101">
        <v>176</v>
      </c>
      <c r="M1852" s="99"/>
      <c r="N1852" s="101">
        <v>186</v>
      </c>
      <c r="O1852" s="101">
        <v>216</v>
      </c>
      <c r="P1852" s="99"/>
      <c r="Q1852" s="99"/>
      <c r="R1852" s="99"/>
      <c r="S1852" s="99"/>
      <c r="T1852" s="99"/>
      <c r="U1852" s="99"/>
    </row>
    <row r="1853" spans="7:21" x14ac:dyDescent="0.25">
      <c r="G1853" s="96" t="s">
        <v>74</v>
      </c>
      <c r="H1853" s="100">
        <v>44510</v>
      </c>
      <c r="I1853" s="98" t="s">
        <v>7</v>
      </c>
      <c r="J1853" s="98" t="str">
        <f t="shared" si="28"/>
        <v>44510N</v>
      </c>
      <c r="K1853" s="101">
        <v>176</v>
      </c>
      <c r="L1853" s="101">
        <v>206</v>
      </c>
      <c r="M1853" s="99"/>
      <c r="N1853" s="101">
        <v>216</v>
      </c>
      <c r="O1853" s="101">
        <v>246</v>
      </c>
      <c r="P1853" s="99"/>
      <c r="Q1853" s="99"/>
      <c r="R1853" s="99"/>
      <c r="S1853" s="99"/>
      <c r="T1853" s="99"/>
      <c r="U1853" s="99"/>
    </row>
    <row r="1854" spans="7:21" x14ac:dyDescent="0.25">
      <c r="G1854" s="96" t="s">
        <v>74</v>
      </c>
      <c r="H1854" s="100">
        <v>44510</v>
      </c>
      <c r="I1854" s="98" t="s">
        <v>8</v>
      </c>
      <c r="J1854" s="98" t="str">
        <f t="shared" si="28"/>
        <v>44510X</v>
      </c>
      <c r="K1854" s="101">
        <v>236</v>
      </c>
      <c r="L1854" s="101">
        <v>266</v>
      </c>
      <c r="M1854" s="99"/>
      <c r="N1854" s="101">
        <v>276</v>
      </c>
      <c r="O1854" s="101">
        <v>306</v>
      </c>
      <c r="P1854" s="99"/>
      <c r="Q1854" s="99"/>
      <c r="R1854" s="99"/>
      <c r="S1854" s="99"/>
      <c r="T1854" s="99"/>
      <c r="U1854" s="99"/>
    </row>
    <row r="1855" spans="7:21" x14ac:dyDescent="0.25">
      <c r="G1855" s="96" t="s">
        <v>74</v>
      </c>
      <c r="H1855" s="100">
        <v>44510</v>
      </c>
      <c r="I1855" s="98" t="s">
        <v>9</v>
      </c>
      <c r="J1855" s="98" t="str">
        <f t="shared" si="28"/>
        <v>44510Q</v>
      </c>
      <c r="K1855" s="101">
        <v>296</v>
      </c>
      <c r="L1855" s="101">
        <v>326</v>
      </c>
      <c r="M1855" s="99"/>
      <c r="N1855" s="101">
        <v>336</v>
      </c>
      <c r="O1855" s="101">
        <v>366</v>
      </c>
      <c r="P1855" s="99"/>
      <c r="Q1855" s="99"/>
      <c r="R1855" s="99"/>
      <c r="S1855" s="99"/>
      <c r="T1855" s="99"/>
      <c r="U1855" s="99"/>
    </row>
    <row r="1856" spans="7:21" x14ac:dyDescent="0.25">
      <c r="G1856" s="96" t="s">
        <v>74</v>
      </c>
      <c r="H1856" s="100">
        <v>44510</v>
      </c>
      <c r="I1856" s="98" t="s">
        <v>10</v>
      </c>
      <c r="J1856" s="98" t="str">
        <f t="shared" si="28"/>
        <v>44510E</v>
      </c>
      <c r="K1856" s="101">
        <v>376</v>
      </c>
      <c r="L1856" s="101">
        <v>406</v>
      </c>
      <c r="M1856" s="99"/>
      <c r="N1856" s="101">
        <v>416</v>
      </c>
      <c r="O1856" s="101">
        <v>446</v>
      </c>
      <c r="P1856" s="99"/>
      <c r="Q1856" s="99"/>
      <c r="R1856" s="99"/>
      <c r="S1856" s="99"/>
      <c r="T1856" s="99"/>
      <c r="U1856" s="99"/>
    </row>
    <row r="1857" spans="7:21" x14ac:dyDescent="0.25">
      <c r="G1857" s="96" t="s">
        <v>74</v>
      </c>
      <c r="H1857" s="100">
        <v>44510</v>
      </c>
      <c r="I1857" s="98" t="s">
        <v>72</v>
      </c>
      <c r="J1857" s="98" t="str">
        <f t="shared" si="28"/>
        <v>44510M</v>
      </c>
      <c r="K1857" s="101">
        <v>466</v>
      </c>
      <c r="L1857" s="101">
        <v>496</v>
      </c>
      <c r="M1857" s="99"/>
      <c r="N1857" s="101">
        <v>506</v>
      </c>
      <c r="O1857" s="101">
        <v>536</v>
      </c>
      <c r="P1857" s="99"/>
      <c r="Q1857" s="99"/>
      <c r="R1857" s="99"/>
      <c r="S1857" s="99"/>
      <c r="T1857" s="99"/>
      <c r="U1857" s="99"/>
    </row>
    <row r="1858" spans="7:21" x14ac:dyDescent="0.25">
      <c r="G1858" s="96" t="s">
        <v>75</v>
      </c>
      <c r="H1858" s="100">
        <v>44511</v>
      </c>
      <c r="I1858" s="98" t="s">
        <v>6</v>
      </c>
      <c r="J1858" s="98" t="str">
        <f t="shared" si="28"/>
        <v>44511O</v>
      </c>
      <c r="K1858" s="101">
        <v>146</v>
      </c>
      <c r="L1858" s="101">
        <v>176</v>
      </c>
      <c r="M1858" s="99"/>
      <c r="N1858" s="101">
        <v>186</v>
      </c>
      <c r="O1858" s="101">
        <v>216</v>
      </c>
      <c r="P1858" s="99"/>
      <c r="Q1858" s="99"/>
      <c r="R1858" s="99"/>
      <c r="S1858" s="99"/>
      <c r="T1858" s="99"/>
      <c r="U1858" s="99"/>
    </row>
    <row r="1859" spans="7:21" x14ac:dyDescent="0.25">
      <c r="G1859" s="96" t="s">
        <v>75</v>
      </c>
      <c r="H1859" s="100">
        <v>44511</v>
      </c>
      <c r="I1859" s="98" t="s">
        <v>7</v>
      </c>
      <c r="J1859" s="98" t="str">
        <f t="shared" si="28"/>
        <v>44511N</v>
      </c>
      <c r="K1859" s="101">
        <v>176</v>
      </c>
      <c r="L1859" s="101">
        <v>206</v>
      </c>
      <c r="M1859" s="99"/>
      <c r="N1859" s="101">
        <v>216</v>
      </c>
      <c r="O1859" s="101">
        <v>246</v>
      </c>
      <c r="P1859" s="99"/>
      <c r="Q1859" s="99"/>
      <c r="R1859" s="99"/>
      <c r="S1859" s="99"/>
      <c r="T1859" s="99"/>
      <c r="U1859" s="99"/>
    </row>
    <row r="1860" spans="7:21" x14ac:dyDescent="0.25">
      <c r="G1860" s="96" t="s">
        <v>75</v>
      </c>
      <c r="H1860" s="100">
        <v>44511</v>
      </c>
      <c r="I1860" s="98" t="s">
        <v>8</v>
      </c>
      <c r="J1860" s="98" t="str">
        <f t="shared" si="28"/>
        <v>44511X</v>
      </c>
      <c r="K1860" s="101">
        <v>236</v>
      </c>
      <c r="L1860" s="101">
        <v>266</v>
      </c>
      <c r="M1860" s="99"/>
      <c r="N1860" s="101">
        <v>276</v>
      </c>
      <c r="O1860" s="101">
        <v>306</v>
      </c>
      <c r="P1860" s="99"/>
      <c r="Q1860" s="99"/>
      <c r="R1860" s="99"/>
      <c r="S1860" s="99"/>
      <c r="T1860" s="99"/>
      <c r="U1860" s="99"/>
    </row>
    <row r="1861" spans="7:21" x14ac:dyDescent="0.25">
      <c r="G1861" s="96" t="s">
        <v>75</v>
      </c>
      <c r="H1861" s="100">
        <v>44511</v>
      </c>
      <c r="I1861" s="98" t="s">
        <v>9</v>
      </c>
      <c r="J1861" s="98" t="str">
        <f t="shared" ref="J1861:J1924" si="29">+H1861&amp;I1861</f>
        <v>44511Q</v>
      </c>
      <c r="K1861" s="101">
        <v>296</v>
      </c>
      <c r="L1861" s="101">
        <v>326</v>
      </c>
      <c r="M1861" s="99"/>
      <c r="N1861" s="101">
        <v>336</v>
      </c>
      <c r="O1861" s="101">
        <v>366</v>
      </c>
      <c r="P1861" s="99"/>
      <c r="Q1861" s="99"/>
      <c r="R1861" s="99"/>
      <c r="S1861" s="99"/>
      <c r="T1861" s="99"/>
      <c r="U1861" s="99"/>
    </row>
    <row r="1862" spans="7:21" x14ac:dyDescent="0.25">
      <c r="G1862" s="96" t="s">
        <v>75</v>
      </c>
      <c r="H1862" s="100">
        <v>44511</v>
      </c>
      <c r="I1862" s="98" t="s">
        <v>10</v>
      </c>
      <c r="J1862" s="98" t="str">
        <f t="shared" si="29"/>
        <v>44511E</v>
      </c>
      <c r="K1862" s="101">
        <v>376</v>
      </c>
      <c r="L1862" s="101">
        <v>406</v>
      </c>
      <c r="M1862" s="99"/>
      <c r="N1862" s="101">
        <v>416</v>
      </c>
      <c r="O1862" s="101">
        <v>446</v>
      </c>
      <c r="P1862" s="99"/>
      <c r="Q1862" s="99"/>
      <c r="R1862" s="99"/>
      <c r="S1862" s="99"/>
      <c r="T1862" s="99"/>
      <c r="U1862" s="99"/>
    </row>
    <row r="1863" spans="7:21" x14ac:dyDescent="0.25">
      <c r="G1863" s="96" t="s">
        <v>75</v>
      </c>
      <c r="H1863" s="100">
        <v>44511</v>
      </c>
      <c r="I1863" s="98" t="s">
        <v>72</v>
      </c>
      <c r="J1863" s="98" t="str">
        <f t="shared" si="29"/>
        <v>44511M</v>
      </c>
      <c r="K1863" s="101">
        <v>466</v>
      </c>
      <c r="L1863" s="101">
        <v>496</v>
      </c>
      <c r="M1863" s="99"/>
      <c r="N1863" s="101">
        <v>506</v>
      </c>
      <c r="O1863" s="101">
        <v>536</v>
      </c>
      <c r="P1863" s="99"/>
      <c r="Q1863" s="99"/>
      <c r="R1863" s="99"/>
      <c r="S1863" s="99"/>
      <c r="T1863" s="99"/>
      <c r="U1863" s="99"/>
    </row>
    <row r="1864" spans="7:21" x14ac:dyDescent="0.25">
      <c r="G1864" s="96" t="s">
        <v>76</v>
      </c>
      <c r="H1864" s="100">
        <v>44512</v>
      </c>
      <c r="I1864" s="98" t="s">
        <v>6</v>
      </c>
      <c r="J1864" s="98" t="str">
        <f t="shared" si="29"/>
        <v>44512O</v>
      </c>
      <c r="K1864" s="101">
        <v>146</v>
      </c>
      <c r="L1864" s="101">
        <v>176</v>
      </c>
      <c r="M1864" s="99"/>
      <c r="N1864" s="101">
        <v>186</v>
      </c>
      <c r="O1864" s="101">
        <v>216</v>
      </c>
      <c r="P1864" s="99"/>
      <c r="Q1864" s="99"/>
      <c r="R1864" s="99"/>
      <c r="S1864" s="99"/>
      <c r="T1864" s="99"/>
      <c r="U1864" s="99"/>
    </row>
    <row r="1865" spans="7:21" x14ac:dyDescent="0.25">
      <c r="G1865" s="96" t="s">
        <v>76</v>
      </c>
      <c r="H1865" s="100">
        <v>44512</v>
      </c>
      <c r="I1865" s="98" t="s">
        <v>7</v>
      </c>
      <c r="J1865" s="98" t="str">
        <f t="shared" si="29"/>
        <v>44512N</v>
      </c>
      <c r="K1865" s="101">
        <v>176</v>
      </c>
      <c r="L1865" s="101">
        <v>206</v>
      </c>
      <c r="M1865" s="99"/>
      <c r="N1865" s="101">
        <v>216</v>
      </c>
      <c r="O1865" s="101">
        <v>246</v>
      </c>
      <c r="P1865" s="99"/>
      <c r="Q1865" s="99"/>
      <c r="R1865" s="99"/>
      <c r="S1865" s="99"/>
      <c r="T1865" s="99"/>
      <c r="U1865" s="99"/>
    </row>
    <row r="1866" spans="7:21" x14ac:dyDescent="0.25">
      <c r="G1866" s="96" t="s">
        <v>76</v>
      </c>
      <c r="H1866" s="100">
        <v>44512</v>
      </c>
      <c r="I1866" s="98" t="s">
        <v>8</v>
      </c>
      <c r="J1866" s="98" t="str">
        <f t="shared" si="29"/>
        <v>44512X</v>
      </c>
      <c r="K1866" s="101">
        <v>236</v>
      </c>
      <c r="L1866" s="101">
        <v>266</v>
      </c>
      <c r="M1866" s="99"/>
      <c r="N1866" s="101">
        <v>276</v>
      </c>
      <c r="O1866" s="101">
        <v>306</v>
      </c>
      <c r="P1866" s="99"/>
      <c r="Q1866" s="99"/>
      <c r="R1866" s="99"/>
      <c r="S1866" s="99"/>
      <c r="T1866" s="99"/>
      <c r="U1866" s="99"/>
    </row>
    <row r="1867" spans="7:21" x14ac:dyDescent="0.25">
      <c r="G1867" s="96" t="s">
        <v>76</v>
      </c>
      <c r="H1867" s="100">
        <v>44512</v>
      </c>
      <c r="I1867" s="98" t="s">
        <v>9</v>
      </c>
      <c r="J1867" s="98" t="str">
        <f t="shared" si="29"/>
        <v>44512Q</v>
      </c>
      <c r="K1867" s="101">
        <v>296</v>
      </c>
      <c r="L1867" s="101">
        <v>326</v>
      </c>
      <c r="M1867" s="99"/>
      <c r="N1867" s="101">
        <v>336</v>
      </c>
      <c r="O1867" s="101">
        <v>366</v>
      </c>
      <c r="P1867" s="99"/>
      <c r="Q1867" s="99"/>
      <c r="R1867" s="99"/>
      <c r="S1867" s="99"/>
      <c r="T1867" s="99"/>
      <c r="U1867" s="99"/>
    </row>
    <row r="1868" spans="7:21" x14ac:dyDescent="0.25">
      <c r="G1868" s="96" t="s">
        <v>76</v>
      </c>
      <c r="H1868" s="100">
        <v>44512</v>
      </c>
      <c r="I1868" s="98" t="s">
        <v>10</v>
      </c>
      <c r="J1868" s="98" t="str">
        <f t="shared" si="29"/>
        <v>44512E</v>
      </c>
      <c r="K1868" s="101">
        <v>376</v>
      </c>
      <c r="L1868" s="101">
        <v>406</v>
      </c>
      <c r="M1868" s="99"/>
      <c r="N1868" s="101">
        <v>416</v>
      </c>
      <c r="O1868" s="101">
        <v>446</v>
      </c>
      <c r="P1868" s="99"/>
      <c r="Q1868" s="99"/>
      <c r="R1868" s="99"/>
      <c r="S1868" s="99"/>
      <c r="T1868" s="99"/>
      <c r="U1868" s="99"/>
    </row>
    <row r="1869" spans="7:21" x14ac:dyDescent="0.25">
      <c r="G1869" s="96" t="s">
        <v>76</v>
      </c>
      <c r="H1869" s="100">
        <v>44512</v>
      </c>
      <c r="I1869" s="98" t="s">
        <v>72</v>
      </c>
      <c r="J1869" s="98" t="str">
        <f t="shared" si="29"/>
        <v>44512M</v>
      </c>
      <c r="K1869" s="101">
        <v>466</v>
      </c>
      <c r="L1869" s="101">
        <v>496</v>
      </c>
      <c r="M1869" s="99"/>
      <c r="N1869" s="101">
        <v>506</v>
      </c>
      <c r="O1869" s="101">
        <v>536</v>
      </c>
      <c r="P1869" s="99"/>
      <c r="Q1869" s="99"/>
      <c r="R1869" s="99"/>
      <c r="S1869" s="99"/>
      <c r="T1869" s="99"/>
      <c r="U1869" s="99"/>
    </row>
    <row r="1870" spans="7:21" x14ac:dyDescent="0.25">
      <c r="G1870" s="96" t="s">
        <v>77</v>
      </c>
      <c r="H1870" s="100">
        <v>44513</v>
      </c>
      <c r="I1870" s="98" t="s">
        <v>6</v>
      </c>
      <c r="J1870" s="98" t="str">
        <f t="shared" si="29"/>
        <v>44513O</v>
      </c>
      <c r="K1870" s="101">
        <v>146</v>
      </c>
      <c r="L1870" s="101">
        <v>176</v>
      </c>
      <c r="M1870" s="99"/>
      <c r="N1870" s="101">
        <v>186</v>
      </c>
      <c r="O1870" s="101">
        <v>216</v>
      </c>
      <c r="P1870" s="99"/>
      <c r="Q1870" s="99"/>
      <c r="R1870" s="99"/>
      <c r="S1870" s="99"/>
      <c r="T1870" s="99"/>
      <c r="U1870" s="99"/>
    </row>
    <row r="1871" spans="7:21" x14ac:dyDescent="0.25">
      <c r="G1871" s="96" t="s">
        <v>77</v>
      </c>
      <c r="H1871" s="100">
        <v>44513</v>
      </c>
      <c r="I1871" s="98" t="s">
        <v>7</v>
      </c>
      <c r="J1871" s="98" t="str">
        <f t="shared" si="29"/>
        <v>44513N</v>
      </c>
      <c r="K1871" s="101">
        <v>176</v>
      </c>
      <c r="L1871" s="101">
        <v>206</v>
      </c>
      <c r="M1871" s="99"/>
      <c r="N1871" s="101">
        <v>216</v>
      </c>
      <c r="O1871" s="101">
        <v>246</v>
      </c>
      <c r="P1871" s="99"/>
      <c r="Q1871" s="99"/>
      <c r="R1871" s="99"/>
      <c r="S1871" s="99"/>
      <c r="T1871" s="99"/>
      <c r="U1871" s="99"/>
    </row>
    <row r="1872" spans="7:21" x14ac:dyDescent="0.25">
      <c r="G1872" s="96" t="s">
        <v>77</v>
      </c>
      <c r="H1872" s="100">
        <v>44513</v>
      </c>
      <c r="I1872" s="98" t="s">
        <v>8</v>
      </c>
      <c r="J1872" s="98" t="str">
        <f t="shared" si="29"/>
        <v>44513X</v>
      </c>
      <c r="K1872" s="101">
        <v>236</v>
      </c>
      <c r="L1872" s="101">
        <v>266</v>
      </c>
      <c r="M1872" s="99"/>
      <c r="N1872" s="101">
        <v>276</v>
      </c>
      <c r="O1872" s="101">
        <v>306</v>
      </c>
      <c r="P1872" s="99"/>
      <c r="Q1872" s="99"/>
      <c r="R1872" s="99"/>
      <c r="S1872" s="99"/>
      <c r="T1872" s="99"/>
      <c r="U1872" s="99"/>
    </row>
    <row r="1873" spans="7:21" x14ac:dyDescent="0.25">
      <c r="G1873" s="96" t="s">
        <v>77</v>
      </c>
      <c r="H1873" s="100">
        <v>44513</v>
      </c>
      <c r="I1873" s="98" t="s">
        <v>9</v>
      </c>
      <c r="J1873" s="98" t="str">
        <f t="shared" si="29"/>
        <v>44513Q</v>
      </c>
      <c r="K1873" s="101">
        <v>296</v>
      </c>
      <c r="L1873" s="101">
        <v>326</v>
      </c>
      <c r="M1873" s="99"/>
      <c r="N1873" s="101">
        <v>336</v>
      </c>
      <c r="O1873" s="101">
        <v>366</v>
      </c>
      <c r="P1873" s="99"/>
      <c r="Q1873" s="99"/>
      <c r="R1873" s="99"/>
      <c r="S1873" s="99"/>
      <c r="T1873" s="99"/>
      <c r="U1873" s="99"/>
    </row>
    <row r="1874" spans="7:21" x14ac:dyDescent="0.25">
      <c r="G1874" s="96" t="s">
        <v>77</v>
      </c>
      <c r="H1874" s="100">
        <v>44513</v>
      </c>
      <c r="I1874" s="98" t="s">
        <v>10</v>
      </c>
      <c r="J1874" s="98" t="str">
        <f t="shared" si="29"/>
        <v>44513E</v>
      </c>
      <c r="K1874" s="101">
        <v>376</v>
      </c>
      <c r="L1874" s="101">
        <v>406</v>
      </c>
      <c r="M1874" s="99"/>
      <c r="N1874" s="101">
        <v>416</v>
      </c>
      <c r="O1874" s="101">
        <v>446</v>
      </c>
      <c r="P1874" s="99"/>
      <c r="Q1874" s="99"/>
      <c r="R1874" s="99"/>
      <c r="S1874" s="99"/>
      <c r="T1874" s="99"/>
      <c r="U1874" s="99"/>
    </row>
    <row r="1875" spans="7:21" x14ac:dyDescent="0.25">
      <c r="G1875" s="96" t="s">
        <v>77</v>
      </c>
      <c r="H1875" s="100">
        <v>44513</v>
      </c>
      <c r="I1875" s="98" t="s">
        <v>72</v>
      </c>
      <c r="J1875" s="98" t="str">
        <f t="shared" si="29"/>
        <v>44513M</v>
      </c>
      <c r="K1875" s="101">
        <v>466</v>
      </c>
      <c r="L1875" s="101">
        <v>496</v>
      </c>
      <c r="M1875" s="99"/>
      <c r="N1875" s="101">
        <v>506</v>
      </c>
      <c r="O1875" s="101">
        <v>536</v>
      </c>
      <c r="P1875" s="99"/>
      <c r="Q1875" s="99"/>
      <c r="R1875" s="99"/>
      <c r="S1875" s="99"/>
      <c r="T1875" s="99"/>
      <c r="U1875" s="99"/>
    </row>
    <row r="1876" spans="7:21" x14ac:dyDescent="0.25">
      <c r="G1876" s="96" t="s">
        <v>78</v>
      </c>
      <c r="H1876" s="100">
        <v>44514</v>
      </c>
      <c r="I1876" s="98" t="s">
        <v>6</v>
      </c>
      <c r="J1876" s="98" t="str">
        <f t="shared" si="29"/>
        <v>44514O</v>
      </c>
      <c r="K1876" s="101">
        <v>146</v>
      </c>
      <c r="L1876" s="101">
        <v>176</v>
      </c>
      <c r="M1876" s="99"/>
      <c r="N1876" s="101">
        <v>186</v>
      </c>
      <c r="O1876" s="101">
        <v>216</v>
      </c>
      <c r="P1876" s="99"/>
      <c r="Q1876" s="99"/>
      <c r="R1876" s="99"/>
      <c r="S1876" s="99"/>
      <c r="T1876" s="99"/>
      <c r="U1876" s="99"/>
    </row>
    <row r="1877" spans="7:21" x14ac:dyDescent="0.25">
      <c r="G1877" s="96" t="s">
        <v>78</v>
      </c>
      <c r="H1877" s="100">
        <v>44514</v>
      </c>
      <c r="I1877" s="98" t="s">
        <v>7</v>
      </c>
      <c r="J1877" s="98" t="str">
        <f t="shared" si="29"/>
        <v>44514N</v>
      </c>
      <c r="K1877" s="101">
        <v>176</v>
      </c>
      <c r="L1877" s="101">
        <v>206</v>
      </c>
      <c r="M1877" s="99"/>
      <c r="N1877" s="101">
        <v>216</v>
      </c>
      <c r="O1877" s="101">
        <v>246</v>
      </c>
      <c r="P1877" s="99"/>
      <c r="Q1877" s="99"/>
      <c r="R1877" s="99"/>
      <c r="S1877" s="99"/>
      <c r="T1877" s="99"/>
      <c r="U1877" s="99"/>
    </row>
    <row r="1878" spans="7:21" x14ac:dyDescent="0.25">
      <c r="G1878" s="96" t="s">
        <v>78</v>
      </c>
      <c r="H1878" s="100">
        <v>44514</v>
      </c>
      <c r="I1878" s="98" t="s">
        <v>8</v>
      </c>
      <c r="J1878" s="98" t="str">
        <f t="shared" si="29"/>
        <v>44514X</v>
      </c>
      <c r="K1878" s="101">
        <v>236</v>
      </c>
      <c r="L1878" s="101">
        <v>266</v>
      </c>
      <c r="M1878" s="99"/>
      <c r="N1878" s="101">
        <v>276</v>
      </c>
      <c r="O1878" s="101">
        <v>306</v>
      </c>
      <c r="P1878" s="99"/>
      <c r="Q1878" s="99"/>
      <c r="R1878" s="99"/>
      <c r="S1878" s="99"/>
      <c r="T1878" s="99"/>
      <c r="U1878" s="99"/>
    </row>
    <row r="1879" spans="7:21" x14ac:dyDescent="0.25">
      <c r="G1879" s="96" t="s">
        <v>78</v>
      </c>
      <c r="H1879" s="100">
        <v>44514</v>
      </c>
      <c r="I1879" s="98" t="s">
        <v>9</v>
      </c>
      <c r="J1879" s="98" t="str">
        <f t="shared" si="29"/>
        <v>44514Q</v>
      </c>
      <c r="K1879" s="101">
        <v>296</v>
      </c>
      <c r="L1879" s="101">
        <v>326</v>
      </c>
      <c r="M1879" s="99"/>
      <c r="N1879" s="101">
        <v>336</v>
      </c>
      <c r="O1879" s="101">
        <v>366</v>
      </c>
      <c r="P1879" s="99"/>
      <c r="Q1879" s="99"/>
      <c r="R1879" s="99"/>
      <c r="S1879" s="99"/>
      <c r="T1879" s="99"/>
      <c r="U1879" s="99"/>
    </row>
    <row r="1880" spans="7:21" x14ac:dyDescent="0.25">
      <c r="G1880" s="96" t="s">
        <v>78</v>
      </c>
      <c r="H1880" s="100">
        <v>44514</v>
      </c>
      <c r="I1880" s="98" t="s">
        <v>10</v>
      </c>
      <c r="J1880" s="98" t="str">
        <f t="shared" si="29"/>
        <v>44514E</v>
      </c>
      <c r="K1880" s="101">
        <v>376</v>
      </c>
      <c r="L1880" s="101">
        <v>406</v>
      </c>
      <c r="M1880" s="99"/>
      <c r="N1880" s="101">
        <v>416</v>
      </c>
      <c r="O1880" s="101">
        <v>446</v>
      </c>
      <c r="P1880" s="99"/>
      <c r="Q1880" s="99"/>
      <c r="R1880" s="99"/>
      <c r="S1880" s="99"/>
      <c r="T1880" s="99"/>
      <c r="U1880" s="99"/>
    </row>
    <row r="1881" spans="7:21" x14ac:dyDescent="0.25">
      <c r="G1881" s="96" t="s">
        <v>78</v>
      </c>
      <c r="H1881" s="100">
        <v>44514</v>
      </c>
      <c r="I1881" s="98" t="s">
        <v>72</v>
      </c>
      <c r="J1881" s="98" t="str">
        <f t="shared" si="29"/>
        <v>44514M</v>
      </c>
      <c r="K1881" s="101">
        <v>466</v>
      </c>
      <c r="L1881" s="101">
        <v>496</v>
      </c>
      <c r="M1881" s="99"/>
      <c r="N1881" s="101">
        <v>506</v>
      </c>
      <c r="O1881" s="101">
        <v>536</v>
      </c>
      <c r="P1881" s="99"/>
      <c r="Q1881" s="99"/>
      <c r="R1881" s="99"/>
      <c r="S1881" s="99"/>
      <c r="T1881" s="99"/>
      <c r="U1881" s="99"/>
    </row>
    <row r="1882" spans="7:21" x14ac:dyDescent="0.25">
      <c r="G1882" s="96" t="s">
        <v>79</v>
      </c>
      <c r="H1882" s="100">
        <v>44515</v>
      </c>
      <c r="I1882" s="98" t="s">
        <v>6</v>
      </c>
      <c r="J1882" s="98" t="str">
        <f t="shared" si="29"/>
        <v>44515O</v>
      </c>
      <c r="K1882" s="101">
        <v>146</v>
      </c>
      <c r="L1882" s="101">
        <v>176</v>
      </c>
      <c r="M1882" s="99"/>
      <c r="N1882" s="101">
        <v>186</v>
      </c>
      <c r="O1882" s="101">
        <v>216</v>
      </c>
      <c r="P1882" s="99"/>
      <c r="Q1882" s="99"/>
      <c r="R1882" s="99"/>
      <c r="S1882" s="99"/>
      <c r="T1882" s="99"/>
      <c r="U1882" s="99"/>
    </row>
    <row r="1883" spans="7:21" x14ac:dyDescent="0.25">
      <c r="G1883" s="96" t="s">
        <v>79</v>
      </c>
      <c r="H1883" s="100">
        <v>44515</v>
      </c>
      <c r="I1883" s="98" t="s">
        <v>7</v>
      </c>
      <c r="J1883" s="98" t="str">
        <f t="shared" si="29"/>
        <v>44515N</v>
      </c>
      <c r="K1883" s="101">
        <v>176</v>
      </c>
      <c r="L1883" s="101">
        <v>206</v>
      </c>
      <c r="M1883" s="99"/>
      <c r="N1883" s="101">
        <v>216</v>
      </c>
      <c r="O1883" s="101">
        <v>246</v>
      </c>
      <c r="P1883" s="99"/>
      <c r="Q1883" s="99"/>
      <c r="R1883" s="99"/>
      <c r="S1883" s="99"/>
      <c r="T1883" s="99"/>
      <c r="U1883" s="99"/>
    </row>
    <row r="1884" spans="7:21" x14ac:dyDescent="0.25">
      <c r="G1884" s="96" t="s">
        <v>79</v>
      </c>
      <c r="H1884" s="100">
        <v>44515</v>
      </c>
      <c r="I1884" s="98" t="s">
        <v>8</v>
      </c>
      <c r="J1884" s="98" t="str">
        <f t="shared" si="29"/>
        <v>44515X</v>
      </c>
      <c r="K1884" s="101">
        <v>236</v>
      </c>
      <c r="L1884" s="101">
        <v>266</v>
      </c>
      <c r="M1884" s="99"/>
      <c r="N1884" s="101">
        <v>276</v>
      </c>
      <c r="O1884" s="101">
        <v>306</v>
      </c>
      <c r="P1884" s="99"/>
      <c r="Q1884" s="99"/>
      <c r="R1884" s="99"/>
      <c r="S1884" s="99"/>
      <c r="T1884" s="99"/>
      <c r="U1884" s="99"/>
    </row>
    <row r="1885" spans="7:21" x14ac:dyDescent="0.25">
      <c r="G1885" s="96" t="s">
        <v>79</v>
      </c>
      <c r="H1885" s="100">
        <v>44515</v>
      </c>
      <c r="I1885" s="98" t="s">
        <v>9</v>
      </c>
      <c r="J1885" s="98" t="str">
        <f t="shared" si="29"/>
        <v>44515Q</v>
      </c>
      <c r="K1885" s="101">
        <v>296</v>
      </c>
      <c r="L1885" s="101">
        <v>326</v>
      </c>
      <c r="M1885" s="99"/>
      <c r="N1885" s="101">
        <v>336</v>
      </c>
      <c r="O1885" s="101">
        <v>366</v>
      </c>
      <c r="P1885" s="99"/>
      <c r="Q1885" s="99"/>
      <c r="R1885" s="99"/>
      <c r="S1885" s="99"/>
      <c r="T1885" s="99"/>
      <c r="U1885" s="99"/>
    </row>
    <row r="1886" spans="7:21" x14ac:dyDescent="0.25">
      <c r="G1886" s="96" t="s">
        <v>79</v>
      </c>
      <c r="H1886" s="100">
        <v>44515</v>
      </c>
      <c r="I1886" s="98" t="s">
        <v>10</v>
      </c>
      <c r="J1886" s="98" t="str">
        <f t="shared" si="29"/>
        <v>44515E</v>
      </c>
      <c r="K1886" s="101">
        <v>376</v>
      </c>
      <c r="L1886" s="101">
        <v>406</v>
      </c>
      <c r="M1886" s="99"/>
      <c r="N1886" s="101">
        <v>416</v>
      </c>
      <c r="O1886" s="101">
        <v>446</v>
      </c>
      <c r="P1886" s="99"/>
      <c r="Q1886" s="99"/>
      <c r="R1886" s="99"/>
      <c r="S1886" s="99"/>
      <c r="T1886" s="99"/>
      <c r="U1886" s="99"/>
    </row>
    <row r="1887" spans="7:21" x14ac:dyDescent="0.25">
      <c r="G1887" s="96" t="s">
        <v>79</v>
      </c>
      <c r="H1887" s="100">
        <v>44515</v>
      </c>
      <c r="I1887" s="98" t="s">
        <v>72</v>
      </c>
      <c r="J1887" s="98" t="str">
        <f t="shared" si="29"/>
        <v>44515M</v>
      </c>
      <c r="K1887" s="101">
        <v>466</v>
      </c>
      <c r="L1887" s="101">
        <v>496</v>
      </c>
      <c r="M1887" s="99"/>
      <c r="N1887" s="101">
        <v>506</v>
      </c>
      <c r="O1887" s="101">
        <v>536</v>
      </c>
      <c r="P1887" s="99"/>
      <c r="Q1887" s="99"/>
      <c r="R1887" s="99"/>
      <c r="S1887" s="99"/>
      <c r="T1887" s="99"/>
      <c r="U1887" s="99"/>
    </row>
    <row r="1888" spans="7:21" x14ac:dyDescent="0.25">
      <c r="G1888" s="96" t="s">
        <v>80</v>
      </c>
      <c r="H1888" s="100">
        <v>44516</v>
      </c>
      <c r="I1888" s="98" t="s">
        <v>6</v>
      </c>
      <c r="J1888" s="98" t="str">
        <f t="shared" si="29"/>
        <v>44516O</v>
      </c>
      <c r="K1888" s="101">
        <v>146</v>
      </c>
      <c r="L1888" s="101">
        <v>176</v>
      </c>
      <c r="M1888" s="99"/>
      <c r="N1888" s="101">
        <v>186</v>
      </c>
      <c r="O1888" s="101">
        <v>216</v>
      </c>
      <c r="P1888" s="99"/>
      <c r="Q1888" s="99"/>
      <c r="R1888" s="99"/>
      <c r="S1888" s="99"/>
      <c r="T1888" s="99"/>
      <c r="U1888" s="99"/>
    </row>
    <row r="1889" spans="7:21" x14ac:dyDescent="0.25">
      <c r="G1889" s="96" t="s">
        <v>80</v>
      </c>
      <c r="H1889" s="100">
        <v>44516</v>
      </c>
      <c r="I1889" s="98" t="s">
        <v>7</v>
      </c>
      <c r="J1889" s="98" t="str">
        <f t="shared" si="29"/>
        <v>44516N</v>
      </c>
      <c r="K1889" s="101">
        <v>176</v>
      </c>
      <c r="L1889" s="101">
        <v>206</v>
      </c>
      <c r="M1889" s="99"/>
      <c r="N1889" s="101">
        <v>216</v>
      </c>
      <c r="O1889" s="101">
        <v>246</v>
      </c>
      <c r="P1889" s="99"/>
      <c r="Q1889" s="99"/>
      <c r="R1889" s="99"/>
      <c r="S1889" s="99"/>
      <c r="T1889" s="99"/>
      <c r="U1889" s="99"/>
    </row>
    <row r="1890" spans="7:21" x14ac:dyDescent="0.25">
      <c r="G1890" s="96" t="s">
        <v>80</v>
      </c>
      <c r="H1890" s="100">
        <v>44516</v>
      </c>
      <c r="I1890" s="98" t="s">
        <v>8</v>
      </c>
      <c r="J1890" s="98" t="str">
        <f t="shared" si="29"/>
        <v>44516X</v>
      </c>
      <c r="K1890" s="101">
        <v>236</v>
      </c>
      <c r="L1890" s="101">
        <v>266</v>
      </c>
      <c r="M1890" s="99"/>
      <c r="N1890" s="101">
        <v>276</v>
      </c>
      <c r="O1890" s="101">
        <v>306</v>
      </c>
      <c r="P1890" s="99"/>
      <c r="Q1890" s="99"/>
      <c r="R1890" s="99"/>
      <c r="S1890" s="99"/>
      <c r="T1890" s="99"/>
      <c r="U1890" s="99"/>
    </row>
    <row r="1891" spans="7:21" x14ac:dyDescent="0.25">
      <c r="G1891" s="96" t="s">
        <v>80</v>
      </c>
      <c r="H1891" s="100">
        <v>44516</v>
      </c>
      <c r="I1891" s="98" t="s">
        <v>9</v>
      </c>
      <c r="J1891" s="98" t="str">
        <f t="shared" si="29"/>
        <v>44516Q</v>
      </c>
      <c r="K1891" s="101">
        <v>296</v>
      </c>
      <c r="L1891" s="101">
        <v>326</v>
      </c>
      <c r="M1891" s="99"/>
      <c r="N1891" s="101">
        <v>336</v>
      </c>
      <c r="O1891" s="101">
        <v>366</v>
      </c>
      <c r="P1891" s="99"/>
      <c r="Q1891" s="99"/>
      <c r="R1891" s="99"/>
      <c r="S1891" s="99"/>
      <c r="T1891" s="99"/>
      <c r="U1891" s="99"/>
    </row>
    <row r="1892" spans="7:21" x14ac:dyDescent="0.25">
      <c r="G1892" s="96" t="s">
        <v>80</v>
      </c>
      <c r="H1892" s="100">
        <v>44516</v>
      </c>
      <c r="I1892" s="98" t="s">
        <v>10</v>
      </c>
      <c r="J1892" s="98" t="str">
        <f t="shared" si="29"/>
        <v>44516E</v>
      </c>
      <c r="K1892" s="101">
        <v>376</v>
      </c>
      <c r="L1892" s="101">
        <v>406</v>
      </c>
      <c r="M1892" s="99"/>
      <c r="N1892" s="101">
        <v>416</v>
      </c>
      <c r="O1892" s="101">
        <v>446</v>
      </c>
      <c r="P1892" s="99"/>
      <c r="Q1892" s="99"/>
      <c r="R1892" s="99"/>
      <c r="S1892" s="99"/>
      <c r="T1892" s="99"/>
      <c r="U1892" s="99"/>
    </row>
    <row r="1893" spans="7:21" x14ac:dyDescent="0.25">
      <c r="G1893" s="96" t="s">
        <v>80</v>
      </c>
      <c r="H1893" s="100">
        <v>44516</v>
      </c>
      <c r="I1893" s="98" t="s">
        <v>72</v>
      </c>
      <c r="J1893" s="98" t="str">
        <f t="shared" si="29"/>
        <v>44516M</v>
      </c>
      <c r="K1893" s="101">
        <v>466</v>
      </c>
      <c r="L1893" s="101">
        <v>496</v>
      </c>
      <c r="M1893" s="99"/>
      <c r="N1893" s="101">
        <v>506</v>
      </c>
      <c r="O1893" s="101">
        <v>536</v>
      </c>
      <c r="P1893" s="99"/>
      <c r="Q1893" s="99"/>
      <c r="R1893" s="99"/>
      <c r="S1893" s="99"/>
      <c r="T1893" s="99"/>
      <c r="U1893" s="99"/>
    </row>
    <row r="1894" spans="7:21" x14ac:dyDescent="0.25">
      <c r="G1894" s="96" t="s">
        <v>74</v>
      </c>
      <c r="H1894" s="100">
        <v>44517</v>
      </c>
      <c r="I1894" s="98" t="s">
        <v>6</v>
      </c>
      <c r="J1894" s="98" t="str">
        <f t="shared" si="29"/>
        <v>44517O</v>
      </c>
      <c r="K1894" s="101">
        <v>146</v>
      </c>
      <c r="L1894" s="101">
        <v>176</v>
      </c>
      <c r="M1894" s="99"/>
      <c r="N1894" s="101">
        <v>186</v>
      </c>
      <c r="O1894" s="101">
        <v>216</v>
      </c>
      <c r="P1894" s="99"/>
      <c r="Q1894" s="99"/>
      <c r="R1894" s="99"/>
      <c r="S1894" s="99"/>
      <c r="T1894" s="99"/>
      <c r="U1894" s="99"/>
    </row>
    <row r="1895" spans="7:21" x14ac:dyDescent="0.25">
      <c r="G1895" s="96" t="s">
        <v>74</v>
      </c>
      <c r="H1895" s="100">
        <v>44517</v>
      </c>
      <c r="I1895" s="98" t="s">
        <v>7</v>
      </c>
      <c r="J1895" s="98" t="str">
        <f t="shared" si="29"/>
        <v>44517N</v>
      </c>
      <c r="K1895" s="101">
        <v>176</v>
      </c>
      <c r="L1895" s="101">
        <v>206</v>
      </c>
      <c r="M1895" s="99"/>
      <c r="N1895" s="101">
        <v>216</v>
      </c>
      <c r="O1895" s="101">
        <v>246</v>
      </c>
      <c r="P1895" s="99"/>
      <c r="Q1895" s="99"/>
      <c r="R1895" s="99"/>
      <c r="S1895" s="99"/>
      <c r="T1895" s="99"/>
      <c r="U1895" s="99"/>
    </row>
    <row r="1896" spans="7:21" x14ac:dyDescent="0.25">
      <c r="G1896" s="96" t="s">
        <v>74</v>
      </c>
      <c r="H1896" s="100">
        <v>44517</v>
      </c>
      <c r="I1896" s="98" t="s">
        <v>8</v>
      </c>
      <c r="J1896" s="98" t="str">
        <f t="shared" si="29"/>
        <v>44517X</v>
      </c>
      <c r="K1896" s="101">
        <v>236</v>
      </c>
      <c r="L1896" s="101">
        <v>266</v>
      </c>
      <c r="M1896" s="99"/>
      <c r="N1896" s="101">
        <v>276</v>
      </c>
      <c r="O1896" s="101">
        <v>306</v>
      </c>
      <c r="P1896" s="99"/>
      <c r="Q1896" s="99"/>
      <c r="R1896" s="99"/>
      <c r="S1896" s="99"/>
      <c r="T1896" s="99"/>
      <c r="U1896" s="99"/>
    </row>
    <row r="1897" spans="7:21" x14ac:dyDescent="0.25">
      <c r="G1897" s="96" t="s">
        <v>74</v>
      </c>
      <c r="H1897" s="100">
        <v>44517</v>
      </c>
      <c r="I1897" s="98" t="s">
        <v>9</v>
      </c>
      <c r="J1897" s="98" t="str">
        <f t="shared" si="29"/>
        <v>44517Q</v>
      </c>
      <c r="K1897" s="101">
        <v>296</v>
      </c>
      <c r="L1897" s="101">
        <v>326</v>
      </c>
      <c r="M1897" s="99"/>
      <c r="N1897" s="101">
        <v>336</v>
      </c>
      <c r="O1897" s="101">
        <v>366</v>
      </c>
      <c r="P1897" s="99"/>
      <c r="Q1897" s="99"/>
      <c r="R1897" s="99"/>
      <c r="S1897" s="99"/>
      <c r="T1897" s="99"/>
      <c r="U1897" s="99"/>
    </row>
    <row r="1898" spans="7:21" x14ac:dyDescent="0.25">
      <c r="G1898" s="96" t="s">
        <v>74</v>
      </c>
      <c r="H1898" s="100">
        <v>44517</v>
      </c>
      <c r="I1898" s="98" t="s">
        <v>10</v>
      </c>
      <c r="J1898" s="98" t="str">
        <f t="shared" si="29"/>
        <v>44517E</v>
      </c>
      <c r="K1898" s="101">
        <v>376</v>
      </c>
      <c r="L1898" s="101">
        <v>406</v>
      </c>
      <c r="M1898" s="99"/>
      <c r="N1898" s="101">
        <v>416</v>
      </c>
      <c r="O1898" s="101">
        <v>446</v>
      </c>
      <c r="P1898" s="99"/>
      <c r="Q1898" s="99"/>
      <c r="R1898" s="99"/>
      <c r="S1898" s="99"/>
      <c r="T1898" s="99"/>
      <c r="U1898" s="99"/>
    </row>
    <row r="1899" spans="7:21" x14ac:dyDescent="0.25">
      <c r="G1899" s="96" t="s">
        <v>74</v>
      </c>
      <c r="H1899" s="100">
        <v>44517</v>
      </c>
      <c r="I1899" s="98" t="s">
        <v>72</v>
      </c>
      <c r="J1899" s="98" t="str">
        <f t="shared" si="29"/>
        <v>44517M</v>
      </c>
      <c r="K1899" s="101">
        <v>466</v>
      </c>
      <c r="L1899" s="101">
        <v>496</v>
      </c>
      <c r="M1899" s="99"/>
      <c r="N1899" s="101">
        <v>506</v>
      </c>
      <c r="O1899" s="101">
        <v>536</v>
      </c>
      <c r="P1899" s="99"/>
      <c r="Q1899" s="99"/>
      <c r="R1899" s="99"/>
      <c r="S1899" s="99"/>
      <c r="T1899" s="99"/>
      <c r="U1899" s="99"/>
    </row>
    <row r="1900" spans="7:21" x14ac:dyDescent="0.25">
      <c r="G1900" s="96" t="s">
        <v>75</v>
      </c>
      <c r="H1900" s="100">
        <v>44518</v>
      </c>
      <c r="I1900" s="98" t="s">
        <v>6</v>
      </c>
      <c r="J1900" s="98" t="str">
        <f t="shared" si="29"/>
        <v>44518O</v>
      </c>
      <c r="K1900" s="101">
        <v>146</v>
      </c>
      <c r="L1900" s="101">
        <v>176</v>
      </c>
      <c r="M1900" s="99"/>
      <c r="N1900" s="101">
        <v>186</v>
      </c>
      <c r="O1900" s="101">
        <v>216</v>
      </c>
      <c r="P1900" s="99"/>
      <c r="Q1900" s="99"/>
      <c r="R1900" s="99"/>
      <c r="S1900" s="99"/>
      <c r="T1900" s="99"/>
      <c r="U1900" s="99"/>
    </row>
    <row r="1901" spans="7:21" x14ac:dyDescent="0.25">
      <c r="G1901" s="96" t="s">
        <v>75</v>
      </c>
      <c r="H1901" s="100">
        <v>44518</v>
      </c>
      <c r="I1901" s="98" t="s">
        <v>7</v>
      </c>
      <c r="J1901" s="98" t="str">
        <f t="shared" si="29"/>
        <v>44518N</v>
      </c>
      <c r="K1901" s="101">
        <v>176</v>
      </c>
      <c r="L1901" s="101">
        <v>206</v>
      </c>
      <c r="M1901" s="99"/>
      <c r="N1901" s="101">
        <v>216</v>
      </c>
      <c r="O1901" s="101">
        <v>246</v>
      </c>
      <c r="P1901" s="99"/>
      <c r="Q1901" s="99"/>
      <c r="R1901" s="99"/>
      <c r="S1901" s="99"/>
      <c r="T1901" s="99"/>
      <c r="U1901" s="99"/>
    </row>
    <row r="1902" spans="7:21" x14ac:dyDescent="0.25">
      <c r="G1902" s="96" t="s">
        <v>75</v>
      </c>
      <c r="H1902" s="100">
        <v>44518</v>
      </c>
      <c r="I1902" s="98" t="s">
        <v>8</v>
      </c>
      <c r="J1902" s="98" t="str">
        <f t="shared" si="29"/>
        <v>44518X</v>
      </c>
      <c r="K1902" s="101">
        <v>236</v>
      </c>
      <c r="L1902" s="101">
        <v>266</v>
      </c>
      <c r="M1902" s="99"/>
      <c r="N1902" s="101">
        <v>276</v>
      </c>
      <c r="O1902" s="101">
        <v>306</v>
      </c>
      <c r="P1902" s="99"/>
      <c r="Q1902" s="99"/>
      <c r="R1902" s="99"/>
      <c r="S1902" s="99"/>
      <c r="T1902" s="99"/>
      <c r="U1902" s="99"/>
    </row>
    <row r="1903" spans="7:21" x14ac:dyDescent="0.25">
      <c r="G1903" s="96" t="s">
        <v>75</v>
      </c>
      <c r="H1903" s="100">
        <v>44518</v>
      </c>
      <c r="I1903" s="98" t="s">
        <v>9</v>
      </c>
      <c r="J1903" s="98" t="str">
        <f t="shared" si="29"/>
        <v>44518Q</v>
      </c>
      <c r="K1903" s="101">
        <v>296</v>
      </c>
      <c r="L1903" s="101">
        <v>326</v>
      </c>
      <c r="M1903" s="99"/>
      <c r="N1903" s="101">
        <v>336</v>
      </c>
      <c r="O1903" s="101">
        <v>366</v>
      </c>
      <c r="P1903" s="99"/>
      <c r="Q1903" s="99"/>
      <c r="R1903" s="99"/>
      <c r="S1903" s="99"/>
      <c r="T1903" s="99"/>
      <c r="U1903" s="99"/>
    </row>
    <row r="1904" spans="7:21" x14ac:dyDescent="0.25">
      <c r="G1904" s="96" t="s">
        <v>75</v>
      </c>
      <c r="H1904" s="100">
        <v>44518</v>
      </c>
      <c r="I1904" s="98" t="s">
        <v>10</v>
      </c>
      <c r="J1904" s="98" t="str">
        <f t="shared" si="29"/>
        <v>44518E</v>
      </c>
      <c r="K1904" s="101">
        <v>376</v>
      </c>
      <c r="L1904" s="101">
        <v>406</v>
      </c>
      <c r="M1904" s="99"/>
      <c r="N1904" s="101">
        <v>416</v>
      </c>
      <c r="O1904" s="101">
        <v>446</v>
      </c>
      <c r="P1904" s="99"/>
      <c r="Q1904" s="99"/>
      <c r="R1904" s="99"/>
      <c r="S1904" s="99"/>
      <c r="T1904" s="99"/>
      <c r="U1904" s="99"/>
    </row>
    <row r="1905" spans="7:21" x14ac:dyDescent="0.25">
      <c r="G1905" s="96" t="s">
        <v>75</v>
      </c>
      <c r="H1905" s="100">
        <v>44518</v>
      </c>
      <c r="I1905" s="98" t="s">
        <v>72</v>
      </c>
      <c r="J1905" s="98" t="str">
        <f t="shared" si="29"/>
        <v>44518M</v>
      </c>
      <c r="K1905" s="101">
        <v>466</v>
      </c>
      <c r="L1905" s="101">
        <v>496</v>
      </c>
      <c r="M1905" s="99"/>
      <c r="N1905" s="101">
        <v>506</v>
      </c>
      <c r="O1905" s="101">
        <v>536</v>
      </c>
      <c r="P1905" s="99"/>
      <c r="Q1905" s="99"/>
      <c r="R1905" s="99"/>
      <c r="S1905" s="99"/>
      <c r="T1905" s="99"/>
      <c r="U1905" s="99"/>
    </row>
    <row r="1906" spans="7:21" x14ac:dyDescent="0.25">
      <c r="G1906" s="96" t="s">
        <v>76</v>
      </c>
      <c r="H1906" s="100">
        <v>44519</v>
      </c>
      <c r="I1906" s="98" t="s">
        <v>6</v>
      </c>
      <c r="J1906" s="98" t="str">
        <f t="shared" si="29"/>
        <v>44519O</v>
      </c>
      <c r="K1906" s="101">
        <v>146</v>
      </c>
      <c r="L1906" s="101">
        <v>176</v>
      </c>
      <c r="M1906" s="99"/>
      <c r="N1906" s="101">
        <v>186</v>
      </c>
      <c r="O1906" s="101">
        <v>216</v>
      </c>
      <c r="P1906" s="99"/>
      <c r="Q1906" s="99"/>
      <c r="R1906" s="99"/>
      <c r="S1906" s="99"/>
      <c r="T1906" s="99"/>
      <c r="U1906" s="99"/>
    </row>
    <row r="1907" spans="7:21" x14ac:dyDescent="0.25">
      <c r="G1907" s="96" t="s">
        <v>76</v>
      </c>
      <c r="H1907" s="100">
        <v>44519</v>
      </c>
      <c r="I1907" s="98" t="s">
        <v>7</v>
      </c>
      <c r="J1907" s="98" t="str">
        <f t="shared" si="29"/>
        <v>44519N</v>
      </c>
      <c r="K1907" s="101">
        <v>176</v>
      </c>
      <c r="L1907" s="101">
        <v>206</v>
      </c>
      <c r="M1907" s="99"/>
      <c r="N1907" s="101">
        <v>216</v>
      </c>
      <c r="O1907" s="101">
        <v>246</v>
      </c>
      <c r="P1907" s="99"/>
      <c r="Q1907" s="99"/>
      <c r="R1907" s="99"/>
      <c r="S1907" s="99"/>
      <c r="T1907" s="99"/>
      <c r="U1907" s="99"/>
    </row>
    <row r="1908" spans="7:21" x14ac:dyDescent="0.25">
      <c r="G1908" s="96" t="s">
        <v>76</v>
      </c>
      <c r="H1908" s="100">
        <v>44519</v>
      </c>
      <c r="I1908" s="98" t="s">
        <v>8</v>
      </c>
      <c r="J1908" s="98" t="str">
        <f t="shared" si="29"/>
        <v>44519X</v>
      </c>
      <c r="K1908" s="101">
        <v>236</v>
      </c>
      <c r="L1908" s="101">
        <v>266</v>
      </c>
      <c r="M1908" s="99"/>
      <c r="N1908" s="101">
        <v>276</v>
      </c>
      <c r="O1908" s="101">
        <v>306</v>
      </c>
      <c r="P1908" s="99"/>
      <c r="Q1908" s="99"/>
      <c r="R1908" s="99"/>
      <c r="S1908" s="99"/>
      <c r="T1908" s="99"/>
      <c r="U1908" s="99"/>
    </row>
    <row r="1909" spans="7:21" x14ac:dyDescent="0.25">
      <c r="G1909" s="96" t="s">
        <v>76</v>
      </c>
      <c r="H1909" s="100">
        <v>44519</v>
      </c>
      <c r="I1909" s="98" t="s">
        <v>9</v>
      </c>
      <c r="J1909" s="98" t="str">
        <f t="shared" si="29"/>
        <v>44519Q</v>
      </c>
      <c r="K1909" s="101">
        <v>296</v>
      </c>
      <c r="L1909" s="101">
        <v>326</v>
      </c>
      <c r="M1909" s="99"/>
      <c r="N1909" s="101">
        <v>336</v>
      </c>
      <c r="O1909" s="101">
        <v>366</v>
      </c>
      <c r="P1909" s="99"/>
      <c r="Q1909" s="99"/>
      <c r="R1909" s="99"/>
      <c r="S1909" s="99"/>
      <c r="T1909" s="99"/>
      <c r="U1909" s="99"/>
    </row>
    <row r="1910" spans="7:21" x14ac:dyDescent="0.25">
      <c r="G1910" s="96" t="s">
        <v>76</v>
      </c>
      <c r="H1910" s="100">
        <v>44519</v>
      </c>
      <c r="I1910" s="98" t="s">
        <v>10</v>
      </c>
      <c r="J1910" s="98" t="str">
        <f t="shared" si="29"/>
        <v>44519E</v>
      </c>
      <c r="K1910" s="101">
        <v>376</v>
      </c>
      <c r="L1910" s="101">
        <v>406</v>
      </c>
      <c r="M1910" s="99"/>
      <c r="N1910" s="101">
        <v>416</v>
      </c>
      <c r="O1910" s="101">
        <v>446</v>
      </c>
      <c r="P1910" s="99"/>
      <c r="Q1910" s="99"/>
      <c r="R1910" s="99"/>
      <c r="S1910" s="99"/>
      <c r="T1910" s="99"/>
      <c r="U1910" s="99"/>
    </row>
    <row r="1911" spans="7:21" x14ac:dyDescent="0.25">
      <c r="G1911" s="96" t="s">
        <v>76</v>
      </c>
      <c r="H1911" s="100">
        <v>44519</v>
      </c>
      <c r="I1911" s="98" t="s">
        <v>72</v>
      </c>
      <c r="J1911" s="98" t="str">
        <f t="shared" si="29"/>
        <v>44519M</v>
      </c>
      <c r="K1911" s="101">
        <v>466</v>
      </c>
      <c r="L1911" s="101">
        <v>496</v>
      </c>
      <c r="M1911" s="99"/>
      <c r="N1911" s="101">
        <v>506</v>
      </c>
      <c r="O1911" s="101">
        <v>536</v>
      </c>
      <c r="P1911" s="99"/>
      <c r="Q1911" s="99"/>
      <c r="R1911" s="99"/>
      <c r="S1911" s="99"/>
      <c r="T1911" s="99"/>
      <c r="U1911" s="99"/>
    </row>
    <row r="1912" spans="7:21" x14ac:dyDescent="0.25">
      <c r="G1912" s="96" t="s">
        <v>77</v>
      </c>
      <c r="H1912" s="100">
        <v>44520</v>
      </c>
      <c r="I1912" s="98" t="s">
        <v>6</v>
      </c>
      <c r="J1912" s="98" t="str">
        <f t="shared" si="29"/>
        <v>44520O</v>
      </c>
      <c r="K1912" s="101">
        <v>146</v>
      </c>
      <c r="L1912" s="101">
        <v>176</v>
      </c>
      <c r="M1912" s="99"/>
      <c r="N1912" s="101">
        <v>186</v>
      </c>
      <c r="O1912" s="101">
        <v>216</v>
      </c>
      <c r="P1912" s="99"/>
      <c r="Q1912" s="99"/>
      <c r="R1912" s="99"/>
      <c r="S1912" s="99"/>
      <c r="T1912" s="99"/>
      <c r="U1912" s="99"/>
    </row>
    <row r="1913" spans="7:21" x14ac:dyDescent="0.25">
      <c r="G1913" s="96" t="s">
        <v>77</v>
      </c>
      <c r="H1913" s="100">
        <v>44520</v>
      </c>
      <c r="I1913" s="98" t="s">
        <v>7</v>
      </c>
      <c r="J1913" s="98" t="str">
        <f t="shared" si="29"/>
        <v>44520N</v>
      </c>
      <c r="K1913" s="101">
        <v>176</v>
      </c>
      <c r="L1913" s="101">
        <v>206</v>
      </c>
      <c r="M1913" s="99"/>
      <c r="N1913" s="101">
        <v>216</v>
      </c>
      <c r="O1913" s="101">
        <v>246</v>
      </c>
      <c r="P1913" s="99"/>
      <c r="Q1913" s="99"/>
      <c r="R1913" s="99"/>
      <c r="S1913" s="99"/>
      <c r="T1913" s="99"/>
      <c r="U1913" s="99"/>
    </row>
    <row r="1914" spans="7:21" x14ac:dyDescent="0.25">
      <c r="G1914" s="96" t="s">
        <v>77</v>
      </c>
      <c r="H1914" s="100">
        <v>44520</v>
      </c>
      <c r="I1914" s="98" t="s">
        <v>8</v>
      </c>
      <c r="J1914" s="98" t="str">
        <f t="shared" si="29"/>
        <v>44520X</v>
      </c>
      <c r="K1914" s="101">
        <v>236</v>
      </c>
      <c r="L1914" s="101">
        <v>266</v>
      </c>
      <c r="M1914" s="99"/>
      <c r="N1914" s="101">
        <v>276</v>
      </c>
      <c r="O1914" s="101">
        <v>306</v>
      </c>
      <c r="P1914" s="99"/>
      <c r="Q1914" s="99"/>
      <c r="R1914" s="99"/>
      <c r="S1914" s="99"/>
      <c r="T1914" s="99"/>
      <c r="U1914" s="99"/>
    </row>
    <row r="1915" spans="7:21" x14ac:dyDescent="0.25">
      <c r="G1915" s="96" t="s">
        <v>77</v>
      </c>
      <c r="H1915" s="100">
        <v>44520</v>
      </c>
      <c r="I1915" s="98" t="s">
        <v>9</v>
      </c>
      <c r="J1915" s="98" t="str">
        <f t="shared" si="29"/>
        <v>44520Q</v>
      </c>
      <c r="K1915" s="101">
        <v>296</v>
      </c>
      <c r="L1915" s="101">
        <v>326</v>
      </c>
      <c r="M1915" s="99"/>
      <c r="N1915" s="101">
        <v>336</v>
      </c>
      <c r="O1915" s="101">
        <v>366</v>
      </c>
      <c r="P1915" s="99"/>
      <c r="Q1915" s="99"/>
      <c r="R1915" s="99"/>
      <c r="S1915" s="99"/>
      <c r="T1915" s="99"/>
      <c r="U1915" s="99"/>
    </row>
    <row r="1916" spans="7:21" x14ac:dyDescent="0.25">
      <c r="G1916" s="96" t="s">
        <v>77</v>
      </c>
      <c r="H1916" s="100">
        <v>44520</v>
      </c>
      <c r="I1916" s="98" t="s">
        <v>10</v>
      </c>
      <c r="J1916" s="98" t="str">
        <f t="shared" si="29"/>
        <v>44520E</v>
      </c>
      <c r="K1916" s="101">
        <v>376</v>
      </c>
      <c r="L1916" s="101">
        <v>406</v>
      </c>
      <c r="M1916" s="99"/>
      <c r="N1916" s="101">
        <v>416</v>
      </c>
      <c r="O1916" s="101">
        <v>446</v>
      </c>
      <c r="P1916" s="99"/>
      <c r="Q1916" s="99"/>
      <c r="R1916" s="99"/>
      <c r="S1916" s="99"/>
      <c r="T1916" s="99"/>
      <c r="U1916" s="99"/>
    </row>
    <row r="1917" spans="7:21" x14ac:dyDescent="0.25">
      <c r="G1917" s="96" t="s">
        <v>77</v>
      </c>
      <c r="H1917" s="100">
        <v>44520</v>
      </c>
      <c r="I1917" s="98" t="s">
        <v>72</v>
      </c>
      <c r="J1917" s="98" t="str">
        <f t="shared" si="29"/>
        <v>44520M</v>
      </c>
      <c r="K1917" s="101">
        <v>466</v>
      </c>
      <c r="L1917" s="101">
        <v>496</v>
      </c>
      <c r="M1917" s="99"/>
      <c r="N1917" s="101">
        <v>506</v>
      </c>
      <c r="O1917" s="101">
        <v>536</v>
      </c>
      <c r="P1917" s="99"/>
      <c r="Q1917" s="99"/>
      <c r="R1917" s="99"/>
      <c r="S1917" s="99"/>
      <c r="T1917" s="99"/>
      <c r="U1917" s="99"/>
    </row>
    <row r="1918" spans="7:21" x14ac:dyDescent="0.25">
      <c r="G1918" s="96" t="s">
        <v>78</v>
      </c>
      <c r="H1918" s="100">
        <v>44521</v>
      </c>
      <c r="I1918" s="98" t="s">
        <v>6</v>
      </c>
      <c r="J1918" s="98" t="str">
        <f t="shared" si="29"/>
        <v>44521O</v>
      </c>
      <c r="K1918" s="101">
        <v>146</v>
      </c>
      <c r="L1918" s="101">
        <v>176</v>
      </c>
      <c r="M1918" s="99"/>
      <c r="N1918" s="101">
        <v>186</v>
      </c>
      <c r="O1918" s="101">
        <v>216</v>
      </c>
      <c r="P1918" s="99"/>
      <c r="Q1918" s="99"/>
      <c r="R1918" s="99"/>
      <c r="S1918" s="99"/>
      <c r="T1918" s="99"/>
      <c r="U1918" s="99"/>
    </row>
    <row r="1919" spans="7:21" x14ac:dyDescent="0.25">
      <c r="G1919" s="96" t="s">
        <v>78</v>
      </c>
      <c r="H1919" s="100">
        <v>44521</v>
      </c>
      <c r="I1919" s="98" t="s">
        <v>7</v>
      </c>
      <c r="J1919" s="98" t="str">
        <f t="shared" si="29"/>
        <v>44521N</v>
      </c>
      <c r="K1919" s="101">
        <v>176</v>
      </c>
      <c r="L1919" s="101">
        <v>206</v>
      </c>
      <c r="M1919" s="99"/>
      <c r="N1919" s="101">
        <v>216</v>
      </c>
      <c r="O1919" s="101">
        <v>246</v>
      </c>
      <c r="P1919" s="99"/>
      <c r="Q1919" s="99"/>
      <c r="R1919" s="99"/>
      <c r="S1919" s="99"/>
      <c r="T1919" s="99"/>
      <c r="U1919" s="99"/>
    </row>
    <row r="1920" spans="7:21" x14ac:dyDescent="0.25">
      <c r="G1920" s="96" t="s">
        <v>78</v>
      </c>
      <c r="H1920" s="100">
        <v>44521</v>
      </c>
      <c r="I1920" s="98" t="s">
        <v>8</v>
      </c>
      <c r="J1920" s="98" t="str">
        <f t="shared" si="29"/>
        <v>44521X</v>
      </c>
      <c r="K1920" s="101">
        <v>236</v>
      </c>
      <c r="L1920" s="101">
        <v>266</v>
      </c>
      <c r="M1920" s="99"/>
      <c r="N1920" s="101">
        <v>276</v>
      </c>
      <c r="O1920" s="101">
        <v>306</v>
      </c>
      <c r="P1920" s="99"/>
      <c r="Q1920" s="99"/>
      <c r="R1920" s="99"/>
      <c r="S1920" s="99"/>
      <c r="T1920" s="99"/>
      <c r="U1920" s="99"/>
    </row>
    <row r="1921" spans="7:21" x14ac:dyDescent="0.25">
      <c r="G1921" s="96" t="s">
        <v>78</v>
      </c>
      <c r="H1921" s="100">
        <v>44521</v>
      </c>
      <c r="I1921" s="98" t="s">
        <v>9</v>
      </c>
      <c r="J1921" s="98" t="str">
        <f t="shared" si="29"/>
        <v>44521Q</v>
      </c>
      <c r="K1921" s="101">
        <v>296</v>
      </c>
      <c r="L1921" s="101">
        <v>326</v>
      </c>
      <c r="M1921" s="99"/>
      <c r="N1921" s="101">
        <v>336</v>
      </c>
      <c r="O1921" s="101">
        <v>366</v>
      </c>
      <c r="P1921" s="99"/>
      <c r="Q1921" s="99"/>
      <c r="R1921" s="99"/>
      <c r="S1921" s="99"/>
      <c r="T1921" s="99"/>
      <c r="U1921" s="99"/>
    </row>
    <row r="1922" spans="7:21" x14ac:dyDescent="0.25">
      <c r="G1922" s="96" t="s">
        <v>78</v>
      </c>
      <c r="H1922" s="100">
        <v>44521</v>
      </c>
      <c r="I1922" s="98" t="s">
        <v>10</v>
      </c>
      <c r="J1922" s="98" t="str">
        <f t="shared" si="29"/>
        <v>44521E</v>
      </c>
      <c r="K1922" s="101">
        <v>376</v>
      </c>
      <c r="L1922" s="101">
        <v>406</v>
      </c>
      <c r="M1922" s="99"/>
      <c r="N1922" s="101">
        <v>416</v>
      </c>
      <c r="O1922" s="101">
        <v>446</v>
      </c>
      <c r="P1922" s="99"/>
      <c r="Q1922" s="99"/>
      <c r="R1922" s="99"/>
      <c r="S1922" s="99"/>
      <c r="T1922" s="99"/>
      <c r="U1922" s="99"/>
    </row>
    <row r="1923" spans="7:21" x14ac:dyDescent="0.25">
      <c r="G1923" s="96" t="s">
        <v>78</v>
      </c>
      <c r="H1923" s="100">
        <v>44521</v>
      </c>
      <c r="I1923" s="98" t="s">
        <v>72</v>
      </c>
      <c r="J1923" s="98" t="str">
        <f t="shared" si="29"/>
        <v>44521M</v>
      </c>
      <c r="K1923" s="101">
        <v>466</v>
      </c>
      <c r="L1923" s="101">
        <v>496</v>
      </c>
      <c r="M1923" s="99"/>
      <c r="N1923" s="101">
        <v>506</v>
      </c>
      <c r="O1923" s="101">
        <v>536</v>
      </c>
      <c r="P1923" s="99"/>
      <c r="Q1923" s="99"/>
      <c r="R1923" s="99"/>
      <c r="S1923" s="99"/>
      <c r="T1923" s="99"/>
      <c r="U1923" s="99"/>
    </row>
    <row r="1924" spans="7:21" x14ac:dyDescent="0.25">
      <c r="G1924" s="96" t="s">
        <v>79</v>
      </c>
      <c r="H1924" s="100">
        <v>44522</v>
      </c>
      <c r="I1924" s="98" t="s">
        <v>6</v>
      </c>
      <c r="J1924" s="98" t="str">
        <f t="shared" si="29"/>
        <v>44522O</v>
      </c>
      <c r="K1924" s="101">
        <v>146</v>
      </c>
      <c r="L1924" s="101">
        <v>176</v>
      </c>
      <c r="M1924" s="99"/>
      <c r="N1924" s="101">
        <v>186</v>
      </c>
      <c r="O1924" s="101">
        <v>216</v>
      </c>
      <c r="P1924" s="99"/>
      <c r="Q1924" s="99"/>
      <c r="R1924" s="99"/>
      <c r="S1924" s="99"/>
      <c r="T1924" s="99"/>
      <c r="U1924" s="99"/>
    </row>
    <row r="1925" spans="7:21" x14ac:dyDescent="0.25">
      <c r="G1925" s="96" t="s">
        <v>79</v>
      </c>
      <c r="H1925" s="100">
        <v>44522</v>
      </c>
      <c r="I1925" s="98" t="s">
        <v>7</v>
      </c>
      <c r="J1925" s="98" t="str">
        <f t="shared" ref="J1925:J1988" si="30">+H1925&amp;I1925</f>
        <v>44522N</v>
      </c>
      <c r="K1925" s="101">
        <v>176</v>
      </c>
      <c r="L1925" s="101">
        <v>206</v>
      </c>
      <c r="M1925" s="99"/>
      <c r="N1925" s="101">
        <v>216</v>
      </c>
      <c r="O1925" s="101">
        <v>246</v>
      </c>
      <c r="P1925" s="99"/>
      <c r="Q1925" s="99"/>
      <c r="R1925" s="99"/>
      <c r="S1925" s="99"/>
      <c r="T1925" s="99"/>
      <c r="U1925" s="99"/>
    </row>
    <row r="1926" spans="7:21" x14ac:dyDescent="0.25">
      <c r="G1926" s="96" t="s">
        <v>79</v>
      </c>
      <c r="H1926" s="100">
        <v>44522</v>
      </c>
      <c r="I1926" s="98" t="s">
        <v>8</v>
      </c>
      <c r="J1926" s="98" t="str">
        <f t="shared" si="30"/>
        <v>44522X</v>
      </c>
      <c r="K1926" s="101">
        <v>236</v>
      </c>
      <c r="L1926" s="101">
        <v>266</v>
      </c>
      <c r="M1926" s="99"/>
      <c r="N1926" s="101">
        <v>276</v>
      </c>
      <c r="O1926" s="101">
        <v>306</v>
      </c>
      <c r="P1926" s="99"/>
      <c r="Q1926" s="99"/>
      <c r="R1926" s="99"/>
      <c r="S1926" s="99"/>
      <c r="T1926" s="99"/>
      <c r="U1926" s="99"/>
    </row>
    <row r="1927" spans="7:21" x14ac:dyDescent="0.25">
      <c r="G1927" s="96" t="s">
        <v>79</v>
      </c>
      <c r="H1927" s="100">
        <v>44522</v>
      </c>
      <c r="I1927" s="98" t="s">
        <v>9</v>
      </c>
      <c r="J1927" s="98" t="str">
        <f t="shared" si="30"/>
        <v>44522Q</v>
      </c>
      <c r="K1927" s="101">
        <v>296</v>
      </c>
      <c r="L1927" s="101">
        <v>326</v>
      </c>
      <c r="M1927" s="99"/>
      <c r="N1927" s="101">
        <v>336</v>
      </c>
      <c r="O1927" s="101">
        <v>366</v>
      </c>
      <c r="P1927" s="99"/>
      <c r="Q1927" s="99"/>
      <c r="R1927" s="99"/>
      <c r="S1927" s="99"/>
      <c r="T1927" s="99"/>
      <c r="U1927" s="99"/>
    </row>
    <row r="1928" spans="7:21" x14ac:dyDescent="0.25">
      <c r="G1928" s="96" t="s">
        <v>79</v>
      </c>
      <c r="H1928" s="100">
        <v>44522</v>
      </c>
      <c r="I1928" s="98" t="s">
        <v>10</v>
      </c>
      <c r="J1928" s="98" t="str">
        <f t="shared" si="30"/>
        <v>44522E</v>
      </c>
      <c r="K1928" s="101">
        <v>376</v>
      </c>
      <c r="L1928" s="101">
        <v>406</v>
      </c>
      <c r="M1928" s="99"/>
      <c r="N1928" s="101">
        <v>416</v>
      </c>
      <c r="O1928" s="101">
        <v>446</v>
      </c>
      <c r="P1928" s="99"/>
      <c r="Q1928" s="99"/>
      <c r="R1928" s="99"/>
      <c r="S1928" s="99"/>
      <c r="T1928" s="99"/>
      <c r="U1928" s="99"/>
    </row>
    <row r="1929" spans="7:21" x14ac:dyDescent="0.25">
      <c r="G1929" s="96" t="s">
        <v>79</v>
      </c>
      <c r="H1929" s="100">
        <v>44522</v>
      </c>
      <c r="I1929" s="98" t="s">
        <v>72</v>
      </c>
      <c r="J1929" s="98" t="str">
        <f t="shared" si="30"/>
        <v>44522M</v>
      </c>
      <c r="K1929" s="101">
        <v>466</v>
      </c>
      <c r="L1929" s="101">
        <v>496</v>
      </c>
      <c r="M1929" s="99"/>
      <c r="N1929" s="101">
        <v>506</v>
      </c>
      <c r="O1929" s="101">
        <v>536</v>
      </c>
      <c r="P1929" s="99"/>
      <c r="Q1929" s="99"/>
      <c r="R1929" s="99"/>
      <c r="S1929" s="99"/>
      <c r="T1929" s="99"/>
      <c r="U1929" s="99"/>
    </row>
    <row r="1930" spans="7:21" x14ac:dyDescent="0.25">
      <c r="G1930" s="96" t="s">
        <v>80</v>
      </c>
      <c r="H1930" s="100">
        <v>44523</v>
      </c>
      <c r="I1930" s="98" t="s">
        <v>6</v>
      </c>
      <c r="J1930" s="98" t="str">
        <f t="shared" si="30"/>
        <v>44523O</v>
      </c>
      <c r="K1930" s="101">
        <v>146</v>
      </c>
      <c r="L1930" s="101">
        <v>176</v>
      </c>
      <c r="M1930" s="99"/>
      <c r="N1930" s="101">
        <v>186</v>
      </c>
      <c r="O1930" s="101">
        <v>216</v>
      </c>
      <c r="P1930" s="99"/>
      <c r="Q1930" s="99"/>
      <c r="R1930" s="99"/>
      <c r="S1930" s="99"/>
      <c r="T1930" s="99"/>
      <c r="U1930" s="99"/>
    </row>
    <row r="1931" spans="7:21" x14ac:dyDescent="0.25">
      <c r="G1931" s="96" t="s">
        <v>80</v>
      </c>
      <c r="H1931" s="100">
        <v>44523</v>
      </c>
      <c r="I1931" s="98" t="s">
        <v>7</v>
      </c>
      <c r="J1931" s="98" t="str">
        <f t="shared" si="30"/>
        <v>44523N</v>
      </c>
      <c r="K1931" s="101">
        <v>176</v>
      </c>
      <c r="L1931" s="101">
        <v>206</v>
      </c>
      <c r="M1931" s="99"/>
      <c r="N1931" s="101">
        <v>216</v>
      </c>
      <c r="O1931" s="101">
        <v>246</v>
      </c>
      <c r="P1931" s="99"/>
      <c r="Q1931" s="99"/>
      <c r="R1931" s="99"/>
      <c r="S1931" s="99"/>
      <c r="T1931" s="99"/>
      <c r="U1931" s="99"/>
    </row>
    <row r="1932" spans="7:21" x14ac:dyDescent="0.25">
      <c r="G1932" s="96" t="s">
        <v>80</v>
      </c>
      <c r="H1932" s="100">
        <v>44523</v>
      </c>
      <c r="I1932" s="98" t="s">
        <v>8</v>
      </c>
      <c r="J1932" s="98" t="str">
        <f t="shared" si="30"/>
        <v>44523X</v>
      </c>
      <c r="K1932" s="101">
        <v>236</v>
      </c>
      <c r="L1932" s="101">
        <v>266</v>
      </c>
      <c r="M1932" s="99"/>
      <c r="N1932" s="101">
        <v>276</v>
      </c>
      <c r="O1932" s="101">
        <v>306</v>
      </c>
      <c r="P1932" s="99"/>
      <c r="Q1932" s="99"/>
      <c r="R1932" s="99"/>
      <c r="S1932" s="99"/>
      <c r="T1932" s="99"/>
      <c r="U1932" s="99"/>
    </row>
    <row r="1933" spans="7:21" x14ac:dyDescent="0.25">
      <c r="G1933" s="96" t="s">
        <v>80</v>
      </c>
      <c r="H1933" s="100">
        <v>44523</v>
      </c>
      <c r="I1933" s="98" t="s">
        <v>9</v>
      </c>
      <c r="J1933" s="98" t="str">
        <f t="shared" si="30"/>
        <v>44523Q</v>
      </c>
      <c r="K1933" s="101">
        <v>296</v>
      </c>
      <c r="L1933" s="101">
        <v>326</v>
      </c>
      <c r="M1933" s="99"/>
      <c r="N1933" s="101">
        <v>336</v>
      </c>
      <c r="O1933" s="101">
        <v>366</v>
      </c>
      <c r="P1933" s="99"/>
      <c r="Q1933" s="99"/>
      <c r="R1933" s="99"/>
      <c r="S1933" s="99"/>
      <c r="T1933" s="99"/>
      <c r="U1933" s="99"/>
    </row>
    <row r="1934" spans="7:21" x14ac:dyDescent="0.25">
      <c r="G1934" s="96" t="s">
        <v>80</v>
      </c>
      <c r="H1934" s="100">
        <v>44523</v>
      </c>
      <c r="I1934" s="98" t="s">
        <v>10</v>
      </c>
      <c r="J1934" s="98" t="str">
        <f t="shared" si="30"/>
        <v>44523E</v>
      </c>
      <c r="K1934" s="101">
        <v>376</v>
      </c>
      <c r="L1934" s="101">
        <v>406</v>
      </c>
      <c r="M1934" s="99"/>
      <c r="N1934" s="101">
        <v>416</v>
      </c>
      <c r="O1934" s="101">
        <v>446</v>
      </c>
      <c r="P1934" s="99"/>
      <c r="Q1934" s="99"/>
      <c r="R1934" s="99"/>
      <c r="S1934" s="99"/>
      <c r="T1934" s="99"/>
      <c r="U1934" s="99"/>
    </row>
    <row r="1935" spans="7:21" x14ac:dyDescent="0.25">
      <c r="G1935" s="96" t="s">
        <v>80</v>
      </c>
      <c r="H1935" s="100">
        <v>44523</v>
      </c>
      <c r="I1935" s="98" t="s">
        <v>72</v>
      </c>
      <c r="J1935" s="98" t="str">
        <f t="shared" si="30"/>
        <v>44523M</v>
      </c>
      <c r="K1935" s="101">
        <v>466</v>
      </c>
      <c r="L1935" s="101">
        <v>496</v>
      </c>
      <c r="M1935" s="99"/>
      <c r="N1935" s="101">
        <v>506</v>
      </c>
      <c r="O1935" s="101">
        <v>536</v>
      </c>
      <c r="P1935" s="99"/>
      <c r="Q1935" s="99"/>
      <c r="R1935" s="99"/>
      <c r="S1935" s="99"/>
      <c r="T1935" s="99"/>
      <c r="U1935" s="99"/>
    </row>
    <row r="1936" spans="7:21" x14ac:dyDescent="0.25">
      <c r="G1936" s="96" t="s">
        <v>74</v>
      </c>
      <c r="H1936" s="100">
        <v>44524</v>
      </c>
      <c r="I1936" s="98" t="s">
        <v>6</v>
      </c>
      <c r="J1936" s="98" t="str">
        <f t="shared" si="30"/>
        <v>44524O</v>
      </c>
      <c r="K1936" s="101">
        <v>146</v>
      </c>
      <c r="L1936" s="101">
        <v>176</v>
      </c>
      <c r="M1936" s="99"/>
      <c r="N1936" s="101">
        <v>186</v>
      </c>
      <c r="O1936" s="101">
        <v>216</v>
      </c>
      <c r="P1936" s="99"/>
      <c r="Q1936" s="99"/>
      <c r="R1936" s="99"/>
      <c r="S1936" s="99"/>
      <c r="T1936" s="99"/>
      <c r="U1936" s="99"/>
    </row>
    <row r="1937" spans="7:21" x14ac:dyDescent="0.25">
      <c r="G1937" s="96" t="s">
        <v>74</v>
      </c>
      <c r="H1937" s="100">
        <v>44524</v>
      </c>
      <c r="I1937" s="98" t="s">
        <v>7</v>
      </c>
      <c r="J1937" s="98" t="str">
        <f t="shared" si="30"/>
        <v>44524N</v>
      </c>
      <c r="K1937" s="101">
        <v>176</v>
      </c>
      <c r="L1937" s="101">
        <v>206</v>
      </c>
      <c r="M1937" s="99"/>
      <c r="N1937" s="101">
        <v>216</v>
      </c>
      <c r="O1937" s="101">
        <v>246</v>
      </c>
      <c r="P1937" s="99"/>
      <c r="Q1937" s="99"/>
      <c r="R1937" s="99"/>
      <c r="S1937" s="99"/>
      <c r="T1937" s="99"/>
      <c r="U1937" s="99"/>
    </row>
    <row r="1938" spans="7:21" x14ac:dyDescent="0.25">
      <c r="G1938" s="96" t="s">
        <v>74</v>
      </c>
      <c r="H1938" s="100">
        <v>44524</v>
      </c>
      <c r="I1938" s="98" t="s">
        <v>8</v>
      </c>
      <c r="J1938" s="98" t="str">
        <f t="shared" si="30"/>
        <v>44524X</v>
      </c>
      <c r="K1938" s="101">
        <v>236</v>
      </c>
      <c r="L1938" s="101">
        <v>266</v>
      </c>
      <c r="M1938" s="99"/>
      <c r="N1938" s="101">
        <v>276</v>
      </c>
      <c r="O1938" s="101">
        <v>306</v>
      </c>
      <c r="P1938" s="99"/>
      <c r="Q1938" s="99"/>
      <c r="R1938" s="99"/>
      <c r="S1938" s="99"/>
      <c r="T1938" s="99"/>
      <c r="U1938" s="99"/>
    </row>
    <row r="1939" spans="7:21" x14ac:dyDescent="0.25">
      <c r="G1939" s="96" t="s">
        <v>74</v>
      </c>
      <c r="H1939" s="100">
        <v>44524</v>
      </c>
      <c r="I1939" s="98" t="s">
        <v>9</v>
      </c>
      <c r="J1939" s="98" t="str">
        <f t="shared" si="30"/>
        <v>44524Q</v>
      </c>
      <c r="K1939" s="101">
        <v>296</v>
      </c>
      <c r="L1939" s="101">
        <v>326</v>
      </c>
      <c r="M1939" s="99"/>
      <c r="N1939" s="101">
        <v>336</v>
      </c>
      <c r="O1939" s="101">
        <v>366</v>
      </c>
      <c r="P1939" s="99"/>
      <c r="Q1939" s="99"/>
      <c r="R1939" s="99"/>
      <c r="S1939" s="99"/>
      <c r="T1939" s="99"/>
      <c r="U1939" s="99"/>
    </row>
    <row r="1940" spans="7:21" x14ac:dyDescent="0.25">
      <c r="G1940" s="96" t="s">
        <v>74</v>
      </c>
      <c r="H1940" s="100">
        <v>44524</v>
      </c>
      <c r="I1940" s="98" t="s">
        <v>10</v>
      </c>
      <c r="J1940" s="98" t="str">
        <f t="shared" si="30"/>
        <v>44524E</v>
      </c>
      <c r="K1940" s="101">
        <v>376</v>
      </c>
      <c r="L1940" s="101">
        <v>406</v>
      </c>
      <c r="M1940" s="99"/>
      <c r="N1940" s="101">
        <v>416</v>
      </c>
      <c r="O1940" s="101">
        <v>446</v>
      </c>
      <c r="P1940" s="99"/>
      <c r="Q1940" s="99"/>
      <c r="R1940" s="99"/>
      <c r="S1940" s="99"/>
      <c r="T1940" s="99"/>
      <c r="U1940" s="99"/>
    </row>
    <row r="1941" spans="7:21" x14ac:dyDescent="0.25">
      <c r="G1941" s="96" t="s">
        <v>74</v>
      </c>
      <c r="H1941" s="100">
        <v>44524</v>
      </c>
      <c r="I1941" s="98" t="s">
        <v>72</v>
      </c>
      <c r="J1941" s="98" t="str">
        <f t="shared" si="30"/>
        <v>44524M</v>
      </c>
      <c r="K1941" s="101">
        <v>466</v>
      </c>
      <c r="L1941" s="101">
        <v>496</v>
      </c>
      <c r="M1941" s="99"/>
      <c r="N1941" s="101">
        <v>506</v>
      </c>
      <c r="O1941" s="101">
        <v>536</v>
      </c>
      <c r="P1941" s="99"/>
      <c r="Q1941" s="99"/>
      <c r="R1941" s="99"/>
      <c r="S1941" s="99"/>
      <c r="T1941" s="99"/>
      <c r="U1941" s="99"/>
    </row>
    <row r="1942" spans="7:21" x14ac:dyDescent="0.25">
      <c r="G1942" s="96" t="s">
        <v>75</v>
      </c>
      <c r="H1942" s="100">
        <v>44525</v>
      </c>
      <c r="I1942" s="98" t="s">
        <v>6</v>
      </c>
      <c r="J1942" s="98" t="str">
        <f t="shared" si="30"/>
        <v>44525O</v>
      </c>
      <c r="K1942" s="101">
        <v>146</v>
      </c>
      <c r="L1942" s="101">
        <v>176</v>
      </c>
      <c r="M1942" s="99"/>
      <c r="N1942" s="101">
        <v>186</v>
      </c>
      <c r="O1942" s="101">
        <v>216</v>
      </c>
      <c r="P1942" s="99"/>
      <c r="Q1942" s="99"/>
      <c r="R1942" s="99"/>
      <c r="S1942" s="99"/>
      <c r="T1942" s="99"/>
      <c r="U1942" s="99"/>
    </row>
    <row r="1943" spans="7:21" x14ac:dyDescent="0.25">
      <c r="G1943" s="96" t="s">
        <v>75</v>
      </c>
      <c r="H1943" s="100">
        <v>44525</v>
      </c>
      <c r="I1943" s="98" t="s">
        <v>7</v>
      </c>
      <c r="J1943" s="98" t="str">
        <f t="shared" si="30"/>
        <v>44525N</v>
      </c>
      <c r="K1943" s="101">
        <v>176</v>
      </c>
      <c r="L1943" s="101">
        <v>206</v>
      </c>
      <c r="M1943" s="99"/>
      <c r="N1943" s="101">
        <v>216</v>
      </c>
      <c r="O1943" s="101">
        <v>246</v>
      </c>
      <c r="P1943" s="99"/>
      <c r="Q1943" s="99"/>
      <c r="R1943" s="99"/>
      <c r="S1943" s="99"/>
      <c r="T1943" s="99"/>
      <c r="U1943" s="99"/>
    </row>
    <row r="1944" spans="7:21" x14ac:dyDescent="0.25">
      <c r="G1944" s="96" t="s">
        <v>75</v>
      </c>
      <c r="H1944" s="100">
        <v>44525</v>
      </c>
      <c r="I1944" s="98" t="s">
        <v>8</v>
      </c>
      <c r="J1944" s="98" t="str">
        <f t="shared" si="30"/>
        <v>44525X</v>
      </c>
      <c r="K1944" s="101">
        <v>236</v>
      </c>
      <c r="L1944" s="101">
        <v>266</v>
      </c>
      <c r="M1944" s="99"/>
      <c r="N1944" s="101">
        <v>276</v>
      </c>
      <c r="O1944" s="101">
        <v>306</v>
      </c>
      <c r="P1944" s="99"/>
      <c r="Q1944" s="99"/>
      <c r="R1944" s="99"/>
      <c r="S1944" s="99"/>
      <c r="T1944" s="99"/>
      <c r="U1944" s="99"/>
    </row>
    <row r="1945" spans="7:21" x14ac:dyDescent="0.25">
      <c r="G1945" s="96" t="s">
        <v>75</v>
      </c>
      <c r="H1945" s="100">
        <v>44525</v>
      </c>
      <c r="I1945" s="98" t="s">
        <v>9</v>
      </c>
      <c r="J1945" s="98" t="str">
        <f t="shared" si="30"/>
        <v>44525Q</v>
      </c>
      <c r="K1945" s="101">
        <v>296</v>
      </c>
      <c r="L1945" s="101">
        <v>326</v>
      </c>
      <c r="M1945" s="99"/>
      <c r="N1945" s="101">
        <v>336</v>
      </c>
      <c r="O1945" s="101">
        <v>366</v>
      </c>
      <c r="P1945" s="99"/>
      <c r="Q1945" s="99"/>
      <c r="R1945" s="99"/>
      <c r="S1945" s="99"/>
      <c r="T1945" s="99"/>
      <c r="U1945" s="99"/>
    </row>
    <row r="1946" spans="7:21" x14ac:dyDescent="0.25">
      <c r="G1946" s="96" t="s">
        <v>75</v>
      </c>
      <c r="H1946" s="100">
        <v>44525</v>
      </c>
      <c r="I1946" s="98" t="s">
        <v>10</v>
      </c>
      <c r="J1946" s="98" t="str">
        <f t="shared" si="30"/>
        <v>44525E</v>
      </c>
      <c r="K1946" s="101">
        <v>376</v>
      </c>
      <c r="L1946" s="101">
        <v>406</v>
      </c>
      <c r="M1946" s="99"/>
      <c r="N1946" s="101">
        <v>416</v>
      </c>
      <c r="O1946" s="101">
        <v>446</v>
      </c>
      <c r="P1946" s="99"/>
      <c r="Q1946" s="99"/>
      <c r="R1946" s="99"/>
      <c r="S1946" s="99"/>
      <c r="T1946" s="99"/>
      <c r="U1946" s="99"/>
    </row>
    <row r="1947" spans="7:21" x14ac:dyDescent="0.25">
      <c r="G1947" s="96" t="s">
        <v>75</v>
      </c>
      <c r="H1947" s="100">
        <v>44525</v>
      </c>
      <c r="I1947" s="98" t="s">
        <v>72</v>
      </c>
      <c r="J1947" s="98" t="str">
        <f t="shared" si="30"/>
        <v>44525M</v>
      </c>
      <c r="K1947" s="101">
        <v>466</v>
      </c>
      <c r="L1947" s="101">
        <v>496</v>
      </c>
      <c r="M1947" s="99"/>
      <c r="N1947" s="101">
        <v>506</v>
      </c>
      <c r="O1947" s="101">
        <v>536</v>
      </c>
      <c r="P1947" s="99"/>
      <c r="Q1947" s="99"/>
      <c r="R1947" s="99"/>
      <c r="S1947" s="99"/>
      <c r="T1947" s="99"/>
      <c r="U1947" s="99"/>
    </row>
    <row r="1948" spans="7:21" x14ac:dyDescent="0.25">
      <c r="G1948" s="96" t="s">
        <v>76</v>
      </c>
      <c r="H1948" s="100">
        <v>44526</v>
      </c>
      <c r="I1948" s="98" t="s">
        <v>6</v>
      </c>
      <c r="J1948" s="98" t="str">
        <f t="shared" si="30"/>
        <v>44526O</v>
      </c>
      <c r="K1948" s="101">
        <v>146</v>
      </c>
      <c r="L1948" s="101">
        <v>176</v>
      </c>
      <c r="M1948" s="99"/>
      <c r="N1948" s="101">
        <v>186</v>
      </c>
      <c r="O1948" s="101">
        <v>216</v>
      </c>
      <c r="P1948" s="99"/>
      <c r="Q1948" s="99"/>
      <c r="R1948" s="99"/>
      <c r="S1948" s="99"/>
      <c r="T1948" s="99"/>
      <c r="U1948" s="99"/>
    </row>
    <row r="1949" spans="7:21" x14ac:dyDescent="0.25">
      <c r="G1949" s="96" t="s">
        <v>76</v>
      </c>
      <c r="H1949" s="100">
        <v>44526</v>
      </c>
      <c r="I1949" s="98" t="s">
        <v>7</v>
      </c>
      <c r="J1949" s="98" t="str">
        <f t="shared" si="30"/>
        <v>44526N</v>
      </c>
      <c r="K1949" s="101">
        <v>176</v>
      </c>
      <c r="L1949" s="101">
        <v>206</v>
      </c>
      <c r="M1949" s="99"/>
      <c r="N1949" s="101">
        <v>216</v>
      </c>
      <c r="O1949" s="101">
        <v>246</v>
      </c>
      <c r="P1949" s="99"/>
      <c r="Q1949" s="99"/>
      <c r="R1949" s="99"/>
      <c r="S1949" s="99"/>
      <c r="T1949" s="99"/>
      <c r="U1949" s="99"/>
    </row>
    <row r="1950" spans="7:21" x14ac:dyDescent="0.25">
      <c r="G1950" s="96" t="s">
        <v>76</v>
      </c>
      <c r="H1950" s="100">
        <v>44526</v>
      </c>
      <c r="I1950" s="98" t="s">
        <v>8</v>
      </c>
      <c r="J1950" s="98" t="str">
        <f t="shared" si="30"/>
        <v>44526X</v>
      </c>
      <c r="K1950" s="101">
        <v>236</v>
      </c>
      <c r="L1950" s="101">
        <v>266</v>
      </c>
      <c r="M1950" s="99"/>
      <c r="N1950" s="101">
        <v>276</v>
      </c>
      <c r="O1950" s="101">
        <v>306</v>
      </c>
      <c r="P1950" s="99"/>
      <c r="Q1950" s="99"/>
      <c r="R1950" s="99"/>
      <c r="S1950" s="99"/>
      <c r="T1950" s="99"/>
      <c r="U1950" s="99"/>
    </row>
    <row r="1951" spans="7:21" x14ac:dyDescent="0.25">
      <c r="G1951" s="96" t="s">
        <v>76</v>
      </c>
      <c r="H1951" s="100">
        <v>44526</v>
      </c>
      <c r="I1951" s="98" t="s">
        <v>9</v>
      </c>
      <c r="J1951" s="98" t="str">
        <f t="shared" si="30"/>
        <v>44526Q</v>
      </c>
      <c r="K1951" s="101">
        <v>296</v>
      </c>
      <c r="L1951" s="101">
        <v>326</v>
      </c>
      <c r="M1951" s="99"/>
      <c r="N1951" s="101">
        <v>336</v>
      </c>
      <c r="O1951" s="101">
        <v>366</v>
      </c>
      <c r="P1951" s="99"/>
      <c r="Q1951" s="99"/>
      <c r="R1951" s="99"/>
      <c r="S1951" s="99"/>
      <c r="T1951" s="99"/>
      <c r="U1951" s="99"/>
    </row>
    <row r="1952" spans="7:21" x14ac:dyDescent="0.25">
      <c r="G1952" s="96" t="s">
        <v>76</v>
      </c>
      <c r="H1952" s="100">
        <v>44526</v>
      </c>
      <c r="I1952" s="98" t="s">
        <v>10</v>
      </c>
      <c r="J1952" s="98" t="str">
        <f t="shared" si="30"/>
        <v>44526E</v>
      </c>
      <c r="K1952" s="101">
        <v>376</v>
      </c>
      <c r="L1952" s="101">
        <v>406</v>
      </c>
      <c r="M1952" s="99"/>
      <c r="N1952" s="101">
        <v>416</v>
      </c>
      <c r="O1952" s="101">
        <v>446</v>
      </c>
      <c r="P1952" s="99"/>
      <c r="Q1952" s="99"/>
      <c r="R1952" s="99"/>
      <c r="S1952" s="99"/>
      <c r="T1952" s="99"/>
      <c r="U1952" s="99"/>
    </row>
    <row r="1953" spans="7:21" x14ac:dyDescent="0.25">
      <c r="G1953" s="96" t="s">
        <v>76</v>
      </c>
      <c r="H1953" s="100">
        <v>44526</v>
      </c>
      <c r="I1953" s="98" t="s">
        <v>72</v>
      </c>
      <c r="J1953" s="98" t="str">
        <f t="shared" si="30"/>
        <v>44526M</v>
      </c>
      <c r="K1953" s="101">
        <v>466</v>
      </c>
      <c r="L1953" s="101">
        <v>496</v>
      </c>
      <c r="M1953" s="99"/>
      <c r="N1953" s="101">
        <v>506</v>
      </c>
      <c r="O1953" s="101">
        <v>536</v>
      </c>
      <c r="P1953" s="99"/>
      <c r="Q1953" s="99"/>
      <c r="R1953" s="99"/>
      <c r="S1953" s="99"/>
      <c r="T1953" s="99"/>
      <c r="U1953" s="99"/>
    </row>
    <row r="1954" spans="7:21" x14ac:dyDescent="0.25">
      <c r="G1954" s="96" t="s">
        <v>77</v>
      </c>
      <c r="H1954" s="100">
        <v>44527</v>
      </c>
      <c r="I1954" s="98" t="s">
        <v>6</v>
      </c>
      <c r="J1954" s="98" t="str">
        <f t="shared" si="30"/>
        <v>44527O</v>
      </c>
      <c r="K1954" s="101">
        <v>146</v>
      </c>
      <c r="L1954" s="101">
        <v>176</v>
      </c>
      <c r="M1954" s="99"/>
      <c r="N1954" s="101">
        <v>186</v>
      </c>
      <c r="O1954" s="101">
        <v>216</v>
      </c>
      <c r="P1954" s="99"/>
      <c r="Q1954" s="99"/>
      <c r="R1954" s="99"/>
      <c r="S1954" s="99"/>
      <c r="T1954" s="99"/>
      <c r="U1954" s="99"/>
    </row>
    <row r="1955" spans="7:21" x14ac:dyDescent="0.25">
      <c r="G1955" s="96" t="s">
        <v>77</v>
      </c>
      <c r="H1955" s="100">
        <v>44527</v>
      </c>
      <c r="I1955" s="98" t="s">
        <v>7</v>
      </c>
      <c r="J1955" s="98" t="str">
        <f t="shared" si="30"/>
        <v>44527N</v>
      </c>
      <c r="K1955" s="101">
        <v>176</v>
      </c>
      <c r="L1955" s="101">
        <v>206</v>
      </c>
      <c r="M1955" s="99"/>
      <c r="N1955" s="101">
        <v>216</v>
      </c>
      <c r="O1955" s="101">
        <v>246</v>
      </c>
      <c r="P1955" s="99"/>
      <c r="Q1955" s="99"/>
      <c r="R1955" s="99"/>
      <c r="S1955" s="99"/>
      <c r="T1955" s="99"/>
      <c r="U1955" s="99"/>
    </row>
    <row r="1956" spans="7:21" x14ac:dyDescent="0.25">
      <c r="G1956" s="96" t="s">
        <v>77</v>
      </c>
      <c r="H1956" s="100">
        <v>44527</v>
      </c>
      <c r="I1956" s="98" t="s">
        <v>8</v>
      </c>
      <c r="J1956" s="98" t="str">
        <f t="shared" si="30"/>
        <v>44527X</v>
      </c>
      <c r="K1956" s="101">
        <v>236</v>
      </c>
      <c r="L1956" s="101">
        <v>266</v>
      </c>
      <c r="M1956" s="99"/>
      <c r="N1956" s="101">
        <v>276</v>
      </c>
      <c r="O1956" s="101">
        <v>306</v>
      </c>
      <c r="P1956" s="99"/>
      <c r="Q1956" s="99"/>
      <c r="R1956" s="99"/>
      <c r="S1956" s="99"/>
      <c r="T1956" s="99"/>
      <c r="U1956" s="99"/>
    </row>
    <row r="1957" spans="7:21" x14ac:dyDescent="0.25">
      <c r="G1957" s="96" t="s">
        <v>77</v>
      </c>
      <c r="H1957" s="100">
        <v>44527</v>
      </c>
      <c r="I1957" s="98" t="s">
        <v>9</v>
      </c>
      <c r="J1957" s="98" t="str">
        <f t="shared" si="30"/>
        <v>44527Q</v>
      </c>
      <c r="K1957" s="101">
        <v>296</v>
      </c>
      <c r="L1957" s="101">
        <v>326</v>
      </c>
      <c r="M1957" s="99"/>
      <c r="N1957" s="101">
        <v>336</v>
      </c>
      <c r="O1957" s="101">
        <v>366</v>
      </c>
      <c r="P1957" s="99"/>
      <c r="Q1957" s="99"/>
      <c r="R1957" s="99"/>
      <c r="S1957" s="99"/>
      <c r="T1957" s="99"/>
      <c r="U1957" s="99"/>
    </row>
    <row r="1958" spans="7:21" x14ac:dyDescent="0.25">
      <c r="G1958" s="96" t="s">
        <v>77</v>
      </c>
      <c r="H1958" s="100">
        <v>44527</v>
      </c>
      <c r="I1958" s="98" t="s">
        <v>10</v>
      </c>
      <c r="J1958" s="98" t="str">
        <f t="shared" si="30"/>
        <v>44527E</v>
      </c>
      <c r="K1958" s="101">
        <v>376</v>
      </c>
      <c r="L1958" s="101">
        <v>406</v>
      </c>
      <c r="M1958" s="99"/>
      <c r="N1958" s="101">
        <v>416</v>
      </c>
      <c r="O1958" s="101">
        <v>446</v>
      </c>
      <c r="P1958" s="99"/>
      <c r="Q1958" s="99"/>
      <c r="R1958" s="99"/>
      <c r="S1958" s="99"/>
      <c r="T1958" s="99"/>
      <c r="U1958" s="99"/>
    </row>
    <row r="1959" spans="7:21" x14ac:dyDescent="0.25">
      <c r="G1959" s="96" t="s">
        <v>77</v>
      </c>
      <c r="H1959" s="100">
        <v>44527</v>
      </c>
      <c r="I1959" s="98" t="s">
        <v>72</v>
      </c>
      <c r="J1959" s="98" t="str">
        <f t="shared" si="30"/>
        <v>44527M</v>
      </c>
      <c r="K1959" s="101">
        <v>466</v>
      </c>
      <c r="L1959" s="101">
        <v>496</v>
      </c>
      <c r="M1959" s="99"/>
      <c r="N1959" s="101">
        <v>506</v>
      </c>
      <c r="O1959" s="101">
        <v>536</v>
      </c>
      <c r="P1959" s="99"/>
      <c r="Q1959" s="99"/>
      <c r="R1959" s="99"/>
      <c r="S1959" s="99"/>
      <c r="T1959" s="99"/>
      <c r="U1959" s="99"/>
    </row>
    <row r="1960" spans="7:21" x14ac:dyDescent="0.25">
      <c r="G1960" s="96" t="s">
        <v>78</v>
      </c>
      <c r="H1960" s="100">
        <v>44528</v>
      </c>
      <c r="I1960" s="98" t="s">
        <v>6</v>
      </c>
      <c r="J1960" s="98" t="str">
        <f t="shared" si="30"/>
        <v>44528O</v>
      </c>
      <c r="K1960" s="101">
        <v>146</v>
      </c>
      <c r="L1960" s="101">
        <v>176</v>
      </c>
      <c r="M1960" s="99"/>
      <c r="N1960" s="101">
        <v>186</v>
      </c>
      <c r="O1960" s="101">
        <v>216</v>
      </c>
      <c r="P1960" s="99"/>
      <c r="Q1960" s="99"/>
      <c r="R1960" s="99"/>
      <c r="S1960" s="99"/>
      <c r="T1960" s="99"/>
      <c r="U1960" s="99"/>
    </row>
    <row r="1961" spans="7:21" x14ac:dyDescent="0.25">
      <c r="G1961" s="96" t="s">
        <v>78</v>
      </c>
      <c r="H1961" s="100">
        <v>44528</v>
      </c>
      <c r="I1961" s="98" t="s">
        <v>7</v>
      </c>
      <c r="J1961" s="98" t="str">
        <f t="shared" si="30"/>
        <v>44528N</v>
      </c>
      <c r="K1961" s="101">
        <v>176</v>
      </c>
      <c r="L1961" s="101">
        <v>206</v>
      </c>
      <c r="M1961" s="99"/>
      <c r="N1961" s="101">
        <v>216</v>
      </c>
      <c r="O1961" s="101">
        <v>246</v>
      </c>
      <c r="P1961" s="99"/>
      <c r="Q1961" s="99"/>
      <c r="R1961" s="99"/>
      <c r="S1961" s="99"/>
      <c r="T1961" s="99"/>
      <c r="U1961" s="99"/>
    </row>
    <row r="1962" spans="7:21" x14ac:dyDescent="0.25">
      <c r="G1962" s="96" t="s">
        <v>78</v>
      </c>
      <c r="H1962" s="100">
        <v>44528</v>
      </c>
      <c r="I1962" s="98" t="s">
        <v>8</v>
      </c>
      <c r="J1962" s="98" t="str">
        <f t="shared" si="30"/>
        <v>44528X</v>
      </c>
      <c r="K1962" s="101">
        <v>236</v>
      </c>
      <c r="L1962" s="101">
        <v>266</v>
      </c>
      <c r="M1962" s="99"/>
      <c r="N1962" s="101">
        <v>276</v>
      </c>
      <c r="O1962" s="101">
        <v>306</v>
      </c>
      <c r="P1962" s="99"/>
      <c r="Q1962" s="99"/>
      <c r="R1962" s="99"/>
      <c r="S1962" s="99"/>
      <c r="T1962" s="99"/>
      <c r="U1962" s="99"/>
    </row>
    <row r="1963" spans="7:21" x14ac:dyDescent="0.25">
      <c r="G1963" s="96" t="s">
        <v>78</v>
      </c>
      <c r="H1963" s="100">
        <v>44528</v>
      </c>
      <c r="I1963" s="98" t="s">
        <v>9</v>
      </c>
      <c r="J1963" s="98" t="str">
        <f t="shared" si="30"/>
        <v>44528Q</v>
      </c>
      <c r="K1963" s="101">
        <v>296</v>
      </c>
      <c r="L1963" s="101">
        <v>326</v>
      </c>
      <c r="M1963" s="99"/>
      <c r="N1963" s="101">
        <v>336</v>
      </c>
      <c r="O1963" s="101">
        <v>366</v>
      </c>
      <c r="P1963" s="99"/>
      <c r="Q1963" s="99"/>
      <c r="R1963" s="99"/>
      <c r="S1963" s="99"/>
      <c r="T1963" s="99"/>
      <c r="U1963" s="99"/>
    </row>
    <row r="1964" spans="7:21" x14ac:dyDescent="0.25">
      <c r="G1964" s="96" t="s">
        <v>78</v>
      </c>
      <c r="H1964" s="100">
        <v>44528</v>
      </c>
      <c r="I1964" s="98" t="s">
        <v>10</v>
      </c>
      <c r="J1964" s="98" t="str">
        <f t="shared" si="30"/>
        <v>44528E</v>
      </c>
      <c r="K1964" s="101">
        <v>376</v>
      </c>
      <c r="L1964" s="101">
        <v>406</v>
      </c>
      <c r="M1964" s="99"/>
      <c r="N1964" s="101">
        <v>416</v>
      </c>
      <c r="O1964" s="101">
        <v>446</v>
      </c>
      <c r="P1964" s="99"/>
      <c r="Q1964" s="99"/>
      <c r="R1964" s="99"/>
      <c r="S1964" s="99"/>
      <c r="T1964" s="99"/>
      <c r="U1964" s="99"/>
    </row>
    <row r="1965" spans="7:21" x14ac:dyDescent="0.25">
      <c r="G1965" s="96" t="s">
        <v>78</v>
      </c>
      <c r="H1965" s="100">
        <v>44528</v>
      </c>
      <c r="I1965" s="98" t="s">
        <v>72</v>
      </c>
      <c r="J1965" s="98" t="str">
        <f t="shared" si="30"/>
        <v>44528M</v>
      </c>
      <c r="K1965" s="101">
        <v>466</v>
      </c>
      <c r="L1965" s="101">
        <v>496</v>
      </c>
      <c r="M1965" s="99"/>
      <c r="N1965" s="101">
        <v>506</v>
      </c>
      <c r="O1965" s="101">
        <v>536</v>
      </c>
      <c r="P1965" s="99"/>
      <c r="Q1965" s="99"/>
      <c r="R1965" s="99"/>
      <c r="S1965" s="99"/>
      <c r="T1965" s="99"/>
      <c r="U1965" s="99"/>
    </row>
    <row r="1966" spans="7:21" x14ac:dyDescent="0.25">
      <c r="G1966" s="96" t="s">
        <v>79</v>
      </c>
      <c r="H1966" s="100">
        <v>44529</v>
      </c>
      <c r="I1966" s="98" t="s">
        <v>6</v>
      </c>
      <c r="J1966" s="98" t="str">
        <f t="shared" si="30"/>
        <v>44529O</v>
      </c>
      <c r="K1966" s="101">
        <v>146</v>
      </c>
      <c r="L1966" s="101">
        <v>176</v>
      </c>
      <c r="M1966" s="99"/>
      <c r="N1966" s="101">
        <v>186</v>
      </c>
      <c r="O1966" s="101">
        <v>216</v>
      </c>
      <c r="P1966" s="99"/>
      <c r="Q1966" s="99"/>
      <c r="R1966" s="99"/>
      <c r="S1966" s="99"/>
      <c r="T1966" s="99"/>
      <c r="U1966" s="99"/>
    </row>
    <row r="1967" spans="7:21" x14ac:dyDescent="0.25">
      <c r="G1967" s="96" t="s">
        <v>79</v>
      </c>
      <c r="H1967" s="100">
        <v>44529</v>
      </c>
      <c r="I1967" s="98" t="s">
        <v>7</v>
      </c>
      <c r="J1967" s="98" t="str">
        <f t="shared" si="30"/>
        <v>44529N</v>
      </c>
      <c r="K1967" s="101">
        <v>176</v>
      </c>
      <c r="L1967" s="101">
        <v>206</v>
      </c>
      <c r="M1967" s="99"/>
      <c r="N1967" s="101">
        <v>216</v>
      </c>
      <c r="O1967" s="101">
        <v>246</v>
      </c>
      <c r="P1967" s="99"/>
      <c r="Q1967" s="99"/>
      <c r="R1967" s="99"/>
      <c r="S1967" s="99"/>
      <c r="T1967" s="99"/>
      <c r="U1967" s="99"/>
    </row>
    <row r="1968" spans="7:21" x14ac:dyDescent="0.25">
      <c r="G1968" s="96" t="s">
        <v>79</v>
      </c>
      <c r="H1968" s="100">
        <v>44529</v>
      </c>
      <c r="I1968" s="98" t="s">
        <v>8</v>
      </c>
      <c r="J1968" s="98" t="str">
        <f t="shared" si="30"/>
        <v>44529X</v>
      </c>
      <c r="K1968" s="101">
        <v>236</v>
      </c>
      <c r="L1968" s="101">
        <v>266</v>
      </c>
      <c r="M1968" s="99"/>
      <c r="N1968" s="101">
        <v>276</v>
      </c>
      <c r="O1968" s="101">
        <v>306</v>
      </c>
      <c r="P1968" s="99"/>
      <c r="Q1968" s="99"/>
      <c r="R1968" s="99"/>
      <c r="S1968" s="99"/>
      <c r="T1968" s="99"/>
      <c r="U1968" s="99"/>
    </row>
    <row r="1969" spans="7:21" x14ac:dyDescent="0.25">
      <c r="G1969" s="96" t="s">
        <v>79</v>
      </c>
      <c r="H1969" s="100">
        <v>44529</v>
      </c>
      <c r="I1969" s="98" t="s">
        <v>9</v>
      </c>
      <c r="J1969" s="98" t="str">
        <f t="shared" si="30"/>
        <v>44529Q</v>
      </c>
      <c r="K1969" s="101">
        <v>296</v>
      </c>
      <c r="L1969" s="101">
        <v>326</v>
      </c>
      <c r="M1969" s="99"/>
      <c r="N1969" s="101">
        <v>336</v>
      </c>
      <c r="O1969" s="101">
        <v>366</v>
      </c>
      <c r="P1969" s="99"/>
      <c r="Q1969" s="99"/>
      <c r="R1969" s="99"/>
      <c r="S1969" s="99"/>
      <c r="T1969" s="99"/>
      <c r="U1969" s="99"/>
    </row>
    <row r="1970" spans="7:21" x14ac:dyDescent="0.25">
      <c r="G1970" s="96" t="s">
        <v>79</v>
      </c>
      <c r="H1970" s="100">
        <v>44529</v>
      </c>
      <c r="I1970" s="98" t="s">
        <v>10</v>
      </c>
      <c r="J1970" s="98" t="str">
        <f t="shared" si="30"/>
        <v>44529E</v>
      </c>
      <c r="K1970" s="101">
        <v>376</v>
      </c>
      <c r="L1970" s="101">
        <v>406</v>
      </c>
      <c r="M1970" s="99"/>
      <c r="N1970" s="101">
        <v>416</v>
      </c>
      <c r="O1970" s="101">
        <v>446</v>
      </c>
      <c r="P1970" s="99"/>
      <c r="Q1970" s="99"/>
      <c r="R1970" s="99"/>
      <c r="S1970" s="99"/>
      <c r="T1970" s="99"/>
      <c r="U1970" s="99"/>
    </row>
    <row r="1971" spans="7:21" x14ac:dyDescent="0.25">
      <c r="G1971" s="96" t="s">
        <v>79</v>
      </c>
      <c r="H1971" s="100">
        <v>44529</v>
      </c>
      <c r="I1971" s="98" t="s">
        <v>72</v>
      </c>
      <c r="J1971" s="98" t="str">
        <f t="shared" si="30"/>
        <v>44529M</v>
      </c>
      <c r="K1971" s="101">
        <v>466</v>
      </c>
      <c r="L1971" s="101">
        <v>496</v>
      </c>
      <c r="M1971" s="99"/>
      <c r="N1971" s="101">
        <v>506</v>
      </c>
      <c r="O1971" s="101">
        <v>536</v>
      </c>
      <c r="P1971" s="99"/>
      <c r="Q1971" s="99"/>
      <c r="R1971" s="99"/>
      <c r="S1971" s="99"/>
      <c r="T1971" s="99"/>
      <c r="U1971" s="99"/>
    </row>
    <row r="1972" spans="7:21" x14ac:dyDescent="0.25">
      <c r="G1972" s="96" t="s">
        <v>80</v>
      </c>
      <c r="H1972" s="100">
        <v>44530</v>
      </c>
      <c r="I1972" s="98" t="s">
        <v>6</v>
      </c>
      <c r="J1972" s="98" t="str">
        <f t="shared" si="30"/>
        <v>44530O</v>
      </c>
      <c r="K1972" s="101">
        <v>146</v>
      </c>
      <c r="L1972" s="101">
        <v>176</v>
      </c>
      <c r="M1972" s="99"/>
      <c r="N1972" s="101">
        <v>186</v>
      </c>
      <c r="O1972" s="101">
        <v>216</v>
      </c>
      <c r="P1972" s="99"/>
      <c r="Q1972" s="99"/>
      <c r="R1972" s="99"/>
      <c r="S1972" s="99"/>
      <c r="T1972" s="99"/>
      <c r="U1972" s="99"/>
    </row>
    <row r="1973" spans="7:21" x14ac:dyDescent="0.25">
      <c r="G1973" s="96" t="s">
        <v>80</v>
      </c>
      <c r="H1973" s="100">
        <v>44530</v>
      </c>
      <c r="I1973" s="98" t="s">
        <v>7</v>
      </c>
      <c r="J1973" s="98" t="str">
        <f t="shared" si="30"/>
        <v>44530N</v>
      </c>
      <c r="K1973" s="101">
        <v>176</v>
      </c>
      <c r="L1973" s="101">
        <v>206</v>
      </c>
      <c r="M1973" s="99"/>
      <c r="N1973" s="101">
        <v>216</v>
      </c>
      <c r="O1973" s="101">
        <v>246</v>
      </c>
      <c r="P1973" s="99"/>
      <c r="Q1973" s="99"/>
      <c r="R1973" s="99"/>
      <c r="S1973" s="99"/>
      <c r="T1973" s="99"/>
      <c r="U1973" s="99"/>
    </row>
    <row r="1974" spans="7:21" x14ac:dyDescent="0.25">
      <c r="G1974" s="96" t="s">
        <v>80</v>
      </c>
      <c r="H1974" s="100">
        <v>44530</v>
      </c>
      <c r="I1974" s="98" t="s">
        <v>8</v>
      </c>
      <c r="J1974" s="98" t="str">
        <f t="shared" si="30"/>
        <v>44530X</v>
      </c>
      <c r="K1974" s="101">
        <v>236</v>
      </c>
      <c r="L1974" s="101">
        <v>266</v>
      </c>
      <c r="M1974" s="99"/>
      <c r="N1974" s="101">
        <v>276</v>
      </c>
      <c r="O1974" s="101">
        <v>306</v>
      </c>
      <c r="P1974" s="99"/>
      <c r="Q1974" s="99"/>
      <c r="R1974" s="99"/>
      <c r="S1974" s="99"/>
      <c r="T1974" s="99"/>
      <c r="U1974" s="99"/>
    </row>
    <row r="1975" spans="7:21" x14ac:dyDescent="0.25">
      <c r="G1975" s="96" t="s">
        <v>80</v>
      </c>
      <c r="H1975" s="100">
        <v>44530</v>
      </c>
      <c r="I1975" s="98" t="s">
        <v>9</v>
      </c>
      <c r="J1975" s="98" t="str">
        <f t="shared" si="30"/>
        <v>44530Q</v>
      </c>
      <c r="K1975" s="101">
        <v>296</v>
      </c>
      <c r="L1975" s="101">
        <v>326</v>
      </c>
      <c r="M1975" s="99"/>
      <c r="N1975" s="101">
        <v>336</v>
      </c>
      <c r="O1975" s="101">
        <v>366</v>
      </c>
      <c r="P1975" s="99"/>
      <c r="Q1975" s="99"/>
      <c r="R1975" s="99"/>
      <c r="S1975" s="99"/>
      <c r="T1975" s="99"/>
      <c r="U1975" s="99"/>
    </row>
    <row r="1976" spans="7:21" x14ac:dyDescent="0.25">
      <c r="G1976" s="96" t="s">
        <v>80</v>
      </c>
      <c r="H1976" s="100">
        <v>44530</v>
      </c>
      <c r="I1976" s="98" t="s">
        <v>10</v>
      </c>
      <c r="J1976" s="98" t="str">
        <f t="shared" si="30"/>
        <v>44530E</v>
      </c>
      <c r="K1976" s="101">
        <v>376</v>
      </c>
      <c r="L1976" s="101">
        <v>406</v>
      </c>
      <c r="M1976" s="99"/>
      <c r="N1976" s="101">
        <v>416</v>
      </c>
      <c r="O1976" s="101">
        <v>446</v>
      </c>
      <c r="P1976" s="99"/>
      <c r="Q1976" s="99"/>
      <c r="R1976" s="99"/>
      <c r="S1976" s="99"/>
      <c r="T1976" s="99"/>
      <c r="U1976" s="99"/>
    </row>
    <row r="1977" spans="7:21" x14ac:dyDescent="0.25">
      <c r="G1977" s="96" t="s">
        <v>80</v>
      </c>
      <c r="H1977" s="100">
        <v>44530</v>
      </c>
      <c r="I1977" s="98" t="s">
        <v>72</v>
      </c>
      <c r="J1977" s="98" t="str">
        <f t="shared" si="30"/>
        <v>44530M</v>
      </c>
      <c r="K1977" s="101">
        <v>466</v>
      </c>
      <c r="L1977" s="101">
        <v>496</v>
      </c>
      <c r="M1977" s="99"/>
      <c r="N1977" s="101">
        <v>506</v>
      </c>
      <c r="O1977" s="101">
        <v>536</v>
      </c>
      <c r="P1977" s="99"/>
      <c r="Q1977" s="99"/>
      <c r="R1977" s="99"/>
      <c r="S1977" s="99"/>
      <c r="T1977" s="99"/>
      <c r="U1977" s="99"/>
    </row>
    <row r="1978" spans="7:21" x14ac:dyDescent="0.25">
      <c r="G1978" s="96" t="s">
        <v>74</v>
      </c>
      <c r="H1978" s="100">
        <v>44531</v>
      </c>
      <c r="I1978" s="98" t="s">
        <v>6</v>
      </c>
      <c r="J1978" s="98" t="str">
        <f t="shared" si="30"/>
        <v>44531O</v>
      </c>
      <c r="K1978" s="101">
        <v>146</v>
      </c>
      <c r="L1978" s="101">
        <v>176</v>
      </c>
      <c r="M1978" s="99"/>
      <c r="N1978" s="101">
        <v>186</v>
      </c>
      <c r="O1978" s="101">
        <v>216</v>
      </c>
      <c r="P1978" s="99"/>
      <c r="Q1978" s="99"/>
      <c r="R1978" s="99"/>
      <c r="S1978" s="99"/>
      <c r="T1978" s="99"/>
      <c r="U1978" s="99"/>
    </row>
    <row r="1979" spans="7:21" x14ac:dyDescent="0.25">
      <c r="G1979" s="96" t="s">
        <v>74</v>
      </c>
      <c r="H1979" s="100">
        <v>44531</v>
      </c>
      <c r="I1979" s="98" t="s">
        <v>7</v>
      </c>
      <c r="J1979" s="98" t="str">
        <f t="shared" si="30"/>
        <v>44531N</v>
      </c>
      <c r="K1979" s="101">
        <v>176</v>
      </c>
      <c r="L1979" s="101">
        <v>206</v>
      </c>
      <c r="M1979" s="99"/>
      <c r="N1979" s="101">
        <v>216</v>
      </c>
      <c r="O1979" s="101">
        <v>246</v>
      </c>
      <c r="P1979" s="99"/>
      <c r="Q1979" s="99"/>
      <c r="R1979" s="99"/>
      <c r="S1979" s="99"/>
      <c r="T1979" s="99"/>
      <c r="U1979" s="99"/>
    </row>
    <row r="1980" spans="7:21" x14ac:dyDescent="0.25">
      <c r="G1980" s="96" t="s">
        <v>74</v>
      </c>
      <c r="H1980" s="100">
        <v>44531</v>
      </c>
      <c r="I1980" s="98" t="s">
        <v>8</v>
      </c>
      <c r="J1980" s="98" t="str">
        <f t="shared" si="30"/>
        <v>44531X</v>
      </c>
      <c r="K1980" s="101">
        <v>236</v>
      </c>
      <c r="L1980" s="101">
        <v>266</v>
      </c>
      <c r="M1980" s="99"/>
      <c r="N1980" s="101">
        <v>276</v>
      </c>
      <c r="O1980" s="101">
        <v>306</v>
      </c>
      <c r="P1980" s="99"/>
      <c r="Q1980" s="99"/>
      <c r="R1980" s="99"/>
      <c r="S1980" s="99"/>
      <c r="T1980" s="99"/>
      <c r="U1980" s="99"/>
    </row>
    <row r="1981" spans="7:21" x14ac:dyDescent="0.25">
      <c r="G1981" s="96" t="s">
        <v>74</v>
      </c>
      <c r="H1981" s="100">
        <v>44531</v>
      </c>
      <c r="I1981" s="98" t="s">
        <v>9</v>
      </c>
      <c r="J1981" s="98" t="str">
        <f t="shared" si="30"/>
        <v>44531Q</v>
      </c>
      <c r="K1981" s="101">
        <v>296</v>
      </c>
      <c r="L1981" s="101">
        <v>326</v>
      </c>
      <c r="M1981" s="99"/>
      <c r="N1981" s="101">
        <v>336</v>
      </c>
      <c r="O1981" s="101">
        <v>366</v>
      </c>
      <c r="P1981" s="99"/>
      <c r="Q1981" s="99"/>
      <c r="R1981" s="99"/>
      <c r="S1981" s="99"/>
      <c r="T1981" s="99"/>
      <c r="U1981" s="99"/>
    </row>
    <row r="1982" spans="7:21" x14ac:dyDescent="0.25">
      <c r="G1982" s="96" t="s">
        <v>74</v>
      </c>
      <c r="H1982" s="100">
        <v>44531</v>
      </c>
      <c r="I1982" s="98" t="s">
        <v>10</v>
      </c>
      <c r="J1982" s="98" t="str">
        <f t="shared" si="30"/>
        <v>44531E</v>
      </c>
      <c r="K1982" s="101">
        <v>376</v>
      </c>
      <c r="L1982" s="101">
        <v>406</v>
      </c>
      <c r="M1982" s="99"/>
      <c r="N1982" s="101">
        <v>416</v>
      </c>
      <c r="O1982" s="101">
        <v>446</v>
      </c>
      <c r="P1982" s="99"/>
      <c r="Q1982" s="99"/>
      <c r="R1982" s="99"/>
      <c r="S1982" s="99"/>
      <c r="T1982" s="99"/>
      <c r="U1982" s="99"/>
    </row>
    <row r="1983" spans="7:21" x14ac:dyDescent="0.25">
      <c r="G1983" s="96" t="s">
        <v>74</v>
      </c>
      <c r="H1983" s="100">
        <v>44531</v>
      </c>
      <c r="I1983" s="98" t="s">
        <v>72</v>
      </c>
      <c r="J1983" s="98" t="str">
        <f t="shared" si="30"/>
        <v>44531M</v>
      </c>
      <c r="K1983" s="101">
        <v>466</v>
      </c>
      <c r="L1983" s="101">
        <v>496</v>
      </c>
      <c r="M1983" s="99"/>
      <c r="N1983" s="101">
        <v>506</v>
      </c>
      <c r="O1983" s="101">
        <v>536</v>
      </c>
      <c r="P1983" s="99"/>
      <c r="Q1983" s="99"/>
      <c r="R1983" s="99"/>
      <c r="S1983" s="99"/>
      <c r="T1983" s="99"/>
      <c r="U1983" s="99"/>
    </row>
    <row r="1984" spans="7:21" x14ac:dyDescent="0.25">
      <c r="G1984" s="96" t="s">
        <v>75</v>
      </c>
      <c r="H1984" s="100">
        <v>44532</v>
      </c>
      <c r="I1984" s="98" t="s">
        <v>6</v>
      </c>
      <c r="J1984" s="98" t="str">
        <f t="shared" si="30"/>
        <v>44532O</v>
      </c>
      <c r="K1984" s="101">
        <v>146</v>
      </c>
      <c r="L1984" s="101">
        <v>176</v>
      </c>
      <c r="M1984" s="99"/>
      <c r="N1984" s="101">
        <v>186</v>
      </c>
      <c r="O1984" s="101">
        <v>216</v>
      </c>
      <c r="P1984" s="99"/>
      <c r="Q1984" s="99"/>
      <c r="R1984" s="99"/>
      <c r="S1984" s="99"/>
      <c r="T1984" s="99"/>
      <c r="U1984" s="99"/>
    </row>
    <row r="1985" spans="7:21" x14ac:dyDescent="0.25">
      <c r="G1985" s="96" t="s">
        <v>75</v>
      </c>
      <c r="H1985" s="100">
        <v>44532</v>
      </c>
      <c r="I1985" s="98" t="s">
        <v>7</v>
      </c>
      <c r="J1985" s="98" t="str">
        <f t="shared" si="30"/>
        <v>44532N</v>
      </c>
      <c r="K1985" s="101">
        <v>176</v>
      </c>
      <c r="L1985" s="101">
        <v>206</v>
      </c>
      <c r="M1985" s="99"/>
      <c r="N1985" s="101">
        <v>216</v>
      </c>
      <c r="O1985" s="101">
        <v>246</v>
      </c>
      <c r="P1985" s="99"/>
      <c r="Q1985" s="99"/>
      <c r="R1985" s="99"/>
      <c r="S1985" s="99"/>
      <c r="T1985" s="99"/>
      <c r="U1985" s="99"/>
    </row>
    <row r="1986" spans="7:21" x14ac:dyDescent="0.25">
      <c r="G1986" s="96" t="s">
        <v>75</v>
      </c>
      <c r="H1986" s="100">
        <v>44532</v>
      </c>
      <c r="I1986" s="98" t="s">
        <v>8</v>
      </c>
      <c r="J1986" s="98" t="str">
        <f t="shared" si="30"/>
        <v>44532X</v>
      </c>
      <c r="K1986" s="101">
        <v>236</v>
      </c>
      <c r="L1986" s="101">
        <v>266</v>
      </c>
      <c r="M1986" s="99"/>
      <c r="N1986" s="101">
        <v>276</v>
      </c>
      <c r="O1986" s="101">
        <v>306</v>
      </c>
      <c r="P1986" s="99"/>
      <c r="Q1986" s="99"/>
      <c r="R1986" s="99"/>
      <c r="S1986" s="99"/>
      <c r="T1986" s="99"/>
      <c r="U1986" s="99"/>
    </row>
    <row r="1987" spans="7:21" x14ac:dyDescent="0.25">
      <c r="G1987" s="96" t="s">
        <v>75</v>
      </c>
      <c r="H1987" s="100">
        <v>44532</v>
      </c>
      <c r="I1987" s="98" t="s">
        <v>9</v>
      </c>
      <c r="J1987" s="98" t="str">
        <f t="shared" si="30"/>
        <v>44532Q</v>
      </c>
      <c r="K1987" s="101">
        <v>296</v>
      </c>
      <c r="L1987" s="101">
        <v>326</v>
      </c>
      <c r="M1987" s="99"/>
      <c r="N1987" s="101">
        <v>336</v>
      </c>
      <c r="O1987" s="101">
        <v>366</v>
      </c>
      <c r="P1987" s="99"/>
      <c r="Q1987" s="99"/>
      <c r="R1987" s="99"/>
      <c r="S1987" s="99"/>
      <c r="T1987" s="99"/>
      <c r="U1987" s="99"/>
    </row>
    <row r="1988" spans="7:21" x14ac:dyDescent="0.25">
      <c r="G1988" s="96" t="s">
        <v>75</v>
      </c>
      <c r="H1988" s="100">
        <v>44532</v>
      </c>
      <c r="I1988" s="98" t="s">
        <v>10</v>
      </c>
      <c r="J1988" s="98" t="str">
        <f t="shared" si="30"/>
        <v>44532E</v>
      </c>
      <c r="K1988" s="101">
        <v>376</v>
      </c>
      <c r="L1988" s="101">
        <v>406</v>
      </c>
      <c r="M1988" s="99"/>
      <c r="N1988" s="101">
        <v>416</v>
      </c>
      <c r="O1988" s="101">
        <v>446</v>
      </c>
      <c r="P1988" s="99"/>
      <c r="Q1988" s="99"/>
      <c r="R1988" s="99"/>
      <c r="S1988" s="99"/>
      <c r="T1988" s="99"/>
      <c r="U1988" s="99"/>
    </row>
    <row r="1989" spans="7:21" x14ac:dyDescent="0.25">
      <c r="G1989" s="96" t="s">
        <v>75</v>
      </c>
      <c r="H1989" s="100">
        <v>44532</v>
      </c>
      <c r="I1989" s="98" t="s">
        <v>72</v>
      </c>
      <c r="J1989" s="98" t="str">
        <f t="shared" ref="J1989:J2052" si="31">+H1989&amp;I1989</f>
        <v>44532M</v>
      </c>
      <c r="K1989" s="101">
        <v>466</v>
      </c>
      <c r="L1989" s="101">
        <v>496</v>
      </c>
      <c r="M1989" s="99"/>
      <c r="N1989" s="101">
        <v>506</v>
      </c>
      <c r="O1989" s="101">
        <v>536</v>
      </c>
      <c r="P1989" s="99"/>
      <c r="Q1989" s="99"/>
      <c r="R1989" s="99"/>
      <c r="S1989" s="99"/>
      <c r="T1989" s="99"/>
      <c r="U1989" s="99"/>
    </row>
    <row r="1990" spans="7:21" x14ac:dyDescent="0.25">
      <c r="G1990" s="96" t="s">
        <v>76</v>
      </c>
      <c r="H1990" s="100">
        <v>44533</v>
      </c>
      <c r="I1990" s="98" t="s">
        <v>6</v>
      </c>
      <c r="J1990" s="98" t="str">
        <f t="shared" si="31"/>
        <v>44533O</v>
      </c>
      <c r="K1990" s="101">
        <v>146</v>
      </c>
      <c r="L1990" s="101">
        <v>176</v>
      </c>
      <c r="M1990" s="99"/>
      <c r="N1990" s="101">
        <v>186</v>
      </c>
      <c r="O1990" s="101">
        <v>216</v>
      </c>
      <c r="P1990" s="99"/>
      <c r="Q1990" s="99"/>
      <c r="R1990" s="99"/>
      <c r="S1990" s="99"/>
      <c r="T1990" s="99"/>
      <c r="U1990" s="99"/>
    </row>
    <row r="1991" spans="7:21" x14ac:dyDescent="0.25">
      <c r="G1991" s="96" t="s">
        <v>76</v>
      </c>
      <c r="H1991" s="100">
        <v>44533</v>
      </c>
      <c r="I1991" s="98" t="s">
        <v>7</v>
      </c>
      <c r="J1991" s="98" t="str">
        <f t="shared" si="31"/>
        <v>44533N</v>
      </c>
      <c r="K1991" s="101">
        <v>176</v>
      </c>
      <c r="L1991" s="101">
        <v>206</v>
      </c>
      <c r="M1991" s="99"/>
      <c r="N1991" s="101">
        <v>216</v>
      </c>
      <c r="O1991" s="101">
        <v>246</v>
      </c>
      <c r="P1991" s="99"/>
      <c r="Q1991" s="99"/>
      <c r="R1991" s="99"/>
      <c r="S1991" s="99"/>
      <c r="T1991" s="99"/>
      <c r="U1991" s="99"/>
    </row>
    <row r="1992" spans="7:21" x14ac:dyDescent="0.25">
      <c r="G1992" s="96" t="s">
        <v>76</v>
      </c>
      <c r="H1992" s="100">
        <v>44533</v>
      </c>
      <c r="I1992" s="98" t="s">
        <v>8</v>
      </c>
      <c r="J1992" s="98" t="str">
        <f t="shared" si="31"/>
        <v>44533X</v>
      </c>
      <c r="K1992" s="101">
        <v>236</v>
      </c>
      <c r="L1992" s="101">
        <v>266</v>
      </c>
      <c r="M1992" s="99"/>
      <c r="N1992" s="101">
        <v>276</v>
      </c>
      <c r="O1992" s="101">
        <v>306</v>
      </c>
      <c r="P1992" s="99"/>
      <c r="Q1992" s="99"/>
      <c r="R1992" s="99"/>
      <c r="S1992" s="99"/>
      <c r="T1992" s="99"/>
      <c r="U1992" s="99"/>
    </row>
    <row r="1993" spans="7:21" x14ac:dyDescent="0.25">
      <c r="G1993" s="96" t="s">
        <v>76</v>
      </c>
      <c r="H1993" s="100">
        <v>44533</v>
      </c>
      <c r="I1993" s="98" t="s">
        <v>9</v>
      </c>
      <c r="J1993" s="98" t="str">
        <f t="shared" si="31"/>
        <v>44533Q</v>
      </c>
      <c r="K1993" s="101">
        <v>296</v>
      </c>
      <c r="L1993" s="101">
        <v>326</v>
      </c>
      <c r="M1993" s="99"/>
      <c r="N1993" s="101">
        <v>336</v>
      </c>
      <c r="O1993" s="101">
        <v>366</v>
      </c>
      <c r="P1993" s="99"/>
      <c r="Q1993" s="99"/>
      <c r="R1993" s="99"/>
      <c r="S1993" s="99"/>
      <c r="T1993" s="99"/>
      <c r="U1993" s="99"/>
    </row>
    <row r="1994" spans="7:21" x14ac:dyDescent="0.25">
      <c r="G1994" s="96" t="s">
        <v>76</v>
      </c>
      <c r="H1994" s="100">
        <v>44533</v>
      </c>
      <c r="I1994" s="98" t="s">
        <v>10</v>
      </c>
      <c r="J1994" s="98" t="str">
        <f t="shared" si="31"/>
        <v>44533E</v>
      </c>
      <c r="K1994" s="101">
        <v>376</v>
      </c>
      <c r="L1994" s="101">
        <v>406</v>
      </c>
      <c r="M1994" s="99"/>
      <c r="N1994" s="101">
        <v>416</v>
      </c>
      <c r="O1994" s="101">
        <v>446</v>
      </c>
      <c r="P1994" s="99"/>
      <c r="Q1994" s="99"/>
      <c r="R1994" s="99"/>
      <c r="S1994" s="99"/>
      <c r="T1994" s="99"/>
      <c r="U1994" s="99"/>
    </row>
    <row r="1995" spans="7:21" x14ac:dyDescent="0.25">
      <c r="G1995" s="96" t="s">
        <v>76</v>
      </c>
      <c r="H1995" s="100">
        <v>44533</v>
      </c>
      <c r="I1995" s="98" t="s">
        <v>72</v>
      </c>
      <c r="J1995" s="98" t="str">
        <f t="shared" si="31"/>
        <v>44533M</v>
      </c>
      <c r="K1995" s="101">
        <v>466</v>
      </c>
      <c r="L1995" s="101">
        <v>496</v>
      </c>
      <c r="M1995" s="99"/>
      <c r="N1995" s="101">
        <v>506</v>
      </c>
      <c r="O1995" s="101">
        <v>536</v>
      </c>
      <c r="P1995" s="99"/>
      <c r="Q1995" s="99"/>
      <c r="R1995" s="99"/>
      <c r="S1995" s="99"/>
      <c r="T1995" s="99"/>
      <c r="U1995" s="99"/>
    </row>
    <row r="1996" spans="7:21" x14ac:dyDescent="0.25">
      <c r="G1996" s="96" t="s">
        <v>77</v>
      </c>
      <c r="H1996" s="100">
        <v>44534</v>
      </c>
      <c r="I1996" s="98" t="s">
        <v>6</v>
      </c>
      <c r="J1996" s="98" t="str">
        <f t="shared" si="31"/>
        <v>44534O</v>
      </c>
      <c r="K1996" s="101">
        <v>146</v>
      </c>
      <c r="L1996" s="101">
        <v>176</v>
      </c>
      <c r="M1996" s="99"/>
      <c r="N1996" s="101">
        <v>186</v>
      </c>
      <c r="O1996" s="101">
        <v>216</v>
      </c>
      <c r="P1996" s="99"/>
      <c r="Q1996" s="99"/>
      <c r="R1996" s="99"/>
      <c r="S1996" s="99"/>
      <c r="T1996" s="99"/>
      <c r="U1996" s="99"/>
    </row>
    <row r="1997" spans="7:21" x14ac:dyDescent="0.25">
      <c r="G1997" s="96" t="s">
        <v>77</v>
      </c>
      <c r="H1997" s="100">
        <v>44534</v>
      </c>
      <c r="I1997" s="98" t="s">
        <v>7</v>
      </c>
      <c r="J1997" s="98" t="str">
        <f t="shared" si="31"/>
        <v>44534N</v>
      </c>
      <c r="K1997" s="101">
        <v>176</v>
      </c>
      <c r="L1997" s="101">
        <v>206</v>
      </c>
      <c r="M1997" s="99"/>
      <c r="N1997" s="101">
        <v>216</v>
      </c>
      <c r="O1997" s="101">
        <v>246</v>
      </c>
      <c r="P1997" s="99"/>
      <c r="Q1997" s="99"/>
      <c r="R1997" s="99"/>
      <c r="S1997" s="99"/>
      <c r="T1997" s="99"/>
      <c r="U1997" s="99"/>
    </row>
    <row r="1998" spans="7:21" x14ac:dyDescent="0.25">
      <c r="G1998" s="96" t="s">
        <v>77</v>
      </c>
      <c r="H1998" s="100">
        <v>44534</v>
      </c>
      <c r="I1998" s="98" t="s">
        <v>8</v>
      </c>
      <c r="J1998" s="98" t="str">
        <f t="shared" si="31"/>
        <v>44534X</v>
      </c>
      <c r="K1998" s="101">
        <v>236</v>
      </c>
      <c r="L1998" s="101">
        <v>266</v>
      </c>
      <c r="M1998" s="99"/>
      <c r="N1998" s="101">
        <v>276</v>
      </c>
      <c r="O1998" s="101">
        <v>306</v>
      </c>
      <c r="P1998" s="99"/>
      <c r="Q1998" s="99"/>
      <c r="R1998" s="99"/>
      <c r="S1998" s="99"/>
      <c r="T1998" s="99"/>
      <c r="U1998" s="99"/>
    </row>
    <row r="1999" spans="7:21" x14ac:dyDescent="0.25">
      <c r="G1999" s="96" t="s">
        <v>77</v>
      </c>
      <c r="H1999" s="100">
        <v>44534</v>
      </c>
      <c r="I1999" s="98" t="s">
        <v>9</v>
      </c>
      <c r="J1999" s="98" t="str">
        <f t="shared" si="31"/>
        <v>44534Q</v>
      </c>
      <c r="K1999" s="101">
        <v>296</v>
      </c>
      <c r="L1999" s="101">
        <v>326</v>
      </c>
      <c r="M1999" s="99"/>
      <c r="N1999" s="101">
        <v>336</v>
      </c>
      <c r="O1999" s="101">
        <v>366</v>
      </c>
      <c r="P1999" s="99"/>
      <c r="Q1999" s="99"/>
      <c r="R1999" s="99"/>
      <c r="S1999" s="99"/>
      <c r="T1999" s="99"/>
      <c r="U1999" s="99"/>
    </row>
    <row r="2000" spans="7:21" x14ac:dyDescent="0.25">
      <c r="G2000" s="96" t="s">
        <v>77</v>
      </c>
      <c r="H2000" s="100">
        <v>44534</v>
      </c>
      <c r="I2000" s="98" t="s">
        <v>10</v>
      </c>
      <c r="J2000" s="98" t="str">
        <f t="shared" si="31"/>
        <v>44534E</v>
      </c>
      <c r="K2000" s="101">
        <v>376</v>
      </c>
      <c r="L2000" s="101">
        <v>406</v>
      </c>
      <c r="M2000" s="99"/>
      <c r="N2000" s="101">
        <v>416</v>
      </c>
      <c r="O2000" s="101">
        <v>446</v>
      </c>
      <c r="P2000" s="99"/>
      <c r="Q2000" s="99"/>
      <c r="R2000" s="99"/>
      <c r="S2000" s="99"/>
      <c r="T2000" s="99"/>
      <c r="U2000" s="99"/>
    </row>
    <row r="2001" spans="7:21" x14ac:dyDescent="0.25">
      <c r="G2001" s="96" t="s">
        <v>77</v>
      </c>
      <c r="H2001" s="100">
        <v>44534</v>
      </c>
      <c r="I2001" s="98" t="s">
        <v>72</v>
      </c>
      <c r="J2001" s="98" t="str">
        <f t="shared" si="31"/>
        <v>44534M</v>
      </c>
      <c r="K2001" s="101">
        <v>466</v>
      </c>
      <c r="L2001" s="101">
        <v>496</v>
      </c>
      <c r="M2001" s="99"/>
      <c r="N2001" s="101">
        <v>506</v>
      </c>
      <c r="O2001" s="101">
        <v>536</v>
      </c>
      <c r="P2001" s="99"/>
      <c r="Q2001" s="99"/>
      <c r="R2001" s="99"/>
      <c r="S2001" s="99"/>
      <c r="T2001" s="99"/>
      <c r="U2001" s="99"/>
    </row>
    <row r="2002" spans="7:21" x14ac:dyDescent="0.25">
      <c r="G2002" s="96" t="s">
        <v>78</v>
      </c>
      <c r="H2002" s="100">
        <v>44535</v>
      </c>
      <c r="I2002" s="98" t="s">
        <v>6</v>
      </c>
      <c r="J2002" s="98" t="str">
        <f t="shared" si="31"/>
        <v>44535O</v>
      </c>
      <c r="K2002" s="101">
        <v>146</v>
      </c>
      <c r="L2002" s="101">
        <v>176</v>
      </c>
      <c r="M2002" s="99"/>
      <c r="N2002" s="101">
        <v>186</v>
      </c>
      <c r="O2002" s="101">
        <v>216</v>
      </c>
      <c r="P2002" s="99"/>
      <c r="Q2002" s="99"/>
      <c r="R2002" s="99"/>
      <c r="S2002" s="99"/>
      <c r="T2002" s="99"/>
      <c r="U2002" s="99"/>
    </row>
    <row r="2003" spans="7:21" x14ac:dyDescent="0.25">
      <c r="G2003" s="96" t="s">
        <v>78</v>
      </c>
      <c r="H2003" s="100">
        <v>44535</v>
      </c>
      <c r="I2003" s="98" t="s">
        <v>7</v>
      </c>
      <c r="J2003" s="98" t="str">
        <f t="shared" si="31"/>
        <v>44535N</v>
      </c>
      <c r="K2003" s="101">
        <v>176</v>
      </c>
      <c r="L2003" s="101">
        <v>206</v>
      </c>
      <c r="M2003" s="99"/>
      <c r="N2003" s="101">
        <v>216</v>
      </c>
      <c r="O2003" s="101">
        <v>246</v>
      </c>
      <c r="P2003" s="99"/>
      <c r="Q2003" s="99"/>
      <c r="R2003" s="99"/>
      <c r="S2003" s="99"/>
      <c r="T2003" s="99"/>
      <c r="U2003" s="99"/>
    </row>
    <row r="2004" spans="7:21" x14ac:dyDescent="0.25">
      <c r="G2004" s="96" t="s">
        <v>78</v>
      </c>
      <c r="H2004" s="100">
        <v>44535</v>
      </c>
      <c r="I2004" s="98" t="s">
        <v>8</v>
      </c>
      <c r="J2004" s="98" t="str">
        <f t="shared" si="31"/>
        <v>44535X</v>
      </c>
      <c r="K2004" s="101">
        <v>236</v>
      </c>
      <c r="L2004" s="101">
        <v>266</v>
      </c>
      <c r="M2004" s="99"/>
      <c r="N2004" s="101">
        <v>276</v>
      </c>
      <c r="O2004" s="101">
        <v>306</v>
      </c>
      <c r="P2004" s="99"/>
      <c r="Q2004" s="99"/>
      <c r="R2004" s="99"/>
      <c r="S2004" s="99"/>
      <c r="T2004" s="99"/>
      <c r="U2004" s="99"/>
    </row>
    <row r="2005" spans="7:21" x14ac:dyDescent="0.25">
      <c r="G2005" s="96" t="s">
        <v>78</v>
      </c>
      <c r="H2005" s="100">
        <v>44535</v>
      </c>
      <c r="I2005" s="98" t="s">
        <v>9</v>
      </c>
      <c r="J2005" s="98" t="str">
        <f t="shared" si="31"/>
        <v>44535Q</v>
      </c>
      <c r="K2005" s="101">
        <v>296</v>
      </c>
      <c r="L2005" s="101">
        <v>326</v>
      </c>
      <c r="M2005" s="99"/>
      <c r="N2005" s="101">
        <v>336</v>
      </c>
      <c r="O2005" s="101">
        <v>366</v>
      </c>
      <c r="P2005" s="99"/>
      <c r="Q2005" s="99"/>
      <c r="R2005" s="99"/>
      <c r="S2005" s="99"/>
      <c r="T2005" s="99"/>
      <c r="U2005" s="99"/>
    </row>
    <row r="2006" spans="7:21" x14ac:dyDescent="0.25">
      <c r="G2006" s="96" t="s">
        <v>78</v>
      </c>
      <c r="H2006" s="100">
        <v>44535</v>
      </c>
      <c r="I2006" s="98" t="s">
        <v>10</v>
      </c>
      <c r="J2006" s="98" t="str">
        <f t="shared" si="31"/>
        <v>44535E</v>
      </c>
      <c r="K2006" s="101">
        <v>376</v>
      </c>
      <c r="L2006" s="101">
        <v>406</v>
      </c>
      <c r="M2006" s="99"/>
      <c r="N2006" s="101">
        <v>416</v>
      </c>
      <c r="O2006" s="101">
        <v>446</v>
      </c>
      <c r="P2006" s="99"/>
      <c r="Q2006" s="99"/>
      <c r="R2006" s="99"/>
      <c r="S2006" s="99"/>
      <c r="T2006" s="99"/>
      <c r="U2006" s="99"/>
    </row>
    <row r="2007" spans="7:21" x14ac:dyDescent="0.25">
      <c r="G2007" s="96" t="s">
        <v>78</v>
      </c>
      <c r="H2007" s="100">
        <v>44535</v>
      </c>
      <c r="I2007" s="98" t="s">
        <v>72</v>
      </c>
      <c r="J2007" s="98" t="str">
        <f t="shared" si="31"/>
        <v>44535M</v>
      </c>
      <c r="K2007" s="101">
        <v>466</v>
      </c>
      <c r="L2007" s="101">
        <v>496</v>
      </c>
      <c r="M2007" s="99"/>
      <c r="N2007" s="101">
        <v>506</v>
      </c>
      <c r="O2007" s="101">
        <v>536</v>
      </c>
      <c r="P2007" s="99"/>
      <c r="Q2007" s="99"/>
      <c r="R2007" s="99"/>
      <c r="S2007" s="99"/>
      <c r="T2007" s="99"/>
      <c r="U2007" s="99"/>
    </row>
    <row r="2008" spans="7:21" x14ac:dyDescent="0.25">
      <c r="G2008" s="96" t="s">
        <v>79</v>
      </c>
      <c r="H2008" s="100">
        <v>44536</v>
      </c>
      <c r="I2008" s="98" t="s">
        <v>6</v>
      </c>
      <c r="J2008" s="98" t="str">
        <f t="shared" si="31"/>
        <v>44536O</v>
      </c>
      <c r="K2008" s="101">
        <v>146</v>
      </c>
      <c r="L2008" s="101">
        <v>176</v>
      </c>
      <c r="M2008" s="99"/>
      <c r="N2008" s="101">
        <v>186</v>
      </c>
      <c r="O2008" s="101">
        <v>216</v>
      </c>
      <c r="P2008" s="99"/>
      <c r="Q2008" s="99"/>
      <c r="R2008" s="99"/>
      <c r="S2008" s="99"/>
      <c r="T2008" s="99"/>
      <c r="U2008" s="99"/>
    </row>
    <row r="2009" spans="7:21" x14ac:dyDescent="0.25">
      <c r="G2009" s="96" t="s">
        <v>79</v>
      </c>
      <c r="H2009" s="100">
        <v>44536</v>
      </c>
      <c r="I2009" s="98" t="s">
        <v>7</v>
      </c>
      <c r="J2009" s="98" t="str">
        <f t="shared" si="31"/>
        <v>44536N</v>
      </c>
      <c r="K2009" s="101">
        <v>176</v>
      </c>
      <c r="L2009" s="101">
        <v>206</v>
      </c>
      <c r="M2009" s="99"/>
      <c r="N2009" s="101">
        <v>216</v>
      </c>
      <c r="O2009" s="101">
        <v>246</v>
      </c>
      <c r="P2009" s="99"/>
      <c r="Q2009" s="99"/>
      <c r="R2009" s="99"/>
      <c r="S2009" s="99"/>
      <c r="T2009" s="99"/>
      <c r="U2009" s="99"/>
    </row>
    <row r="2010" spans="7:21" x14ac:dyDescent="0.25">
      <c r="G2010" s="96" t="s">
        <v>79</v>
      </c>
      <c r="H2010" s="100">
        <v>44536</v>
      </c>
      <c r="I2010" s="98" t="s">
        <v>8</v>
      </c>
      <c r="J2010" s="98" t="str">
        <f t="shared" si="31"/>
        <v>44536X</v>
      </c>
      <c r="K2010" s="101">
        <v>236</v>
      </c>
      <c r="L2010" s="101">
        <v>266</v>
      </c>
      <c r="M2010" s="99"/>
      <c r="N2010" s="101">
        <v>276</v>
      </c>
      <c r="O2010" s="101">
        <v>306</v>
      </c>
      <c r="P2010" s="99"/>
      <c r="Q2010" s="99"/>
      <c r="R2010" s="99"/>
      <c r="S2010" s="99"/>
      <c r="T2010" s="99"/>
      <c r="U2010" s="99"/>
    </row>
    <row r="2011" spans="7:21" x14ac:dyDescent="0.25">
      <c r="G2011" s="96" t="s">
        <v>79</v>
      </c>
      <c r="H2011" s="100">
        <v>44536</v>
      </c>
      <c r="I2011" s="98" t="s">
        <v>9</v>
      </c>
      <c r="J2011" s="98" t="str">
        <f t="shared" si="31"/>
        <v>44536Q</v>
      </c>
      <c r="K2011" s="101">
        <v>296</v>
      </c>
      <c r="L2011" s="101">
        <v>326</v>
      </c>
      <c r="M2011" s="99"/>
      <c r="N2011" s="101">
        <v>336</v>
      </c>
      <c r="O2011" s="101">
        <v>366</v>
      </c>
      <c r="P2011" s="99"/>
      <c r="Q2011" s="99"/>
      <c r="R2011" s="99"/>
      <c r="S2011" s="99"/>
      <c r="T2011" s="99"/>
      <c r="U2011" s="99"/>
    </row>
    <row r="2012" spans="7:21" x14ac:dyDescent="0.25">
      <c r="G2012" s="96" t="s">
        <v>79</v>
      </c>
      <c r="H2012" s="100">
        <v>44536</v>
      </c>
      <c r="I2012" s="98" t="s">
        <v>10</v>
      </c>
      <c r="J2012" s="98" t="str">
        <f t="shared" si="31"/>
        <v>44536E</v>
      </c>
      <c r="K2012" s="101">
        <v>376</v>
      </c>
      <c r="L2012" s="101">
        <v>406</v>
      </c>
      <c r="M2012" s="99"/>
      <c r="N2012" s="101">
        <v>416</v>
      </c>
      <c r="O2012" s="101">
        <v>446</v>
      </c>
      <c r="P2012" s="99"/>
      <c r="Q2012" s="99"/>
      <c r="R2012" s="99"/>
      <c r="S2012" s="99"/>
      <c r="T2012" s="99"/>
      <c r="U2012" s="99"/>
    </row>
    <row r="2013" spans="7:21" x14ac:dyDescent="0.25">
      <c r="G2013" s="96" t="s">
        <v>79</v>
      </c>
      <c r="H2013" s="100">
        <v>44536</v>
      </c>
      <c r="I2013" s="98" t="s">
        <v>72</v>
      </c>
      <c r="J2013" s="98" t="str">
        <f t="shared" si="31"/>
        <v>44536M</v>
      </c>
      <c r="K2013" s="101">
        <v>466</v>
      </c>
      <c r="L2013" s="101">
        <v>496</v>
      </c>
      <c r="M2013" s="99"/>
      <c r="N2013" s="101">
        <v>506</v>
      </c>
      <c r="O2013" s="101">
        <v>536</v>
      </c>
      <c r="P2013" s="99"/>
      <c r="Q2013" s="99"/>
      <c r="R2013" s="99"/>
      <c r="S2013" s="99"/>
      <c r="T2013" s="99"/>
      <c r="U2013" s="99"/>
    </row>
    <row r="2014" spans="7:21" x14ac:dyDescent="0.25">
      <c r="G2014" s="96" t="s">
        <v>80</v>
      </c>
      <c r="H2014" s="100">
        <v>44537</v>
      </c>
      <c r="I2014" s="98" t="s">
        <v>6</v>
      </c>
      <c r="J2014" s="98" t="str">
        <f t="shared" si="31"/>
        <v>44537O</v>
      </c>
      <c r="K2014" s="101">
        <v>146</v>
      </c>
      <c r="L2014" s="101">
        <v>176</v>
      </c>
      <c r="M2014" s="99"/>
      <c r="N2014" s="101">
        <v>186</v>
      </c>
      <c r="O2014" s="101">
        <v>216</v>
      </c>
      <c r="P2014" s="99"/>
      <c r="Q2014" s="99"/>
      <c r="R2014" s="99"/>
      <c r="S2014" s="99"/>
      <c r="T2014" s="99"/>
      <c r="U2014" s="99"/>
    </row>
    <row r="2015" spans="7:21" x14ac:dyDescent="0.25">
      <c r="G2015" s="96" t="s">
        <v>80</v>
      </c>
      <c r="H2015" s="100">
        <v>44537</v>
      </c>
      <c r="I2015" s="98" t="s">
        <v>7</v>
      </c>
      <c r="J2015" s="98" t="str">
        <f t="shared" si="31"/>
        <v>44537N</v>
      </c>
      <c r="K2015" s="101">
        <v>176</v>
      </c>
      <c r="L2015" s="101">
        <v>206</v>
      </c>
      <c r="M2015" s="99"/>
      <c r="N2015" s="101">
        <v>216</v>
      </c>
      <c r="O2015" s="101">
        <v>246</v>
      </c>
      <c r="P2015" s="99"/>
      <c r="Q2015" s="99"/>
      <c r="R2015" s="99"/>
      <c r="S2015" s="99"/>
      <c r="T2015" s="99"/>
      <c r="U2015" s="99"/>
    </row>
    <row r="2016" spans="7:21" x14ac:dyDescent="0.25">
      <c r="G2016" s="96" t="s">
        <v>80</v>
      </c>
      <c r="H2016" s="100">
        <v>44537</v>
      </c>
      <c r="I2016" s="98" t="s">
        <v>8</v>
      </c>
      <c r="J2016" s="98" t="str">
        <f t="shared" si="31"/>
        <v>44537X</v>
      </c>
      <c r="K2016" s="101">
        <v>236</v>
      </c>
      <c r="L2016" s="101">
        <v>266</v>
      </c>
      <c r="M2016" s="99"/>
      <c r="N2016" s="101">
        <v>276</v>
      </c>
      <c r="O2016" s="101">
        <v>306</v>
      </c>
      <c r="P2016" s="99"/>
      <c r="Q2016" s="99"/>
      <c r="R2016" s="99"/>
      <c r="S2016" s="99"/>
      <c r="T2016" s="99"/>
      <c r="U2016" s="99"/>
    </row>
    <row r="2017" spans="7:21" x14ac:dyDescent="0.25">
      <c r="G2017" s="96" t="s">
        <v>80</v>
      </c>
      <c r="H2017" s="100">
        <v>44537</v>
      </c>
      <c r="I2017" s="98" t="s">
        <v>9</v>
      </c>
      <c r="J2017" s="98" t="str">
        <f t="shared" si="31"/>
        <v>44537Q</v>
      </c>
      <c r="K2017" s="101">
        <v>296</v>
      </c>
      <c r="L2017" s="101">
        <v>326</v>
      </c>
      <c r="M2017" s="99"/>
      <c r="N2017" s="101">
        <v>336</v>
      </c>
      <c r="O2017" s="101">
        <v>366</v>
      </c>
      <c r="P2017" s="99"/>
      <c r="Q2017" s="99"/>
      <c r="R2017" s="99"/>
      <c r="S2017" s="99"/>
      <c r="T2017" s="99"/>
      <c r="U2017" s="99"/>
    </row>
    <row r="2018" spans="7:21" x14ac:dyDescent="0.25">
      <c r="G2018" s="96" t="s">
        <v>80</v>
      </c>
      <c r="H2018" s="100">
        <v>44537</v>
      </c>
      <c r="I2018" s="98" t="s">
        <v>10</v>
      </c>
      <c r="J2018" s="98" t="str">
        <f t="shared" si="31"/>
        <v>44537E</v>
      </c>
      <c r="K2018" s="101">
        <v>376</v>
      </c>
      <c r="L2018" s="101">
        <v>406</v>
      </c>
      <c r="M2018" s="99"/>
      <c r="N2018" s="101">
        <v>416</v>
      </c>
      <c r="O2018" s="101">
        <v>446</v>
      </c>
      <c r="P2018" s="99"/>
      <c r="Q2018" s="99"/>
      <c r="R2018" s="99"/>
      <c r="S2018" s="99"/>
      <c r="T2018" s="99"/>
      <c r="U2018" s="99"/>
    </row>
    <row r="2019" spans="7:21" x14ac:dyDescent="0.25">
      <c r="G2019" s="96" t="s">
        <v>80</v>
      </c>
      <c r="H2019" s="100">
        <v>44537</v>
      </c>
      <c r="I2019" s="98" t="s">
        <v>72</v>
      </c>
      <c r="J2019" s="98" t="str">
        <f t="shared" si="31"/>
        <v>44537M</v>
      </c>
      <c r="K2019" s="101">
        <v>466</v>
      </c>
      <c r="L2019" s="101">
        <v>496</v>
      </c>
      <c r="M2019" s="99"/>
      <c r="N2019" s="101">
        <v>506</v>
      </c>
      <c r="O2019" s="101">
        <v>536</v>
      </c>
      <c r="P2019" s="99"/>
      <c r="Q2019" s="99"/>
      <c r="R2019" s="99"/>
      <c r="S2019" s="99"/>
      <c r="T2019" s="99"/>
      <c r="U2019" s="99"/>
    </row>
    <row r="2020" spans="7:21" x14ac:dyDescent="0.25">
      <c r="G2020" s="96" t="s">
        <v>74</v>
      </c>
      <c r="H2020" s="100">
        <v>44538</v>
      </c>
      <c r="I2020" s="98" t="s">
        <v>6</v>
      </c>
      <c r="J2020" s="98" t="str">
        <f t="shared" si="31"/>
        <v>44538O</v>
      </c>
      <c r="K2020" s="101">
        <v>146</v>
      </c>
      <c r="L2020" s="101">
        <v>176</v>
      </c>
      <c r="M2020" s="99"/>
      <c r="N2020" s="101">
        <v>186</v>
      </c>
      <c r="O2020" s="101">
        <v>216</v>
      </c>
      <c r="P2020" s="99"/>
      <c r="Q2020" s="99"/>
      <c r="R2020" s="99"/>
      <c r="S2020" s="99"/>
      <c r="T2020" s="99"/>
      <c r="U2020" s="99"/>
    </row>
    <row r="2021" spans="7:21" x14ac:dyDescent="0.25">
      <c r="G2021" s="96" t="s">
        <v>74</v>
      </c>
      <c r="H2021" s="100">
        <v>44538</v>
      </c>
      <c r="I2021" s="98" t="s">
        <v>7</v>
      </c>
      <c r="J2021" s="98" t="str">
        <f t="shared" si="31"/>
        <v>44538N</v>
      </c>
      <c r="K2021" s="101">
        <v>176</v>
      </c>
      <c r="L2021" s="101">
        <v>206</v>
      </c>
      <c r="M2021" s="99"/>
      <c r="N2021" s="101">
        <v>216</v>
      </c>
      <c r="O2021" s="101">
        <v>246</v>
      </c>
      <c r="P2021" s="99"/>
      <c r="Q2021" s="99"/>
      <c r="R2021" s="99"/>
      <c r="S2021" s="99"/>
      <c r="T2021" s="99"/>
      <c r="U2021" s="99"/>
    </row>
    <row r="2022" spans="7:21" x14ac:dyDescent="0.25">
      <c r="G2022" s="96" t="s">
        <v>74</v>
      </c>
      <c r="H2022" s="100">
        <v>44538</v>
      </c>
      <c r="I2022" s="98" t="s">
        <v>8</v>
      </c>
      <c r="J2022" s="98" t="str">
        <f t="shared" si="31"/>
        <v>44538X</v>
      </c>
      <c r="K2022" s="101">
        <v>236</v>
      </c>
      <c r="L2022" s="101">
        <v>266</v>
      </c>
      <c r="M2022" s="99"/>
      <c r="N2022" s="101">
        <v>276</v>
      </c>
      <c r="O2022" s="101">
        <v>306</v>
      </c>
      <c r="P2022" s="99"/>
      <c r="Q2022" s="99"/>
      <c r="R2022" s="99"/>
      <c r="S2022" s="99"/>
      <c r="T2022" s="99"/>
      <c r="U2022" s="99"/>
    </row>
    <row r="2023" spans="7:21" x14ac:dyDescent="0.25">
      <c r="G2023" s="96" t="s">
        <v>74</v>
      </c>
      <c r="H2023" s="100">
        <v>44538</v>
      </c>
      <c r="I2023" s="98" t="s">
        <v>9</v>
      </c>
      <c r="J2023" s="98" t="str">
        <f t="shared" si="31"/>
        <v>44538Q</v>
      </c>
      <c r="K2023" s="101">
        <v>296</v>
      </c>
      <c r="L2023" s="101">
        <v>326</v>
      </c>
      <c r="M2023" s="99"/>
      <c r="N2023" s="101">
        <v>336</v>
      </c>
      <c r="O2023" s="101">
        <v>366</v>
      </c>
      <c r="P2023" s="99"/>
      <c r="Q2023" s="99"/>
      <c r="R2023" s="99"/>
      <c r="S2023" s="99"/>
      <c r="T2023" s="99"/>
      <c r="U2023" s="99"/>
    </row>
    <row r="2024" spans="7:21" x14ac:dyDescent="0.25">
      <c r="G2024" s="96" t="s">
        <v>74</v>
      </c>
      <c r="H2024" s="100">
        <v>44538</v>
      </c>
      <c r="I2024" s="98" t="s">
        <v>10</v>
      </c>
      <c r="J2024" s="98" t="str">
        <f t="shared" si="31"/>
        <v>44538E</v>
      </c>
      <c r="K2024" s="101">
        <v>376</v>
      </c>
      <c r="L2024" s="101">
        <v>406</v>
      </c>
      <c r="M2024" s="99"/>
      <c r="N2024" s="101">
        <v>416</v>
      </c>
      <c r="O2024" s="101">
        <v>446</v>
      </c>
      <c r="P2024" s="99"/>
      <c r="Q2024" s="99"/>
      <c r="R2024" s="99"/>
      <c r="S2024" s="99"/>
      <c r="T2024" s="99"/>
      <c r="U2024" s="99"/>
    </row>
    <row r="2025" spans="7:21" x14ac:dyDescent="0.25">
      <c r="G2025" s="96" t="s">
        <v>74</v>
      </c>
      <c r="H2025" s="100">
        <v>44538</v>
      </c>
      <c r="I2025" s="98" t="s">
        <v>72</v>
      </c>
      <c r="J2025" s="98" t="str">
        <f t="shared" si="31"/>
        <v>44538M</v>
      </c>
      <c r="K2025" s="101">
        <v>466</v>
      </c>
      <c r="L2025" s="101">
        <v>496</v>
      </c>
      <c r="M2025" s="99"/>
      <c r="N2025" s="101">
        <v>506</v>
      </c>
      <c r="O2025" s="101">
        <v>536</v>
      </c>
      <c r="P2025" s="99"/>
      <c r="Q2025" s="99"/>
      <c r="R2025" s="99"/>
      <c r="S2025" s="99"/>
      <c r="T2025" s="99"/>
      <c r="U2025" s="99"/>
    </row>
    <row r="2026" spans="7:21" x14ac:dyDescent="0.25">
      <c r="G2026" s="96" t="s">
        <v>75</v>
      </c>
      <c r="H2026" s="100">
        <v>44539</v>
      </c>
      <c r="I2026" s="98" t="s">
        <v>6</v>
      </c>
      <c r="J2026" s="98" t="str">
        <f t="shared" si="31"/>
        <v>44539O</v>
      </c>
      <c r="K2026" s="101">
        <v>146</v>
      </c>
      <c r="L2026" s="101">
        <v>176</v>
      </c>
      <c r="M2026" s="99"/>
      <c r="N2026" s="101">
        <v>186</v>
      </c>
      <c r="O2026" s="101">
        <v>216</v>
      </c>
      <c r="P2026" s="99"/>
      <c r="Q2026" s="99"/>
      <c r="R2026" s="99"/>
      <c r="S2026" s="99"/>
      <c r="T2026" s="99"/>
      <c r="U2026" s="99"/>
    </row>
    <row r="2027" spans="7:21" x14ac:dyDescent="0.25">
      <c r="G2027" s="96" t="s">
        <v>75</v>
      </c>
      <c r="H2027" s="100">
        <v>44539</v>
      </c>
      <c r="I2027" s="98" t="s">
        <v>7</v>
      </c>
      <c r="J2027" s="98" t="str">
        <f t="shared" si="31"/>
        <v>44539N</v>
      </c>
      <c r="K2027" s="101">
        <v>176</v>
      </c>
      <c r="L2027" s="101">
        <v>206</v>
      </c>
      <c r="M2027" s="99"/>
      <c r="N2027" s="101">
        <v>216</v>
      </c>
      <c r="O2027" s="101">
        <v>246</v>
      </c>
      <c r="P2027" s="99"/>
      <c r="Q2027" s="99"/>
      <c r="R2027" s="99"/>
      <c r="S2027" s="99"/>
      <c r="T2027" s="99"/>
      <c r="U2027" s="99"/>
    </row>
    <row r="2028" spans="7:21" x14ac:dyDescent="0.25">
      <c r="G2028" s="96" t="s">
        <v>75</v>
      </c>
      <c r="H2028" s="100">
        <v>44539</v>
      </c>
      <c r="I2028" s="98" t="s">
        <v>8</v>
      </c>
      <c r="J2028" s="98" t="str">
        <f t="shared" si="31"/>
        <v>44539X</v>
      </c>
      <c r="K2028" s="101">
        <v>236</v>
      </c>
      <c r="L2028" s="101">
        <v>266</v>
      </c>
      <c r="M2028" s="99"/>
      <c r="N2028" s="101">
        <v>276</v>
      </c>
      <c r="O2028" s="101">
        <v>306</v>
      </c>
      <c r="P2028" s="99"/>
      <c r="Q2028" s="99"/>
      <c r="R2028" s="99"/>
      <c r="S2028" s="99"/>
      <c r="T2028" s="99"/>
      <c r="U2028" s="99"/>
    </row>
    <row r="2029" spans="7:21" x14ac:dyDescent="0.25">
      <c r="G2029" s="96" t="s">
        <v>75</v>
      </c>
      <c r="H2029" s="100">
        <v>44539</v>
      </c>
      <c r="I2029" s="98" t="s">
        <v>9</v>
      </c>
      <c r="J2029" s="98" t="str">
        <f t="shared" si="31"/>
        <v>44539Q</v>
      </c>
      <c r="K2029" s="101">
        <v>296</v>
      </c>
      <c r="L2029" s="101">
        <v>326</v>
      </c>
      <c r="M2029" s="99"/>
      <c r="N2029" s="101">
        <v>336</v>
      </c>
      <c r="O2029" s="101">
        <v>366</v>
      </c>
      <c r="P2029" s="99"/>
      <c r="Q2029" s="99"/>
      <c r="R2029" s="99"/>
      <c r="S2029" s="99"/>
      <c r="T2029" s="99"/>
      <c r="U2029" s="99"/>
    </row>
    <row r="2030" spans="7:21" x14ac:dyDescent="0.25">
      <c r="G2030" s="96" t="s">
        <v>75</v>
      </c>
      <c r="H2030" s="100">
        <v>44539</v>
      </c>
      <c r="I2030" s="98" t="s">
        <v>10</v>
      </c>
      <c r="J2030" s="98" t="str">
        <f t="shared" si="31"/>
        <v>44539E</v>
      </c>
      <c r="K2030" s="101">
        <v>376</v>
      </c>
      <c r="L2030" s="101">
        <v>406</v>
      </c>
      <c r="M2030" s="99"/>
      <c r="N2030" s="101">
        <v>416</v>
      </c>
      <c r="O2030" s="101">
        <v>446</v>
      </c>
      <c r="P2030" s="99"/>
      <c r="Q2030" s="99"/>
      <c r="R2030" s="99"/>
      <c r="S2030" s="99"/>
      <c r="T2030" s="99"/>
      <c r="U2030" s="99"/>
    </row>
    <row r="2031" spans="7:21" x14ac:dyDescent="0.25">
      <c r="G2031" s="96" t="s">
        <v>75</v>
      </c>
      <c r="H2031" s="100">
        <v>44539</v>
      </c>
      <c r="I2031" s="98" t="s">
        <v>72</v>
      </c>
      <c r="J2031" s="98" t="str">
        <f t="shared" si="31"/>
        <v>44539M</v>
      </c>
      <c r="K2031" s="101">
        <v>466</v>
      </c>
      <c r="L2031" s="101">
        <v>496</v>
      </c>
      <c r="M2031" s="99"/>
      <c r="N2031" s="101">
        <v>506</v>
      </c>
      <c r="O2031" s="101">
        <v>536</v>
      </c>
      <c r="P2031" s="99"/>
      <c r="Q2031" s="99"/>
      <c r="R2031" s="99"/>
      <c r="S2031" s="99"/>
      <c r="T2031" s="99"/>
      <c r="U2031" s="99"/>
    </row>
    <row r="2032" spans="7:21" x14ac:dyDescent="0.25">
      <c r="G2032" s="96" t="s">
        <v>76</v>
      </c>
      <c r="H2032" s="100">
        <v>44540</v>
      </c>
      <c r="I2032" s="98" t="s">
        <v>6</v>
      </c>
      <c r="J2032" s="98" t="str">
        <f t="shared" si="31"/>
        <v>44540O</v>
      </c>
      <c r="K2032" s="99">
        <v>506</v>
      </c>
      <c r="L2032" s="99">
        <v>539</v>
      </c>
      <c r="M2032" s="99"/>
      <c r="N2032" s="99">
        <v>549</v>
      </c>
      <c r="O2032" s="99">
        <v>579</v>
      </c>
      <c r="P2032" s="99"/>
      <c r="Q2032" s="99"/>
      <c r="R2032" s="99"/>
      <c r="S2032" s="99"/>
      <c r="T2032" s="99"/>
      <c r="U2032" s="99"/>
    </row>
    <row r="2033" spans="7:21" x14ac:dyDescent="0.25">
      <c r="G2033" s="96" t="s">
        <v>76</v>
      </c>
      <c r="H2033" s="100">
        <v>44540</v>
      </c>
      <c r="I2033" s="98" t="s">
        <v>7</v>
      </c>
      <c r="J2033" s="98" t="str">
        <f t="shared" si="31"/>
        <v>44540N</v>
      </c>
      <c r="K2033" s="99">
        <v>589</v>
      </c>
      <c r="L2033" s="99">
        <v>619</v>
      </c>
      <c r="M2033" s="99"/>
      <c r="N2033" s="99">
        <v>629</v>
      </c>
      <c r="O2033" s="99">
        <v>659</v>
      </c>
      <c r="P2033" s="99"/>
      <c r="Q2033" s="99"/>
      <c r="R2033" s="99"/>
      <c r="S2033" s="99"/>
      <c r="T2033" s="99"/>
      <c r="U2033" s="99"/>
    </row>
    <row r="2034" spans="7:21" x14ac:dyDescent="0.25">
      <c r="G2034" s="96" t="s">
        <v>76</v>
      </c>
      <c r="H2034" s="100">
        <v>44540</v>
      </c>
      <c r="I2034" s="98" t="s">
        <v>8</v>
      </c>
      <c r="J2034" s="98" t="str">
        <f t="shared" si="31"/>
        <v>44540X</v>
      </c>
      <c r="K2034" s="99">
        <v>689</v>
      </c>
      <c r="L2034" s="99">
        <v>719</v>
      </c>
      <c r="M2034" s="99"/>
      <c r="N2034" s="99">
        <v>729</v>
      </c>
      <c r="O2034" s="99">
        <v>759</v>
      </c>
      <c r="P2034" s="99"/>
      <c r="Q2034" s="99"/>
      <c r="R2034" s="99"/>
      <c r="S2034" s="99"/>
      <c r="T2034" s="99"/>
      <c r="U2034" s="99"/>
    </row>
    <row r="2035" spans="7:21" x14ac:dyDescent="0.25">
      <c r="G2035" s="96" t="s">
        <v>76</v>
      </c>
      <c r="H2035" s="100">
        <v>44540</v>
      </c>
      <c r="I2035" s="98" t="s">
        <v>9</v>
      </c>
      <c r="J2035" s="98" t="str">
        <f t="shared" si="31"/>
        <v>44540Q</v>
      </c>
      <c r="K2035" s="99">
        <v>809</v>
      </c>
      <c r="L2035" s="99">
        <v>839</v>
      </c>
      <c r="M2035" s="99"/>
      <c r="N2035" s="99">
        <v>849</v>
      </c>
      <c r="O2035" s="99">
        <v>879</v>
      </c>
      <c r="P2035" s="99"/>
      <c r="Q2035" s="99"/>
      <c r="R2035" s="99"/>
      <c r="S2035" s="99"/>
      <c r="T2035" s="99"/>
      <c r="U2035" s="99"/>
    </row>
    <row r="2036" spans="7:21" x14ac:dyDescent="0.25">
      <c r="G2036" s="96" t="s">
        <v>76</v>
      </c>
      <c r="H2036" s="100">
        <v>44540</v>
      </c>
      <c r="I2036" s="98" t="s">
        <v>10</v>
      </c>
      <c r="J2036" s="98" t="str">
        <f t="shared" si="31"/>
        <v>44540E</v>
      </c>
      <c r="K2036" s="99">
        <v>929</v>
      </c>
      <c r="L2036" s="99">
        <v>959</v>
      </c>
      <c r="M2036" s="99"/>
      <c r="N2036" s="99">
        <v>969</v>
      </c>
      <c r="O2036" s="99">
        <v>999</v>
      </c>
      <c r="P2036" s="99"/>
      <c r="Q2036" s="99"/>
      <c r="R2036" s="99"/>
      <c r="S2036" s="99"/>
      <c r="T2036" s="99"/>
      <c r="U2036" s="99"/>
    </row>
    <row r="2037" spans="7:21" x14ac:dyDescent="0.25">
      <c r="G2037" s="96" t="s">
        <v>76</v>
      </c>
      <c r="H2037" s="100">
        <v>44540</v>
      </c>
      <c r="I2037" s="98" t="s">
        <v>72</v>
      </c>
      <c r="J2037" s="98" t="str">
        <f t="shared" si="31"/>
        <v>44540M</v>
      </c>
      <c r="K2037" s="99">
        <v>1049</v>
      </c>
      <c r="L2037" s="99">
        <v>1079</v>
      </c>
      <c r="M2037" s="99"/>
      <c r="N2037" s="99">
        <v>1089</v>
      </c>
      <c r="O2037" s="99">
        <v>1119</v>
      </c>
      <c r="P2037" s="99"/>
      <c r="Q2037" s="99"/>
      <c r="R2037" s="99"/>
      <c r="S2037" s="99"/>
      <c r="T2037" s="99"/>
      <c r="U2037" s="99"/>
    </row>
    <row r="2038" spans="7:21" x14ac:dyDescent="0.25">
      <c r="G2038" s="96" t="s">
        <v>77</v>
      </c>
      <c r="H2038" s="100">
        <v>44541</v>
      </c>
      <c r="I2038" s="98" t="s">
        <v>6</v>
      </c>
      <c r="J2038" s="98" t="str">
        <f t="shared" si="31"/>
        <v>44541O</v>
      </c>
      <c r="K2038" s="99">
        <v>506</v>
      </c>
      <c r="L2038" s="99">
        <v>539</v>
      </c>
      <c r="M2038" s="99"/>
      <c r="N2038" s="99">
        <v>549</v>
      </c>
      <c r="O2038" s="99">
        <v>579</v>
      </c>
      <c r="P2038" s="99"/>
      <c r="Q2038" s="99"/>
      <c r="R2038" s="99"/>
      <c r="S2038" s="99"/>
      <c r="T2038" s="99"/>
      <c r="U2038" s="99"/>
    </row>
    <row r="2039" spans="7:21" x14ac:dyDescent="0.25">
      <c r="G2039" s="96" t="s">
        <v>77</v>
      </c>
      <c r="H2039" s="100">
        <v>44541</v>
      </c>
      <c r="I2039" s="98" t="s">
        <v>7</v>
      </c>
      <c r="J2039" s="98" t="str">
        <f t="shared" si="31"/>
        <v>44541N</v>
      </c>
      <c r="K2039" s="99">
        <v>589</v>
      </c>
      <c r="L2039" s="99">
        <v>619</v>
      </c>
      <c r="M2039" s="99"/>
      <c r="N2039" s="99">
        <v>629</v>
      </c>
      <c r="O2039" s="99">
        <v>659</v>
      </c>
      <c r="P2039" s="99"/>
      <c r="Q2039" s="99"/>
      <c r="R2039" s="99"/>
      <c r="S2039" s="99"/>
      <c r="T2039" s="99"/>
      <c r="U2039" s="99"/>
    </row>
    <row r="2040" spans="7:21" x14ac:dyDescent="0.25">
      <c r="G2040" s="96" t="s">
        <v>77</v>
      </c>
      <c r="H2040" s="100">
        <v>44541</v>
      </c>
      <c r="I2040" s="98" t="s">
        <v>8</v>
      </c>
      <c r="J2040" s="98" t="str">
        <f t="shared" si="31"/>
        <v>44541X</v>
      </c>
      <c r="K2040" s="99">
        <v>689</v>
      </c>
      <c r="L2040" s="99">
        <v>719</v>
      </c>
      <c r="M2040" s="99"/>
      <c r="N2040" s="99">
        <v>729</v>
      </c>
      <c r="O2040" s="99">
        <v>759</v>
      </c>
      <c r="P2040" s="99"/>
      <c r="Q2040" s="99"/>
      <c r="R2040" s="99"/>
      <c r="S2040" s="99"/>
      <c r="T2040" s="99"/>
      <c r="U2040" s="99"/>
    </row>
    <row r="2041" spans="7:21" x14ac:dyDescent="0.25">
      <c r="G2041" s="96" t="s">
        <v>77</v>
      </c>
      <c r="H2041" s="100">
        <v>44541</v>
      </c>
      <c r="I2041" s="98" t="s">
        <v>9</v>
      </c>
      <c r="J2041" s="98" t="str">
        <f t="shared" si="31"/>
        <v>44541Q</v>
      </c>
      <c r="K2041" s="99">
        <v>809</v>
      </c>
      <c r="L2041" s="99">
        <v>839</v>
      </c>
      <c r="M2041" s="99"/>
      <c r="N2041" s="99">
        <v>849</v>
      </c>
      <c r="O2041" s="99">
        <v>879</v>
      </c>
      <c r="P2041" s="99"/>
      <c r="Q2041" s="99"/>
      <c r="R2041" s="99"/>
      <c r="S2041" s="99"/>
      <c r="T2041" s="99"/>
      <c r="U2041" s="99"/>
    </row>
    <row r="2042" spans="7:21" x14ac:dyDescent="0.25">
      <c r="G2042" s="96" t="s">
        <v>77</v>
      </c>
      <c r="H2042" s="100">
        <v>44541</v>
      </c>
      <c r="I2042" s="98" t="s">
        <v>10</v>
      </c>
      <c r="J2042" s="98" t="str">
        <f t="shared" si="31"/>
        <v>44541E</v>
      </c>
      <c r="K2042" s="99">
        <v>929</v>
      </c>
      <c r="L2042" s="99">
        <v>959</v>
      </c>
      <c r="M2042" s="99"/>
      <c r="N2042" s="99">
        <v>969</v>
      </c>
      <c r="O2042" s="99">
        <v>999</v>
      </c>
      <c r="P2042" s="99"/>
      <c r="Q2042" s="99"/>
      <c r="R2042" s="99"/>
      <c r="S2042" s="99"/>
      <c r="T2042" s="99"/>
      <c r="U2042" s="99"/>
    </row>
    <row r="2043" spans="7:21" x14ac:dyDescent="0.25">
      <c r="G2043" s="96" t="s">
        <v>77</v>
      </c>
      <c r="H2043" s="100">
        <v>44541</v>
      </c>
      <c r="I2043" s="98" t="s">
        <v>72</v>
      </c>
      <c r="J2043" s="98" t="str">
        <f t="shared" si="31"/>
        <v>44541M</v>
      </c>
      <c r="K2043" s="99">
        <v>1049</v>
      </c>
      <c r="L2043" s="99">
        <v>1079</v>
      </c>
      <c r="M2043" s="99"/>
      <c r="N2043" s="99">
        <v>1089</v>
      </c>
      <c r="O2043" s="99">
        <v>1119</v>
      </c>
      <c r="P2043" s="99"/>
      <c r="Q2043" s="99"/>
      <c r="R2043" s="99"/>
      <c r="S2043" s="99"/>
      <c r="T2043" s="99"/>
      <c r="U2043" s="99"/>
    </row>
    <row r="2044" spans="7:21" x14ac:dyDescent="0.25">
      <c r="G2044" s="96" t="s">
        <v>78</v>
      </c>
      <c r="H2044" s="100">
        <v>44542</v>
      </c>
      <c r="I2044" s="98" t="s">
        <v>6</v>
      </c>
      <c r="J2044" s="98" t="str">
        <f t="shared" si="31"/>
        <v>44542O</v>
      </c>
      <c r="K2044" s="99">
        <v>506</v>
      </c>
      <c r="L2044" s="99">
        <v>539</v>
      </c>
      <c r="M2044" s="99"/>
      <c r="N2044" s="99">
        <v>549</v>
      </c>
      <c r="O2044" s="99">
        <v>579</v>
      </c>
      <c r="P2044" s="99"/>
      <c r="Q2044" s="99"/>
      <c r="R2044" s="99"/>
      <c r="S2044" s="99"/>
      <c r="T2044" s="99"/>
      <c r="U2044" s="99"/>
    </row>
    <row r="2045" spans="7:21" x14ac:dyDescent="0.25">
      <c r="G2045" s="96" t="s">
        <v>78</v>
      </c>
      <c r="H2045" s="100">
        <v>44542</v>
      </c>
      <c r="I2045" s="98" t="s">
        <v>7</v>
      </c>
      <c r="J2045" s="98" t="str">
        <f t="shared" si="31"/>
        <v>44542N</v>
      </c>
      <c r="K2045" s="99">
        <v>589</v>
      </c>
      <c r="L2045" s="99">
        <v>619</v>
      </c>
      <c r="M2045" s="99"/>
      <c r="N2045" s="99">
        <v>629</v>
      </c>
      <c r="O2045" s="99">
        <v>659</v>
      </c>
      <c r="P2045" s="99"/>
      <c r="Q2045" s="99"/>
      <c r="R2045" s="99"/>
      <c r="S2045" s="99"/>
      <c r="T2045" s="99"/>
      <c r="U2045" s="99"/>
    </row>
    <row r="2046" spans="7:21" x14ac:dyDescent="0.25">
      <c r="G2046" s="96" t="s">
        <v>78</v>
      </c>
      <c r="H2046" s="100">
        <v>44542</v>
      </c>
      <c r="I2046" s="98" t="s">
        <v>8</v>
      </c>
      <c r="J2046" s="98" t="str">
        <f t="shared" si="31"/>
        <v>44542X</v>
      </c>
      <c r="K2046" s="99">
        <v>689</v>
      </c>
      <c r="L2046" s="99">
        <v>719</v>
      </c>
      <c r="M2046" s="99"/>
      <c r="N2046" s="99">
        <v>729</v>
      </c>
      <c r="O2046" s="99">
        <v>759</v>
      </c>
      <c r="P2046" s="99"/>
      <c r="Q2046" s="99"/>
      <c r="R2046" s="99"/>
      <c r="S2046" s="99"/>
      <c r="T2046" s="99"/>
      <c r="U2046" s="99"/>
    </row>
    <row r="2047" spans="7:21" x14ac:dyDescent="0.25">
      <c r="G2047" s="96" t="s">
        <v>78</v>
      </c>
      <c r="H2047" s="100">
        <v>44542</v>
      </c>
      <c r="I2047" s="98" t="s">
        <v>9</v>
      </c>
      <c r="J2047" s="98" t="str">
        <f t="shared" si="31"/>
        <v>44542Q</v>
      </c>
      <c r="K2047" s="99">
        <v>809</v>
      </c>
      <c r="L2047" s="99">
        <v>839</v>
      </c>
      <c r="M2047" s="99"/>
      <c r="N2047" s="99">
        <v>849</v>
      </c>
      <c r="O2047" s="99">
        <v>879</v>
      </c>
      <c r="P2047" s="99"/>
      <c r="Q2047" s="99"/>
      <c r="R2047" s="99"/>
      <c r="S2047" s="99"/>
      <c r="T2047" s="99"/>
      <c r="U2047" s="99"/>
    </row>
    <row r="2048" spans="7:21" x14ac:dyDescent="0.25">
      <c r="G2048" s="96" t="s">
        <v>78</v>
      </c>
      <c r="H2048" s="100">
        <v>44542</v>
      </c>
      <c r="I2048" s="98" t="s">
        <v>10</v>
      </c>
      <c r="J2048" s="98" t="str">
        <f t="shared" si="31"/>
        <v>44542E</v>
      </c>
      <c r="K2048" s="99">
        <v>929</v>
      </c>
      <c r="L2048" s="99">
        <v>959</v>
      </c>
      <c r="M2048" s="99"/>
      <c r="N2048" s="99">
        <v>969</v>
      </c>
      <c r="O2048" s="99">
        <v>999</v>
      </c>
      <c r="P2048" s="99"/>
      <c r="Q2048" s="99"/>
      <c r="R2048" s="99"/>
      <c r="S2048" s="99"/>
      <c r="T2048" s="99"/>
      <c r="U2048" s="99"/>
    </row>
    <row r="2049" spans="7:21" x14ac:dyDescent="0.25">
      <c r="G2049" s="96" t="s">
        <v>78</v>
      </c>
      <c r="H2049" s="100">
        <v>44542</v>
      </c>
      <c r="I2049" s="98" t="s">
        <v>72</v>
      </c>
      <c r="J2049" s="98" t="str">
        <f t="shared" si="31"/>
        <v>44542M</v>
      </c>
      <c r="K2049" s="99">
        <v>1049</v>
      </c>
      <c r="L2049" s="99">
        <v>1079</v>
      </c>
      <c r="M2049" s="99"/>
      <c r="N2049" s="99">
        <v>1089</v>
      </c>
      <c r="O2049" s="99">
        <v>1119</v>
      </c>
      <c r="P2049" s="99"/>
      <c r="Q2049" s="99"/>
      <c r="R2049" s="99"/>
      <c r="S2049" s="99"/>
      <c r="T2049" s="99"/>
      <c r="U2049" s="99"/>
    </row>
    <row r="2050" spans="7:21" x14ac:dyDescent="0.25">
      <c r="G2050" s="96" t="s">
        <v>79</v>
      </c>
      <c r="H2050" s="100">
        <v>44543</v>
      </c>
      <c r="I2050" s="98" t="s">
        <v>6</v>
      </c>
      <c r="J2050" s="98" t="str">
        <f t="shared" si="31"/>
        <v>44543O</v>
      </c>
      <c r="K2050" s="99">
        <v>506</v>
      </c>
      <c r="L2050" s="99">
        <v>539</v>
      </c>
      <c r="M2050" s="99"/>
      <c r="N2050" s="99">
        <v>549</v>
      </c>
      <c r="O2050" s="99">
        <v>579</v>
      </c>
      <c r="P2050" s="99"/>
      <c r="Q2050" s="99"/>
      <c r="R2050" s="99"/>
      <c r="S2050" s="99"/>
      <c r="T2050" s="99"/>
      <c r="U2050" s="99"/>
    </row>
    <row r="2051" spans="7:21" x14ac:dyDescent="0.25">
      <c r="G2051" s="96" t="s">
        <v>79</v>
      </c>
      <c r="H2051" s="100">
        <v>44543</v>
      </c>
      <c r="I2051" s="98" t="s">
        <v>7</v>
      </c>
      <c r="J2051" s="98" t="str">
        <f t="shared" si="31"/>
        <v>44543N</v>
      </c>
      <c r="K2051" s="99">
        <v>589</v>
      </c>
      <c r="L2051" s="99">
        <v>619</v>
      </c>
      <c r="M2051" s="99"/>
      <c r="N2051" s="99">
        <v>629</v>
      </c>
      <c r="O2051" s="99">
        <v>659</v>
      </c>
      <c r="P2051" s="99"/>
      <c r="Q2051" s="99"/>
      <c r="R2051" s="99"/>
      <c r="S2051" s="99"/>
      <c r="T2051" s="99"/>
      <c r="U2051" s="99"/>
    </row>
    <row r="2052" spans="7:21" x14ac:dyDescent="0.25">
      <c r="G2052" s="96" t="s">
        <v>79</v>
      </c>
      <c r="H2052" s="100">
        <v>44543</v>
      </c>
      <c r="I2052" s="98" t="s">
        <v>8</v>
      </c>
      <c r="J2052" s="98" t="str">
        <f t="shared" si="31"/>
        <v>44543X</v>
      </c>
      <c r="K2052" s="99">
        <v>689</v>
      </c>
      <c r="L2052" s="99">
        <v>719</v>
      </c>
      <c r="M2052" s="99"/>
      <c r="N2052" s="99">
        <v>729</v>
      </c>
      <c r="O2052" s="99">
        <v>759</v>
      </c>
      <c r="P2052" s="99"/>
      <c r="Q2052" s="99"/>
      <c r="R2052" s="99"/>
      <c r="S2052" s="99"/>
      <c r="T2052" s="99"/>
      <c r="U2052" s="99"/>
    </row>
    <row r="2053" spans="7:21" x14ac:dyDescent="0.25">
      <c r="G2053" s="96" t="s">
        <v>79</v>
      </c>
      <c r="H2053" s="100">
        <v>44543</v>
      </c>
      <c r="I2053" s="98" t="s">
        <v>9</v>
      </c>
      <c r="J2053" s="98" t="str">
        <f t="shared" ref="J2053:J2116" si="32">+H2053&amp;I2053</f>
        <v>44543Q</v>
      </c>
      <c r="K2053" s="99">
        <v>809</v>
      </c>
      <c r="L2053" s="99">
        <v>839</v>
      </c>
      <c r="M2053" s="99"/>
      <c r="N2053" s="99">
        <v>849</v>
      </c>
      <c r="O2053" s="99">
        <v>879</v>
      </c>
      <c r="P2053" s="99"/>
      <c r="Q2053" s="99"/>
      <c r="R2053" s="99"/>
      <c r="S2053" s="99"/>
      <c r="T2053" s="99"/>
      <c r="U2053" s="99"/>
    </row>
    <row r="2054" spans="7:21" x14ac:dyDescent="0.25">
      <c r="G2054" s="96" t="s">
        <v>79</v>
      </c>
      <c r="H2054" s="100">
        <v>44543</v>
      </c>
      <c r="I2054" s="98" t="s">
        <v>10</v>
      </c>
      <c r="J2054" s="98" t="str">
        <f t="shared" si="32"/>
        <v>44543E</v>
      </c>
      <c r="K2054" s="99">
        <v>929</v>
      </c>
      <c r="L2054" s="99">
        <v>959</v>
      </c>
      <c r="M2054" s="99"/>
      <c r="N2054" s="99">
        <v>969</v>
      </c>
      <c r="O2054" s="99">
        <v>999</v>
      </c>
      <c r="P2054" s="99"/>
      <c r="Q2054" s="99"/>
      <c r="R2054" s="99"/>
      <c r="S2054" s="99"/>
      <c r="T2054" s="99"/>
      <c r="U2054" s="99"/>
    </row>
    <row r="2055" spans="7:21" x14ac:dyDescent="0.25">
      <c r="G2055" s="96" t="s">
        <v>79</v>
      </c>
      <c r="H2055" s="100">
        <v>44543</v>
      </c>
      <c r="I2055" s="98" t="s">
        <v>72</v>
      </c>
      <c r="J2055" s="98" t="str">
        <f t="shared" si="32"/>
        <v>44543M</v>
      </c>
      <c r="K2055" s="99">
        <v>1049</v>
      </c>
      <c r="L2055" s="99">
        <v>1079</v>
      </c>
      <c r="M2055" s="99"/>
      <c r="N2055" s="99">
        <v>1089</v>
      </c>
      <c r="O2055" s="99">
        <v>1119</v>
      </c>
      <c r="P2055" s="99"/>
      <c r="Q2055" s="99"/>
      <c r="R2055" s="99"/>
      <c r="S2055" s="99"/>
      <c r="T2055" s="99"/>
      <c r="U2055" s="99"/>
    </row>
    <row r="2056" spans="7:21" x14ac:dyDescent="0.25">
      <c r="G2056" s="96" t="s">
        <v>80</v>
      </c>
      <c r="H2056" s="100">
        <v>44544</v>
      </c>
      <c r="I2056" s="98" t="s">
        <v>6</v>
      </c>
      <c r="J2056" s="98" t="str">
        <f t="shared" si="32"/>
        <v>44544O</v>
      </c>
      <c r="K2056" s="99">
        <v>506</v>
      </c>
      <c r="L2056" s="99">
        <v>539</v>
      </c>
      <c r="M2056" s="99"/>
      <c r="N2056" s="99">
        <v>549</v>
      </c>
      <c r="O2056" s="99">
        <v>579</v>
      </c>
      <c r="P2056" s="99"/>
      <c r="Q2056" s="99"/>
      <c r="R2056" s="99"/>
      <c r="S2056" s="99"/>
      <c r="T2056" s="99"/>
      <c r="U2056" s="99"/>
    </row>
    <row r="2057" spans="7:21" x14ac:dyDescent="0.25">
      <c r="G2057" s="96" t="s">
        <v>80</v>
      </c>
      <c r="H2057" s="100">
        <v>44544</v>
      </c>
      <c r="I2057" s="98" t="s">
        <v>7</v>
      </c>
      <c r="J2057" s="98" t="str">
        <f t="shared" si="32"/>
        <v>44544N</v>
      </c>
      <c r="K2057" s="99">
        <v>589</v>
      </c>
      <c r="L2057" s="99">
        <v>619</v>
      </c>
      <c r="M2057" s="99"/>
      <c r="N2057" s="99">
        <v>629</v>
      </c>
      <c r="O2057" s="99">
        <v>659</v>
      </c>
      <c r="P2057" s="99"/>
      <c r="Q2057" s="99"/>
      <c r="R2057" s="99"/>
      <c r="S2057" s="99"/>
      <c r="T2057" s="99"/>
      <c r="U2057" s="99"/>
    </row>
    <row r="2058" spans="7:21" x14ac:dyDescent="0.25">
      <c r="G2058" s="96" t="s">
        <v>80</v>
      </c>
      <c r="H2058" s="100">
        <v>44544</v>
      </c>
      <c r="I2058" s="98" t="s">
        <v>8</v>
      </c>
      <c r="J2058" s="98" t="str">
        <f t="shared" si="32"/>
        <v>44544X</v>
      </c>
      <c r="K2058" s="99">
        <v>689</v>
      </c>
      <c r="L2058" s="99">
        <v>719</v>
      </c>
      <c r="M2058" s="99"/>
      <c r="N2058" s="99">
        <v>729</v>
      </c>
      <c r="O2058" s="99">
        <v>759</v>
      </c>
      <c r="P2058" s="99"/>
      <c r="Q2058" s="99"/>
      <c r="R2058" s="99"/>
      <c r="S2058" s="99"/>
      <c r="T2058" s="99"/>
      <c r="U2058" s="99"/>
    </row>
    <row r="2059" spans="7:21" x14ac:dyDescent="0.25">
      <c r="G2059" s="96" t="s">
        <v>80</v>
      </c>
      <c r="H2059" s="100">
        <v>44544</v>
      </c>
      <c r="I2059" s="98" t="s">
        <v>9</v>
      </c>
      <c r="J2059" s="98" t="str">
        <f t="shared" si="32"/>
        <v>44544Q</v>
      </c>
      <c r="K2059" s="99">
        <v>809</v>
      </c>
      <c r="L2059" s="99">
        <v>839</v>
      </c>
      <c r="M2059" s="99"/>
      <c r="N2059" s="99">
        <v>849</v>
      </c>
      <c r="O2059" s="99">
        <v>879</v>
      </c>
      <c r="P2059" s="99"/>
      <c r="Q2059" s="99"/>
      <c r="R2059" s="99"/>
      <c r="S2059" s="99"/>
      <c r="T2059" s="99"/>
      <c r="U2059" s="99"/>
    </row>
    <row r="2060" spans="7:21" x14ac:dyDescent="0.25">
      <c r="G2060" s="96" t="s">
        <v>80</v>
      </c>
      <c r="H2060" s="100">
        <v>44544</v>
      </c>
      <c r="I2060" s="98" t="s">
        <v>10</v>
      </c>
      <c r="J2060" s="98" t="str">
        <f t="shared" si="32"/>
        <v>44544E</v>
      </c>
      <c r="K2060" s="99">
        <v>929</v>
      </c>
      <c r="L2060" s="99">
        <v>959</v>
      </c>
      <c r="M2060" s="99"/>
      <c r="N2060" s="99">
        <v>969</v>
      </c>
      <c r="O2060" s="99">
        <v>999</v>
      </c>
      <c r="P2060" s="99"/>
      <c r="Q2060" s="99"/>
      <c r="R2060" s="99"/>
      <c r="S2060" s="99"/>
      <c r="T2060" s="99"/>
      <c r="U2060" s="99"/>
    </row>
    <row r="2061" spans="7:21" x14ac:dyDescent="0.25">
      <c r="G2061" s="96" t="s">
        <v>80</v>
      </c>
      <c r="H2061" s="100">
        <v>44544</v>
      </c>
      <c r="I2061" s="98" t="s">
        <v>72</v>
      </c>
      <c r="J2061" s="98" t="str">
        <f t="shared" si="32"/>
        <v>44544M</v>
      </c>
      <c r="K2061" s="99">
        <v>1049</v>
      </c>
      <c r="L2061" s="99">
        <v>1079</v>
      </c>
      <c r="M2061" s="99"/>
      <c r="N2061" s="99">
        <v>1089</v>
      </c>
      <c r="O2061" s="99">
        <v>1119</v>
      </c>
      <c r="P2061" s="99"/>
      <c r="Q2061" s="99"/>
      <c r="R2061" s="99"/>
      <c r="S2061" s="99"/>
      <c r="T2061" s="99"/>
      <c r="U2061" s="99"/>
    </row>
    <row r="2062" spans="7:21" x14ac:dyDescent="0.25">
      <c r="G2062" s="96" t="s">
        <v>74</v>
      </c>
      <c r="H2062" s="100">
        <v>44545</v>
      </c>
      <c r="I2062" s="98" t="s">
        <v>6</v>
      </c>
      <c r="J2062" s="98" t="str">
        <f t="shared" si="32"/>
        <v>44545O</v>
      </c>
      <c r="K2062" s="99">
        <v>506</v>
      </c>
      <c r="L2062" s="99">
        <v>539</v>
      </c>
      <c r="M2062" s="99"/>
      <c r="N2062" s="99">
        <v>549</v>
      </c>
      <c r="O2062" s="99">
        <v>579</v>
      </c>
      <c r="P2062" s="99"/>
      <c r="Q2062" s="99"/>
      <c r="R2062" s="99"/>
      <c r="S2062" s="99"/>
      <c r="T2062" s="99"/>
      <c r="U2062" s="99"/>
    </row>
    <row r="2063" spans="7:21" x14ac:dyDescent="0.25">
      <c r="G2063" s="96" t="s">
        <v>74</v>
      </c>
      <c r="H2063" s="100">
        <v>44545</v>
      </c>
      <c r="I2063" s="98" t="s">
        <v>7</v>
      </c>
      <c r="J2063" s="98" t="str">
        <f t="shared" si="32"/>
        <v>44545N</v>
      </c>
      <c r="K2063" s="99">
        <v>589</v>
      </c>
      <c r="L2063" s="99">
        <v>619</v>
      </c>
      <c r="M2063" s="99"/>
      <c r="N2063" s="99">
        <v>629</v>
      </c>
      <c r="O2063" s="99">
        <v>659</v>
      </c>
      <c r="P2063" s="99"/>
      <c r="Q2063" s="99"/>
      <c r="R2063" s="99"/>
      <c r="S2063" s="99"/>
      <c r="T2063" s="99"/>
      <c r="U2063" s="99"/>
    </row>
    <row r="2064" spans="7:21" x14ac:dyDescent="0.25">
      <c r="G2064" s="96" t="s">
        <v>74</v>
      </c>
      <c r="H2064" s="100">
        <v>44545</v>
      </c>
      <c r="I2064" s="98" t="s">
        <v>8</v>
      </c>
      <c r="J2064" s="98" t="str">
        <f t="shared" si="32"/>
        <v>44545X</v>
      </c>
      <c r="K2064" s="99">
        <v>689</v>
      </c>
      <c r="L2064" s="99">
        <v>719</v>
      </c>
      <c r="M2064" s="99"/>
      <c r="N2064" s="99">
        <v>729</v>
      </c>
      <c r="O2064" s="99">
        <v>759</v>
      </c>
      <c r="P2064" s="99"/>
      <c r="Q2064" s="99"/>
      <c r="R2064" s="99"/>
      <c r="S2064" s="99"/>
      <c r="T2064" s="99"/>
      <c r="U2064" s="99"/>
    </row>
    <row r="2065" spans="7:21" x14ac:dyDescent="0.25">
      <c r="G2065" s="96" t="s">
        <v>74</v>
      </c>
      <c r="H2065" s="100">
        <v>44545</v>
      </c>
      <c r="I2065" s="98" t="s">
        <v>9</v>
      </c>
      <c r="J2065" s="98" t="str">
        <f t="shared" si="32"/>
        <v>44545Q</v>
      </c>
      <c r="K2065" s="99">
        <v>809</v>
      </c>
      <c r="L2065" s="99">
        <v>839</v>
      </c>
      <c r="M2065" s="99"/>
      <c r="N2065" s="99">
        <v>849</v>
      </c>
      <c r="O2065" s="99">
        <v>879</v>
      </c>
      <c r="P2065" s="99"/>
      <c r="Q2065" s="99"/>
      <c r="R2065" s="99"/>
      <c r="S2065" s="99"/>
      <c r="T2065" s="99"/>
      <c r="U2065" s="99"/>
    </row>
    <row r="2066" spans="7:21" x14ac:dyDescent="0.25">
      <c r="G2066" s="96" t="s">
        <v>74</v>
      </c>
      <c r="H2066" s="100">
        <v>44545</v>
      </c>
      <c r="I2066" s="98" t="s">
        <v>10</v>
      </c>
      <c r="J2066" s="98" t="str">
        <f t="shared" si="32"/>
        <v>44545E</v>
      </c>
      <c r="K2066" s="99">
        <v>929</v>
      </c>
      <c r="L2066" s="99">
        <v>959</v>
      </c>
      <c r="M2066" s="99"/>
      <c r="N2066" s="99">
        <v>969</v>
      </c>
      <c r="O2066" s="99">
        <v>999</v>
      </c>
      <c r="P2066" s="99"/>
      <c r="Q2066" s="99"/>
      <c r="R2066" s="99"/>
      <c r="S2066" s="99"/>
      <c r="T2066" s="99"/>
      <c r="U2066" s="99"/>
    </row>
    <row r="2067" spans="7:21" x14ac:dyDescent="0.25">
      <c r="G2067" s="96" t="s">
        <v>74</v>
      </c>
      <c r="H2067" s="100">
        <v>44545</v>
      </c>
      <c r="I2067" s="98" t="s">
        <v>72</v>
      </c>
      <c r="J2067" s="98" t="str">
        <f t="shared" si="32"/>
        <v>44545M</v>
      </c>
      <c r="K2067" s="99">
        <v>1049</v>
      </c>
      <c r="L2067" s="99">
        <v>1079</v>
      </c>
      <c r="M2067" s="99"/>
      <c r="N2067" s="99">
        <v>1089</v>
      </c>
      <c r="O2067" s="99">
        <v>1119</v>
      </c>
      <c r="P2067" s="99"/>
      <c r="Q2067" s="99"/>
      <c r="R2067" s="99"/>
      <c r="S2067" s="99"/>
      <c r="T2067" s="99"/>
      <c r="U2067" s="99"/>
    </row>
    <row r="2068" spans="7:21" x14ac:dyDescent="0.25">
      <c r="G2068" s="96" t="s">
        <v>75</v>
      </c>
      <c r="H2068" s="100">
        <v>44546</v>
      </c>
      <c r="I2068" s="98" t="s">
        <v>6</v>
      </c>
      <c r="J2068" s="98" t="str">
        <f t="shared" si="32"/>
        <v>44546O</v>
      </c>
      <c r="K2068" s="99">
        <v>506</v>
      </c>
      <c r="L2068" s="99">
        <v>539</v>
      </c>
      <c r="M2068" s="99"/>
      <c r="N2068" s="99">
        <v>549</v>
      </c>
      <c r="O2068" s="99">
        <v>579</v>
      </c>
      <c r="P2068" s="99"/>
      <c r="Q2068" s="99"/>
      <c r="R2068" s="99"/>
      <c r="S2068" s="99"/>
      <c r="T2068" s="99"/>
      <c r="U2068" s="99"/>
    </row>
    <row r="2069" spans="7:21" x14ac:dyDescent="0.25">
      <c r="G2069" s="96" t="s">
        <v>75</v>
      </c>
      <c r="H2069" s="100">
        <v>44546</v>
      </c>
      <c r="I2069" s="98" t="s">
        <v>7</v>
      </c>
      <c r="J2069" s="98" t="str">
        <f t="shared" si="32"/>
        <v>44546N</v>
      </c>
      <c r="K2069" s="99">
        <v>589</v>
      </c>
      <c r="L2069" s="99">
        <v>619</v>
      </c>
      <c r="M2069" s="99"/>
      <c r="N2069" s="99">
        <v>629</v>
      </c>
      <c r="O2069" s="99">
        <v>659</v>
      </c>
      <c r="P2069" s="99"/>
      <c r="Q2069" s="99"/>
      <c r="R2069" s="99"/>
      <c r="S2069" s="99"/>
      <c r="T2069" s="99"/>
      <c r="U2069" s="99"/>
    </row>
    <row r="2070" spans="7:21" x14ac:dyDescent="0.25">
      <c r="G2070" s="96" t="s">
        <v>75</v>
      </c>
      <c r="H2070" s="100">
        <v>44546</v>
      </c>
      <c r="I2070" s="98" t="s">
        <v>8</v>
      </c>
      <c r="J2070" s="98" t="str">
        <f t="shared" si="32"/>
        <v>44546X</v>
      </c>
      <c r="K2070" s="99">
        <v>689</v>
      </c>
      <c r="L2070" s="99">
        <v>719</v>
      </c>
      <c r="M2070" s="99"/>
      <c r="N2070" s="99">
        <v>729</v>
      </c>
      <c r="O2070" s="99">
        <v>759</v>
      </c>
      <c r="P2070" s="99"/>
      <c r="Q2070" s="99"/>
      <c r="R2070" s="99"/>
      <c r="S2070" s="99"/>
      <c r="T2070" s="99"/>
      <c r="U2070" s="99"/>
    </row>
    <row r="2071" spans="7:21" x14ac:dyDescent="0.25">
      <c r="G2071" s="96" t="s">
        <v>75</v>
      </c>
      <c r="H2071" s="100">
        <v>44546</v>
      </c>
      <c r="I2071" s="98" t="s">
        <v>9</v>
      </c>
      <c r="J2071" s="98" t="str">
        <f t="shared" si="32"/>
        <v>44546Q</v>
      </c>
      <c r="K2071" s="99">
        <v>809</v>
      </c>
      <c r="L2071" s="99">
        <v>839</v>
      </c>
      <c r="M2071" s="99"/>
      <c r="N2071" s="99">
        <v>849</v>
      </c>
      <c r="O2071" s="99">
        <v>879</v>
      </c>
      <c r="P2071" s="99"/>
      <c r="Q2071" s="99"/>
      <c r="R2071" s="99"/>
      <c r="S2071" s="99"/>
      <c r="T2071" s="99"/>
      <c r="U2071" s="99"/>
    </row>
    <row r="2072" spans="7:21" x14ac:dyDescent="0.25">
      <c r="G2072" s="96" t="s">
        <v>75</v>
      </c>
      <c r="H2072" s="100">
        <v>44546</v>
      </c>
      <c r="I2072" s="98" t="s">
        <v>10</v>
      </c>
      <c r="J2072" s="98" t="str">
        <f t="shared" si="32"/>
        <v>44546E</v>
      </c>
      <c r="K2072" s="99">
        <v>929</v>
      </c>
      <c r="L2072" s="99">
        <v>959</v>
      </c>
      <c r="M2072" s="99"/>
      <c r="N2072" s="99">
        <v>969</v>
      </c>
      <c r="O2072" s="99">
        <v>999</v>
      </c>
      <c r="P2072" s="99"/>
      <c r="Q2072" s="99"/>
      <c r="R2072" s="99"/>
      <c r="S2072" s="99"/>
      <c r="T2072" s="99"/>
      <c r="U2072" s="99"/>
    </row>
    <row r="2073" spans="7:21" x14ac:dyDescent="0.25">
      <c r="G2073" s="96" t="s">
        <v>75</v>
      </c>
      <c r="H2073" s="100">
        <v>44546</v>
      </c>
      <c r="I2073" s="98" t="s">
        <v>72</v>
      </c>
      <c r="J2073" s="98" t="str">
        <f t="shared" si="32"/>
        <v>44546M</v>
      </c>
      <c r="K2073" s="99">
        <v>1049</v>
      </c>
      <c r="L2073" s="99">
        <v>1079</v>
      </c>
      <c r="M2073" s="99"/>
      <c r="N2073" s="99">
        <v>1089</v>
      </c>
      <c r="O2073" s="99">
        <v>1119</v>
      </c>
      <c r="P2073" s="99"/>
      <c r="Q2073" s="99"/>
      <c r="R2073" s="99"/>
      <c r="S2073" s="99"/>
      <c r="T2073" s="99"/>
      <c r="U2073" s="99"/>
    </row>
    <row r="2074" spans="7:21" x14ac:dyDescent="0.25">
      <c r="G2074" s="96" t="s">
        <v>76</v>
      </c>
      <c r="H2074" s="100">
        <v>44547</v>
      </c>
      <c r="I2074" s="98" t="s">
        <v>6</v>
      </c>
      <c r="J2074" s="98" t="str">
        <f t="shared" si="32"/>
        <v>44547O</v>
      </c>
      <c r="K2074" s="99">
        <v>506</v>
      </c>
      <c r="L2074" s="99">
        <v>539</v>
      </c>
      <c r="M2074" s="99"/>
      <c r="N2074" s="99">
        <v>549</v>
      </c>
      <c r="O2074" s="99">
        <v>579</v>
      </c>
      <c r="P2074" s="99"/>
      <c r="Q2074" s="99"/>
      <c r="R2074" s="99"/>
      <c r="S2074" s="99"/>
      <c r="T2074" s="99"/>
      <c r="U2074" s="99"/>
    </row>
    <row r="2075" spans="7:21" x14ac:dyDescent="0.25">
      <c r="G2075" s="96" t="s">
        <v>76</v>
      </c>
      <c r="H2075" s="100">
        <v>44547</v>
      </c>
      <c r="I2075" s="98" t="s">
        <v>7</v>
      </c>
      <c r="J2075" s="98" t="str">
        <f t="shared" si="32"/>
        <v>44547N</v>
      </c>
      <c r="K2075" s="99">
        <v>589</v>
      </c>
      <c r="L2075" s="99">
        <v>619</v>
      </c>
      <c r="M2075" s="99"/>
      <c r="N2075" s="99">
        <v>629</v>
      </c>
      <c r="O2075" s="99">
        <v>659</v>
      </c>
      <c r="P2075" s="99"/>
      <c r="Q2075" s="99"/>
      <c r="R2075" s="99"/>
      <c r="S2075" s="99"/>
      <c r="T2075" s="99"/>
      <c r="U2075" s="99"/>
    </row>
    <row r="2076" spans="7:21" x14ac:dyDescent="0.25">
      <c r="G2076" s="96" t="s">
        <v>76</v>
      </c>
      <c r="H2076" s="100">
        <v>44547</v>
      </c>
      <c r="I2076" s="98" t="s">
        <v>8</v>
      </c>
      <c r="J2076" s="98" t="str">
        <f t="shared" si="32"/>
        <v>44547X</v>
      </c>
      <c r="K2076" s="99">
        <v>689</v>
      </c>
      <c r="L2076" s="99">
        <v>719</v>
      </c>
      <c r="M2076" s="99"/>
      <c r="N2076" s="99">
        <v>729</v>
      </c>
      <c r="O2076" s="99">
        <v>759</v>
      </c>
      <c r="P2076" s="99"/>
      <c r="Q2076" s="99"/>
      <c r="R2076" s="99"/>
      <c r="S2076" s="99"/>
      <c r="T2076" s="99"/>
      <c r="U2076" s="99"/>
    </row>
    <row r="2077" spans="7:21" x14ac:dyDescent="0.25">
      <c r="G2077" s="96" t="s">
        <v>76</v>
      </c>
      <c r="H2077" s="100">
        <v>44547</v>
      </c>
      <c r="I2077" s="98" t="s">
        <v>9</v>
      </c>
      <c r="J2077" s="98" t="str">
        <f t="shared" si="32"/>
        <v>44547Q</v>
      </c>
      <c r="K2077" s="99">
        <v>809</v>
      </c>
      <c r="L2077" s="99">
        <v>839</v>
      </c>
      <c r="M2077" s="99"/>
      <c r="N2077" s="99">
        <v>849</v>
      </c>
      <c r="O2077" s="99">
        <v>879</v>
      </c>
      <c r="P2077" s="99"/>
      <c r="Q2077" s="99"/>
      <c r="R2077" s="99"/>
      <c r="S2077" s="99"/>
      <c r="T2077" s="99"/>
      <c r="U2077" s="99"/>
    </row>
    <row r="2078" spans="7:21" x14ac:dyDescent="0.25">
      <c r="G2078" s="96" t="s">
        <v>76</v>
      </c>
      <c r="H2078" s="100">
        <v>44547</v>
      </c>
      <c r="I2078" s="98" t="s">
        <v>10</v>
      </c>
      <c r="J2078" s="98" t="str">
        <f t="shared" si="32"/>
        <v>44547E</v>
      </c>
      <c r="K2078" s="99">
        <v>929</v>
      </c>
      <c r="L2078" s="99">
        <v>959</v>
      </c>
      <c r="M2078" s="99"/>
      <c r="N2078" s="99">
        <v>969</v>
      </c>
      <c r="O2078" s="99">
        <v>999</v>
      </c>
      <c r="P2078" s="99"/>
      <c r="Q2078" s="99"/>
      <c r="R2078" s="99"/>
      <c r="S2078" s="99"/>
      <c r="T2078" s="99"/>
      <c r="U2078" s="99"/>
    </row>
    <row r="2079" spans="7:21" x14ac:dyDescent="0.25">
      <c r="G2079" s="96" t="s">
        <v>76</v>
      </c>
      <c r="H2079" s="100">
        <v>44547</v>
      </c>
      <c r="I2079" s="98" t="s">
        <v>72</v>
      </c>
      <c r="J2079" s="98" t="str">
        <f t="shared" si="32"/>
        <v>44547M</v>
      </c>
      <c r="K2079" s="99">
        <v>1049</v>
      </c>
      <c r="L2079" s="99">
        <v>1079</v>
      </c>
      <c r="M2079" s="99"/>
      <c r="N2079" s="99">
        <v>1089</v>
      </c>
      <c r="O2079" s="99">
        <v>1119</v>
      </c>
      <c r="P2079" s="99"/>
      <c r="Q2079" s="99"/>
      <c r="R2079" s="99"/>
      <c r="S2079" s="99"/>
      <c r="T2079" s="99"/>
      <c r="U2079" s="99"/>
    </row>
    <row r="2080" spans="7:21" x14ac:dyDescent="0.25">
      <c r="G2080" s="96" t="s">
        <v>77</v>
      </c>
      <c r="H2080" s="100">
        <v>44548</v>
      </c>
      <c r="I2080" s="98" t="s">
        <v>6</v>
      </c>
      <c r="J2080" s="98" t="str">
        <f t="shared" si="32"/>
        <v>44548O</v>
      </c>
      <c r="K2080" s="99">
        <v>506</v>
      </c>
      <c r="L2080" s="99">
        <v>539</v>
      </c>
      <c r="M2080" s="99"/>
      <c r="N2080" s="99">
        <v>549</v>
      </c>
      <c r="O2080" s="99">
        <v>579</v>
      </c>
      <c r="P2080" s="99"/>
      <c r="Q2080" s="99"/>
      <c r="R2080" s="99"/>
      <c r="S2080" s="99"/>
      <c r="T2080" s="99"/>
      <c r="U2080" s="99"/>
    </row>
    <row r="2081" spans="7:21" x14ac:dyDescent="0.25">
      <c r="G2081" s="96" t="s">
        <v>77</v>
      </c>
      <c r="H2081" s="100">
        <v>44548</v>
      </c>
      <c r="I2081" s="98" t="s">
        <v>7</v>
      </c>
      <c r="J2081" s="98" t="str">
        <f t="shared" si="32"/>
        <v>44548N</v>
      </c>
      <c r="K2081" s="99">
        <v>589</v>
      </c>
      <c r="L2081" s="99">
        <v>619</v>
      </c>
      <c r="M2081" s="99"/>
      <c r="N2081" s="99">
        <v>629</v>
      </c>
      <c r="O2081" s="99">
        <v>659</v>
      </c>
      <c r="P2081" s="99"/>
      <c r="Q2081" s="99"/>
      <c r="R2081" s="99"/>
      <c r="S2081" s="99"/>
      <c r="T2081" s="99"/>
      <c r="U2081" s="99"/>
    </row>
    <row r="2082" spans="7:21" x14ac:dyDescent="0.25">
      <c r="G2082" s="96" t="s">
        <v>77</v>
      </c>
      <c r="H2082" s="100">
        <v>44548</v>
      </c>
      <c r="I2082" s="98" t="s">
        <v>8</v>
      </c>
      <c r="J2082" s="98" t="str">
        <f t="shared" si="32"/>
        <v>44548X</v>
      </c>
      <c r="K2082" s="99">
        <v>689</v>
      </c>
      <c r="L2082" s="99">
        <v>719</v>
      </c>
      <c r="M2082" s="99"/>
      <c r="N2082" s="99">
        <v>729</v>
      </c>
      <c r="O2082" s="99">
        <v>759</v>
      </c>
      <c r="P2082" s="99"/>
      <c r="Q2082" s="99"/>
      <c r="R2082" s="99"/>
      <c r="S2082" s="99"/>
      <c r="T2082" s="99"/>
      <c r="U2082" s="99"/>
    </row>
    <row r="2083" spans="7:21" x14ac:dyDescent="0.25">
      <c r="G2083" s="96" t="s">
        <v>77</v>
      </c>
      <c r="H2083" s="100">
        <v>44548</v>
      </c>
      <c r="I2083" s="98" t="s">
        <v>9</v>
      </c>
      <c r="J2083" s="98" t="str">
        <f t="shared" si="32"/>
        <v>44548Q</v>
      </c>
      <c r="K2083" s="99">
        <v>809</v>
      </c>
      <c r="L2083" s="99">
        <v>839</v>
      </c>
      <c r="M2083" s="99"/>
      <c r="N2083" s="99">
        <v>849</v>
      </c>
      <c r="O2083" s="99">
        <v>879</v>
      </c>
      <c r="P2083" s="99"/>
      <c r="Q2083" s="99"/>
      <c r="R2083" s="99"/>
      <c r="S2083" s="99"/>
      <c r="T2083" s="99"/>
      <c r="U2083" s="99"/>
    </row>
    <row r="2084" spans="7:21" x14ac:dyDescent="0.25">
      <c r="G2084" s="96" t="s">
        <v>77</v>
      </c>
      <c r="H2084" s="100">
        <v>44548</v>
      </c>
      <c r="I2084" s="98" t="s">
        <v>10</v>
      </c>
      <c r="J2084" s="98" t="str">
        <f t="shared" si="32"/>
        <v>44548E</v>
      </c>
      <c r="K2084" s="99">
        <v>929</v>
      </c>
      <c r="L2084" s="99">
        <v>959</v>
      </c>
      <c r="M2084" s="99"/>
      <c r="N2084" s="99">
        <v>969</v>
      </c>
      <c r="O2084" s="99">
        <v>999</v>
      </c>
      <c r="P2084" s="99"/>
      <c r="Q2084" s="99"/>
      <c r="R2084" s="99"/>
      <c r="S2084" s="99"/>
      <c r="T2084" s="99"/>
      <c r="U2084" s="99"/>
    </row>
    <row r="2085" spans="7:21" x14ac:dyDescent="0.25">
      <c r="G2085" s="96" t="s">
        <v>77</v>
      </c>
      <c r="H2085" s="100">
        <v>44548</v>
      </c>
      <c r="I2085" s="98" t="s">
        <v>72</v>
      </c>
      <c r="J2085" s="98" t="str">
        <f t="shared" si="32"/>
        <v>44548M</v>
      </c>
      <c r="K2085" s="99">
        <v>1049</v>
      </c>
      <c r="L2085" s="99">
        <v>1079</v>
      </c>
      <c r="M2085" s="99"/>
      <c r="N2085" s="99">
        <v>1089</v>
      </c>
      <c r="O2085" s="99">
        <v>1119</v>
      </c>
      <c r="P2085" s="99"/>
      <c r="Q2085" s="99"/>
      <c r="R2085" s="99"/>
      <c r="S2085" s="99"/>
      <c r="T2085" s="99"/>
      <c r="U2085" s="99"/>
    </row>
    <row r="2086" spans="7:21" x14ac:dyDescent="0.25">
      <c r="G2086" s="96" t="s">
        <v>78</v>
      </c>
      <c r="H2086" s="100">
        <v>44549</v>
      </c>
      <c r="I2086" s="98" t="s">
        <v>6</v>
      </c>
      <c r="J2086" s="98" t="str">
        <f t="shared" si="32"/>
        <v>44549O</v>
      </c>
      <c r="K2086" s="99">
        <v>506</v>
      </c>
      <c r="L2086" s="99">
        <v>539</v>
      </c>
      <c r="M2086" s="99"/>
      <c r="N2086" s="99">
        <v>549</v>
      </c>
      <c r="O2086" s="99">
        <v>579</v>
      </c>
      <c r="P2086" s="99"/>
      <c r="Q2086" s="99"/>
      <c r="R2086" s="99"/>
      <c r="S2086" s="99"/>
      <c r="T2086" s="99"/>
      <c r="U2086" s="99"/>
    </row>
    <row r="2087" spans="7:21" x14ac:dyDescent="0.25">
      <c r="G2087" s="96" t="s">
        <v>78</v>
      </c>
      <c r="H2087" s="100">
        <v>44549</v>
      </c>
      <c r="I2087" s="98" t="s">
        <v>7</v>
      </c>
      <c r="J2087" s="98" t="str">
        <f t="shared" si="32"/>
        <v>44549N</v>
      </c>
      <c r="K2087" s="99">
        <v>589</v>
      </c>
      <c r="L2087" s="99">
        <v>619</v>
      </c>
      <c r="M2087" s="99"/>
      <c r="N2087" s="99">
        <v>629</v>
      </c>
      <c r="O2087" s="99">
        <v>659</v>
      </c>
      <c r="P2087" s="99"/>
      <c r="Q2087" s="99"/>
      <c r="R2087" s="99"/>
      <c r="S2087" s="99"/>
      <c r="T2087" s="99"/>
      <c r="U2087" s="99"/>
    </row>
    <row r="2088" spans="7:21" x14ac:dyDescent="0.25">
      <c r="G2088" s="96" t="s">
        <v>78</v>
      </c>
      <c r="H2088" s="100">
        <v>44549</v>
      </c>
      <c r="I2088" s="98" t="s">
        <v>8</v>
      </c>
      <c r="J2088" s="98" t="str">
        <f t="shared" si="32"/>
        <v>44549X</v>
      </c>
      <c r="K2088" s="99">
        <v>689</v>
      </c>
      <c r="L2088" s="99">
        <v>719</v>
      </c>
      <c r="M2088" s="99"/>
      <c r="N2088" s="99">
        <v>729</v>
      </c>
      <c r="O2088" s="99">
        <v>759</v>
      </c>
      <c r="P2088" s="99"/>
      <c r="Q2088" s="99"/>
      <c r="R2088" s="99"/>
      <c r="S2088" s="99"/>
      <c r="T2088" s="99"/>
      <c r="U2088" s="99"/>
    </row>
    <row r="2089" spans="7:21" x14ac:dyDescent="0.25">
      <c r="G2089" s="96" t="s">
        <v>78</v>
      </c>
      <c r="H2089" s="100">
        <v>44549</v>
      </c>
      <c r="I2089" s="98" t="s">
        <v>9</v>
      </c>
      <c r="J2089" s="98" t="str">
        <f t="shared" si="32"/>
        <v>44549Q</v>
      </c>
      <c r="K2089" s="99">
        <v>809</v>
      </c>
      <c r="L2089" s="99">
        <v>839</v>
      </c>
      <c r="M2089" s="99"/>
      <c r="N2089" s="99">
        <v>849</v>
      </c>
      <c r="O2089" s="99">
        <v>879</v>
      </c>
      <c r="P2089" s="99"/>
      <c r="Q2089" s="99"/>
      <c r="R2089" s="99"/>
      <c r="S2089" s="99"/>
      <c r="T2089" s="99"/>
      <c r="U2089" s="99"/>
    </row>
    <row r="2090" spans="7:21" x14ac:dyDescent="0.25">
      <c r="G2090" s="96" t="s">
        <v>78</v>
      </c>
      <c r="H2090" s="100">
        <v>44549</v>
      </c>
      <c r="I2090" s="98" t="s">
        <v>10</v>
      </c>
      <c r="J2090" s="98" t="str">
        <f t="shared" si="32"/>
        <v>44549E</v>
      </c>
      <c r="K2090" s="99">
        <v>929</v>
      </c>
      <c r="L2090" s="99">
        <v>959</v>
      </c>
      <c r="M2090" s="99"/>
      <c r="N2090" s="99">
        <v>969</v>
      </c>
      <c r="O2090" s="99">
        <v>999</v>
      </c>
      <c r="P2090" s="99"/>
      <c r="Q2090" s="99"/>
      <c r="R2090" s="99"/>
      <c r="S2090" s="99"/>
      <c r="T2090" s="99"/>
      <c r="U2090" s="99"/>
    </row>
    <row r="2091" spans="7:21" x14ac:dyDescent="0.25">
      <c r="G2091" s="96" t="s">
        <v>78</v>
      </c>
      <c r="H2091" s="100">
        <v>44549</v>
      </c>
      <c r="I2091" s="98" t="s">
        <v>72</v>
      </c>
      <c r="J2091" s="98" t="str">
        <f t="shared" si="32"/>
        <v>44549M</v>
      </c>
      <c r="K2091" s="99">
        <v>1049</v>
      </c>
      <c r="L2091" s="99">
        <v>1079</v>
      </c>
      <c r="M2091" s="99"/>
      <c r="N2091" s="99">
        <v>1089</v>
      </c>
      <c r="O2091" s="99">
        <v>1119</v>
      </c>
      <c r="P2091" s="99"/>
      <c r="Q2091" s="99"/>
      <c r="R2091" s="99"/>
      <c r="S2091" s="99"/>
      <c r="T2091" s="99"/>
      <c r="U2091" s="99"/>
    </row>
    <row r="2092" spans="7:21" x14ac:dyDescent="0.25">
      <c r="G2092" s="96" t="s">
        <v>79</v>
      </c>
      <c r="H2092" s="100">
        <v>44550</v>
      </c>
      <c r="I2092" s="98" t="s">
        <v>6</v>
      </c>
      <c r="J2092" s="98" t="str">
        <f t="shared" si="32"/>
        <v>44550O</v>
      </c>
      <c r="K2092" s="99">
        <v>506</v>
      </c>
      <c r="L2092" s="99">
        <v>539</v>
      </c>
      <c r="M2092" s="99"/>
      <c r="N2092" s="99">
        <v>549</v>
      </c>
      <c r="O2092" s="99">
        <v>579</v>
      </c>
      <c r="P2092" s="99"/>
      <c r="Q2092" s="99"/>
      <c r="R2092" s="99"/>
      <c r="S2092" s="99"/>
      <c r="T2092" s="99"/>
      <c r="U2092" s="99"/>
    </row>
    <row r="2093" spans="7:21" x14ac:dyDescent="0.25">
      <c r="G2093" s="96" t="s">
        <v>79</v>
      </c>
      <c r="H2093" s="100">
        <v>44550</v>
      </c>
      <c r="I2093" s="98" t="s">
        <v>7</v>
      </c>
      <c r="J2093" s="98" t="str">
        <f t="shared" si="32"/>
        <v>44550N</v>
      </c>
      <c r="K2093" s="99">
        <v>589</v>
      </c>
      <c r="L2093" s="99">
        <v>619</v>
      </c>
      <c r="M2093" s="99"/>
      <c r="N2093" s="99">
        <v>629</v>
      </c>
      <c r="O2093" s="99">
        <v>659</v>
      </c>
      <c r="P2093" s="99"/>
      <c r="Q2093" s="99"/>
      <c r="R2093" s="99"/>
      <c r="S2093" s="99"/>
      <c r="T2093" s="99"/>
      <c r="U2093" s="99"/>
    </row>
    <row r="2094" spans="7:21" x14ac:dyDescent="0.25">
      <c r="G2094" s="96" t="s">
        <v>79</v>
      </c>
      <c r="H2094" s="100">
        <v>44550</v>
      </c>
      <c r="I2094" s="98" t="s">
        <v>8</v>
      </c>
      <c r="J2094" s="98" t="str">
        <f t="shared" si="32"/>
        <v>44550X</v>
      </c>
      <c r="K2094" s="99">
        <v>689</v>
      </c>
      <c r="L2094" s="99">
        <v>719</v>
      </c>
      <c r="M2094" s="99"/>
      <c r="N2094" s="99">
        <v>729</v>
      </c>
      <c r="O2094" s="99">
        <v>759</v>
      </c>
      <c r="P2094" s="99"/>
      <c r="Q2094" s="99"/>
      <c r="R2094" s="99"/>
      <c r="S2094" s="99"/>
      <c r="T2094" s="99"/>
      <c r="U2094" s="99"/>
    </row>
    <row r="2095" spans="7:21" x14ac:dyDescent="0.25">
      <c r="G2095" s="96" t="s">
        <v>79</v>
      </c>
      <c r="H2095" s="100">
        <v>44550</v>
      </c>
      <c r="I2095" s="98" t="s">
        <v>9</v>
      </c>
      <c r="J2095" s="98" t="str">
        <f t="shared" si="32"/>
        <v>44550Q</v>
      </c>
      <c r="K2095" s="99">
        <v>809</v>
      </c>
      <c r="L2095" s="99">
        <v>839</v>
      </c>
      <c r="M2095" s="99"/>
      <c r="N2095" s="99">
        <v>849</v>
      </c>
      <c r="O2095" s="99">
        <v>879</v>
      </c>
      <c r="P2095" s="99"/>
      <c r="Q2095" s="99"/>
      <c r="R2095" s="99"/>
      <c r="S2095" s="99"/>
      <c r="T2095" s="99"/>
      <c r="U2095" s="99"/>
    </row>
    <row r="2096" spans="7:21" x14ac:dyDescent="0.25">
      <c r="G2096" s="96" t="s">
        <v>79</v>
      </c>
      <c r="H2096" s="100">
        <v>44550</v>
      </c>
      <c r="I2096" s="98" t="s">
        <v>10</v>
      </c>
      <c r="J2096" s="98" t="str">
        <f t="shared" si="32"/>
        <v>44550E</v>
      </c>
      <c r="K2096" s="99">
        <v>929</v>
      </c>
      <c r="L2096" s="99">
        <v>959</v>
      </c>
      <c r="M2096" s="99"/>
      <c r="N2096" s="99">
        <v>969</v>
      </c>
      <c r="O2096" s="99">
        <v>999</v>
      </c>
      <c r="P2096" s="99"/>
      <c r="Q2096" s="99"/>
      <c r="R2096" s="99"/>
      <c r="S2096" s="99"/>
      <c r="T2096" s="99"/>
      <c r="U2096" s="99"/>
    </row>
    <row r="2097" spans="7:21" x14ac:dyDescent="0.25">
      <c r="G2097" s="96" t="s">
        <v>79</v>
      </c>
      <c r="H2097" s="100">
        <v>44550</v>
      </c>
      <c r="I2097" s="98" t="s">
        <v>72</v>
      </c>
      <c r="J2097" s="98" t="str">
        <f t="shared" si="32"/>
        <v>44550M</v>
      </c>
      <c r="K2097" s="99">
        <v>1049</v>
      </c>
      <c r="L2097" s="99">
        <v>1079</v>
      </c>
      <c r="M2097" s="99"/>
      <c r="N2097" s="99">
        <v>1089</v>
      </c>
      <c r="O2097" s="99">
        <v>1119</v>
      </c>
      <c r="P2097" s="99"/>
      <c r="Q2097" s="99"/>
      <c r="R2097" s="99"/>
      <c r="S2097" s="99"/>
      <c r="T2097" s="99"/>
      <c r="U2097" s="99"/>
    </row>
    <row r="2098" spans="7:21" x14ac:dyDescent="0.25">
      <c r="G2098" s="96" t="s">
        <v>80</v>
      </c>
      <c r="H2098" s="100">
        <v>44551</v>
      </c>
      <c r="I2098" s="98" t="s">
        <v>6</v>
      </c>
      <c r="J2098" s="98" t="str">
        <f t="shared" si="32"/>
        <v>44551O</v>
      </c>
      <c r="K2098" s="99">
        <v>506</v>
      </c>
      <c r="L2098" s="99">
        <v>539</v>
      </c>
      <c r="M2098" s="99"/>
      <c r="N2098" s="99">
        <v>549</v>
      </c>
      <c r="O2098" s="99">
        <v>579</v>
      </c>
      <c r="P2098" s="99"/>
      <c r="Q2098" s="99"/>
      <c r="R2098" s="99"/>
      <c r="S2098" s="99"/>
      <c r="T2098" s="99"/>
      <c r="U2098" s="99"/>
    </row>
    <row r="2099" spans="7:21" x14ac:dyDescent="0.25">
      <c r="G2099" s="96" t="s">
        <v>80</v>
      </c>
      <c r="H2099" s="100">
        <v>44551</v>
      </c>
      <c r="I2099" s="98" t="s">
        <v>7</v>
      </c>
      <c r="J2099" s="98" t="str">
        <f t="shared" si="32"/>
        <v>44551N</v>
      </c>
      <c r="K2099" s="99">
        <v>589</v>
      </c>
      <c r="L2099" s="99">
        <v>619</v>
      </c>
      <c r="M2099" s="99"/>
      <c r="N2099" s="99">
        <v>629</v>
      </c>
      <c r="O2099" s="99">
        <v>659</v>
      </c>
      <c r="P2099" s="99"/>
      <c r="Q2099" s="99"/>
      <c r="R2099" s="99"/>
      <c r="S2099" s="99"/>
      <c r="T2099" s="99"/>
      <c r="U2099" s="99"/>
    </row>
    <row r="2100" spans="7:21" x14ac:dyDescent="0.25">
      <c r="G2100" s="96" t="s">
        <v>80</v>
      </c>
      <c r="H2100" s="100">
        <v>44551</v>
      </c>
      <c r="I2100" s="98" t="s">
        <v>8</v>
      </c>
      <c r="J2100" s="98" t="str">
        <f t="shared" si="32"/>
        <v>44551X</v>
      </c>
      <c r="K2100" s="99">
        <v>689</v>
      </c>
      <c r="L2100" s="99">
        <v>719</v>
      </c>
      <c r="M2100" s="99"/>
      <c r="N2100" s="99">
        <v>729</v>
      </c>
      <c r="O2100" s="99">
        <v>759</v>
      </c>
      <c r="P2100" s="99"/>
      <c r="Q2100" s="99"/>
      <c r="R2100" s="99"/>
      <c r="S2100" s="99"/>
      <c r="T2100" s="99"/>
      <c r="U2100" s="99"/>
    </row>
    <row r="2101" spans="7:21" x14ac:dyDescent="0.25">
      <c r="G2101" s="96" t="s">
        <v>80</v>
      </c>
      <c r="H2101" s="100">
        <v>44551</v>
      </c>
      <c r="I2101" s="98" t="s">
        <v>9</v>
      </c>
      <c r="J2101" s="98" t="str">
        <f t="shared" si="32"/>
        <v>44551Q</v>
      </c>
      <c r="K2101" s="99">
        <v>809</v>
      </c>
      <c r="L2101" s="99">
        <v>839</v>
      </c>
      <c r="M2101" s="99"/>
      <c r="N2101" s="99">
        <v>849</v>
      </c>
      <c r="O2101" s="99">
        <v>879</v>
      </c>
      <c r="P2101" s="99"/>
      <c r="Q2101" s="99"/>
      <c r="R2101" s="99"/>
      <c r="S2101" s="99"/>
      <c r="T2101" s="99"/>
      <c r="U2101" s="99"/>
    </row>
    <row r="2102" spans="7:21" x14ac:dyDescent="0.25">
      <c r="G2102" s="96" t="s">
        <v>80</v>
      </c>
      <c r="H2102" s="100">
        <v>44551</v>
      </c>
      <c r="I2102" s="98" t="s">
        <v>10</v>
      </c>
      <c r="J2102" s="98" t="str">
        <f t="shared" si="32"/>
        <v>44551E</v>
      </c>
      <c r="K2102" s="99">
        <v>929</v>
      </c>
      <c r="L2102" s="99">
        <v>959</v>
      </c>
      <c r="M2102" s="99"/>
      <c r="N2102" s="99">
        <v>969</v>
      </c>
      <c r="O2102" s="99">
        <v>999</v>
      </c>
      <c r="P2102" s="99"/>
      <c r="Q2102" s="99"/>
      <c r="R2102" s="99"/>
      <c r="S2102" s="99"/>
      <c r="T2102" s="99"/>
      <c r="U2102" s="99"/>
    </row>
    <row r="2103" spans="7:21" x14ac:dyDescent="0.25">
      <c r="G2103" s="96" t="s">
        <v>80</v>
      </c>
      <c r="H2103" s="100">
        <v>44551</v>
      </c>
      <c r="I2103" s="98" t="s">
        <v>72</v>
      </c>
      <c r="J2103" s="98" t="str">
        <f t="shared" si="32"/>
        <v>44551M</v>
      </c>
      <c r="K2103" s="99">
        <v>1049</v>
      </c>
      <c r="L2103" s="99">
        <v>1079</v>
      </c>
      <c r="M2103" s="99"/>
      <c r="N2103" s="99">
        <v>1089</v>
      </c>
      <c r="O2103" s="99">
        <v>1119</v>
      </c>
      <c r="P2103" s="99"/>
      <c r="Q2103" s="99"/>
      <c r="R2103" s="99"/>
      <c r="S2103" s="99"/>
      <c r="T2103" s="99"/>
      <c r="U2103" s="99"/>
    </row>
    <row r="2104" spans="7:21" x14ac:dyDescent="0.25">
      <c r="G2104" s="96" t="s">
        <v>74</v>
      </c>
      <c r="H2104" s="100">
        <v>44552</v>
      </c>
      <c r="I2104" s="98" t="s">
        <v>6</v>
      </c>
      <c r="J2104" s="98" t="str">
        <f t="shared" si="32"/>
        <v>44552O</v>
      </c>
      <c r="K2104" s="99">
        <v>506</v>
      </c>
      <c r="L2104" s="99">
        <v>539</v>
      </c>
      <c r="M2104" s="99"/>
      <c r="N2104" s="99">
        <v>549</v>
      </c>
      <c r="O2104" s="99">
        <v>579</v>
      </c>
      <c r="P2104" s="99"/>
      <c r="Q2104" s="99"/>
      <c r="R2104" s="99"/>
      <c r="S2104" s="99"/>
      <c r="T2104" s="99"/>
      <c r="U2104" s="99"/>
    </row>
    <row r="2105" spans="7:21" x14ac:dyDescent="0.25">
      <c r="G2105" s="96" t="s">
        <v>74</v>
      </c>
      <c r="H2105" s="100">
        <v>44552</v>
      </c>
      <c r="I2105" s="98" t="s">
        <v>7</v>
      </c>
      <c r="J2105" s="98" t="str">
        <f t="shared" si="32"/>
        <v>44552N</v>
      </c>
      <c r="K2105" s="99">
        <v>589</v>
      </c>
      <c r="L2105" s="99">
        <v>619</v>
      </c>
      <c r="M2105" s="99"/>
      <c r="N2105" s="99">
        <v>629</v>
      </c>
      <c r="O2105" s="99">
        <v>659</v>
      </c>
      <c r="P2105" s="99"/>
      <c r="Q2105" s="99"/>
      <c r="R2105" s="99"/>
      <c r="S2105" s="99"/>
      <c r="T2105" s="99"/>
      <c r="U2105" s="99"/>
    </row>
    <row r="2106" spans="7:21" x14ac:dyDescent="0.25">
      <c r="G2106" s="96" t="s">
        <v>74</v>
      </c>
      <c r="H2106" s="100">
        <v>44552</v>
      </c>
      <c r="I2106" s="98" t="s">
        <v>8</v>
      </c>
      <c r="J2106" s="98" t="str">
        <f t="shared" si="32"/>
        <v>44552X</v>
      </c>
      <c r="K2106" s="99">
        <v>689</v>
      </c>
      <c r="L2106" s="99">
        <v>719</v>
      </c>
      <c r="M2106" s="99"/>
      <c r="N2106" s="99">
        <v>729</v>
      </c>
      <c r="O2106" s="99">
        <v>759</v>
      </c>
      <c r="P2106" s="99"/>
      <c r="Q2106" s="99"/>
      <c r="R2106" s="99"/>
      <c r="S2106" s="99"/>
      <c r="T2106" s="99"/>
      <c r="U2106" s="99"/>
    </row>
    <row r="2107" spans="7:21" x14ac:dyDescent="0.25">
      <c r="G2107" s="96" t="s">
        <v>74</v>
      </c>
      <c r="H2107" s="100">
        <v>44552</v>
      </c>
      <c r="I2107" s="98" t="s">
        <v>9</v>
      </c>
      <c r="J2107" s="98" t="str">
        <f t="shared" si="32"/>
        <v>44552Q</v>
      </c>
      <c r="K2107" s="99">
        <v>809</v>
      </c>
      <c r="L2107" s="99">
        <v>839</v>
      </c>
      <c r="M2107" s="99"/>
      <c r="N2107" s="99">
        <v>849</v>
      </c>
      <c r="O2107" s="99">
        <v>879</v>
      </c>
      <c r="P2107" s="99"/>
      <c r="Q2107" s="99"/>
      <c r="R2107" s="99"/>
      <c r="S2107" s="99"/>
      <c r="T2107" s="99"/>
      <c r="U2107" s="99"/>
    </row>
    <row r="2108" spans="7:21" x14ac:dyDescent="0.25">
      <c r="G2108" s="96" t="s">
        <v>74</v>
      </c>
      <c r="H2108" s="100">
        <v>44552</v>
      </c>
      <c r="I2108" s="98" t="s">
        <v>10</v>
      </c>
      <c r="J2108" s="98" t="str">
        <f t="shared" si="32"/>
        <v>44552E</v>
      </c>
      <c r="K2108" s="99">
        <v>929</v>
      </c>
      <c r="L2108" s="99">
        <v>959</v>
      </c>
      <c r="M2108" s="99"/>
      <c r="N2108" s="99">
        <v>969</v>
      </c>
      <c r="O2108" s="99">
        <v>999</v>
      </c>
      <c r="P2108" s="99"/>
      <c r="Q2108" s="99"/>
      <c r="R2108" s="99"/>
      <c r="S2108" s="99"/>
      <c r="T2108" s="99"/>
      <c r="U2108" s="99"/>
    </row>
    <row r="2109" spans="7:21" x14ac:dyDescent="0.25">
      <c r="G2109" s="96" t="s">
        <v>74</v>
      </c>
      <c r="H2109" s="100">
        <v>44552</v>
      </c>
      <c r="I2109" s="98" t="s">
        <v>72</v>
      </c>
      <c r="J2109" s="98" t="str">
        <f t="shared" si="32"/>
        <v>44552M</v>
      </c>
      <c r="K2109" s="99">
        <v>1049</v>
      </c>
      <c r="L2109" s="99">
        <v>1079</v>
      </c>
      <c r="M2109" s="99"/>
      <c r="N2109" s="99">
        <v>1089</v>
      </c>
      <c r="O2109" s="99">
        <v>1119</v>
      </c>
      <c r="P2109" s="99"/>
      <c r="Q2109" s="99"/>
      <c r="R2109" s="99"/>
      <c r="S2109" s="99"/>
      <c r="T2109" s="99"/>
      <c r="U2109" s="99"/>
    </row>
    <row r="2110" spans="7:21" x14ac:dyDescent="0.25">
      <c r="G2110" s="96" t="s">
        <v>75</v>
      </c>
      <c r="H2110" s="100">
        <v>44553</v>
      </c>
      <c r="I2110" s="98" t="s">
        <v>6</v>
      </c>
      <c r="J2110" s="98" t="str">
        <f t="shared" si="32"/>
        <v>44553O</v>
      </c>
      <c r="K2110" s="99">
        <v>506</v>
      </c>
      <c r="L2110" s="99">
        <v>539</v>
      </c>
      <c r="M2110" s="99"/>
      <c r="N2110" s="99">
        <v>549</v>
      </c>
      <c r="O2110" s="99">
        <v>579</v>
      </c>
      <c r="P2110" s="99"/>
      <c r="Q2110" s="99"/>
      <c r="R2110" s="99"/>
      <c r="S2110" s="99"/>
      <c r="T2110" s="99"/>
      <c r="U2110" s="99"/>
    </row>
    <row r="2111" spans="7:21" x14ac:dyDescent="0.25">
      <c r="G2111" s="96" t="s">
        <v>75</v>
      </c>
      <c r="H2111" s="100">
        <v>44553</v>
      </c>
      <c r="I2111" s="98" t="s">
        <v>7</v>
      </c>
      <c r="J2111" s="98" t="str">
        <f t="shared" si="32"/>
        <v>44553N</v>
      </c>
      <c r="K2111" s="99">
        <v>589</v>
      </c>
      <c r="L2111" s="99">
        <v>619</v>
      </c>
      <c r="M2111" s="99"/>
      <c r="N2111" s="99">
        <v>629</v>
      </c>
      <c r="O2111" s="99">
        <v>659</v>
      </c>
      <c r="P2111" s="99"/>
      <c r="Q2111" s="99"/>
      <c r="R2111" s="99"/>
      <c r="S2111" s="99"/>
      <c r="T2111" s="99"/>
      <c r="U2111" s="99"/>
    </row>
    <row r="2112" spans="7:21" x14ac:dyDescent="0.25">
      <c r="G2112" s="96" t="s">
        <v>75</v>
      </c>
      <c r="H2112" s="100">
        <v>44553</v>
      </c>
      <c r="I2112" s="98" t="s">
        <v>8</v>
      </c>
      <c r="J2112" s="98" t="str">
        <f t="shared" si="32"/>
        <v>44553X</v>
      </c>
      <c r="K2112" s="99">
        <v>689</v>
      </c>
      <c r="L2112" s="99">
        <v>719</v>
      </c>
      <c r="M2112" s="99"/>
      <c r="N2112" s="99">
        <v>729</v>
      </c>
      <c r="O2112" s="99">
        <v>759</v>
      </c>
      <c r="P2112" s="99"/>
      <c r="Q2112" s="99"/>
      <c r="R2112" s="99"/>
      <c r="S2112" s="99"/>
      <c r="T2112" s="99"/>
      <c r="U2112" s="99"/>
    </row>
    <row r="2113" spans="7:21" x14ac:dyDescent="0.25">
      <c r="G2113" s="96" t="s">
        <v>75</v>
      </c>
      <c r="H2113" s="100">
        <v>44553</v>
      </c>
      <c r="I2113" s="98" t="s">
        <v>9</v>
      </c>
      <c r="J2113" s="98" t="str">
        <f t="shared" si="32"/>
        <v>44553Q</v>
      </c>
      <c r="K2113" s="99">
        <v>809</v>
      </c>
      <c r="L2113" s="99">
        <v>839</v>
      </c>
      <c r="M2113" s="99"/>
      <c r="N2113" s="99">
        <v>849</v>
      </c>
      <c r="O2113" s="99">
        <v>879</v>
      </c>
      <c r="P2113" s="99"/>
      <c r="Q2113" s="99"/>
      <c r="R2113" s="99"/>
      <c r="S2113" s="99"/>
      <c r="T2113" s="99"/>
      <c r="U2113" s="99"/>
    </row>
    <row r="2114" spans="7:21" x14ac:dyDescent="0.25">
      <c r="G2114" s="96" t="s">
        <v>75</v>
      </c>
      <c r="H2114" s="100">
        <v>44553</v>
      </c>
      <c r="I2114" s="98" t="s">
        <v>10</v>
      </c>
      <c r="J2114" s="98" t="str">
        <f t="shared" si="32"/>
        <v>44553E</v>
      </c>
      <c r="K2114" s="99">
        <v>929</v>
      </c>
      <c r="L2114" s="99">
        <v>959</v>
      </c>
      <c r="M2114" s="99"/>
      <c r="N2114" s="99">
        <v>969</v>
      </c>
      <c r="O2114" s="99">
        <v>999</v>
      </c>
      <c r="P2114" s="99"/>
      <c r="Q2114" s="99"/>
      <c r="R2114" s="99"/>
      <c r="S2114" s="99"/>
      <c r="T2114" s="99"/>
      <c r="U2114" s="99"/>
    </row>
    <row r="2115" spans="7:21" x14ac:dyDescent="0.25">
      <c r="G2115" s="96" t="s">
        <v>75</v>
      </c>
      <c r="H2115" s="100">
        <v>44553</v>
      </c>
      <c r="I2115" s="98" t="s">
        <v>72</v>
      </c>
      <c r="J2115" s="98" t="str">
        <f t="shared" si="32"/>
        <v>44553M</v>
      </c>
      <c r="K2115" s="99">
        <v>1049</v>
      </c>
      <c r="L2115" s="99">
        <v>1079</v>
      </c>
      <c r="M2115" s="99"/>
      <c r="N2115" s="99">
        <v>1089</v>
      </c>
      <c r="O2115" s="99">
        <v>1119</v>
      </c>
      <c r="P2115" s="99"/>
      <c r="Q2115" s="99"/>
      <c r="R2115" s="99"/>
      <c r="S2115" s="99"/>
      <c r="T2115" s="99"/>
      <c r="U2115" s="99"/>
    </row>
    <row r="2116" spans="7:21" x14ac:dyDescent="0.25">
      <c r="G2116" s="96" t="s">
        <v>76</v>
      </c>
      <c r="H2116" s="100">
        <v>44554</v>
      </c>
      <c r="I2116" s="98" t="s">
        <v>6</v>
      </c>
      <c r="J2116" s="98" t="str">
        <f t="shared" si="32"/>
        <v>44554O</v>
      </c>
      <c r="K2116" s="99">
        <v>146</v>
      </c>
      <c r="L2116" s="99">
        <v>176</v>
      </c>
      <c r="M2116" s="99"/>
      <c r="N2116" s="99">
        <v>186</v>
      </c>
      <c r="O2116" s="99">
        <v>216</v>
      </c>
      <c r="P2116" s="99"/>
      <c r="Q2116" s="99"/>
      <c r="R2116" s="99"/>
      <c r="S2116" s="99"/>
      <c r="T2116" s="99"/>
      <c r="U2116" s="99"/>
    </row>
    <row r="2117" spans="7:21" x14ac:dyDescent="0.25">
      <c r="G2117" s="96" t="s">
        <v>76</v>
      </c>
      <c r="H2117" s="100">
        <v>44554</v>
      </c>
      <c r="I2117" s="98" t="s">
        <v>7</v>
      </c>
      <c r="J2117" s="98" t="str">
        <f t="shared" ref="J2117:J2180" si="33">+H2117&amp;I2117</f>
        <v>44554N</v>
      </c>
      <c r="K2117" s="99">
        <v>176</v>
      </c>
      <c r="L2117" s="99">
        <v>206</v>
      </c>
      <c r="M2117" s="99"/>
      <c r="N2117" s="99">
        <v>216</v>
      </c>
      <c r="O2117" s="99">
        <v>246</v>
      </c>
      <c r="P2117" s="99"/>
      <c r="Q2117" s="99"/>
      <c r="R2117" s="99"/>
      <c r="S2117" s="99"/>
      <c r="T2117" s="99"/>
      <c r="U2117" s="99"/>
    </row>
    <row r="2118" spans="7:21" x14ac:dyDescent="0.25">
      <c r="G2118" s="96" t="s">
        <v>76</v>
      </c>
      <c r="H2118" s="100">
        <v>44554</v>
      </c>
      <c r="I2118" s="98" t="s">
        <v>8</v>
      </c>
      <c r="J2118" s="98" t="str">
        <f t="shared" si="33"/>
        <v>44554X</v>
      </c>
      <c r="K2118" s="99">
        <v>236</v>
      </c>
      <c r="L2118" s="99">
        <v>266</v>
      </c>
      <c r="M2118" s="99"/>
      <c r="N2118" s="99">
        <v>276</v>
      </c>
      <c r="O2118" s="99">
        <v>306</v>
      </c>
      <c r="P2118" s="99"/>
      <c r="Q2118" s="99"/>
      <c r="R2118" s="99"/>
      <c r="S2118" s="99"/>
      <c r="T2118" s="99"/>
      <c r="U2118" s="99"/>
    </row>
    <row r="2119" spans="7:21" x14ac:dyDescent="0.25">
      <c r="G2119" s="96" t="s">
        <v>76</v>
      </c>
      <c r="H2119" s="100">
        <v>44554</v>
      </c>
      <c r="I2119" s="98" t="s">
        <v>9</v>
      </c>
      <c r="J2119" s="98" t="str">
        <f t="shared" si="33"/>
        <v>44554Q</v>
      </c>
      <c r="K2119" s="99">
        <v>296</v>
      </c>
      <c r="L2119" s="99">
        <v>326</v>
      </c>
      <c r="M2119" s="99"/>
      <c r="N2119" s="99">
        <v>336</v>
      </c>
      <c r="O2119" s="99">
        <v>366</v>
      </c>
      <c r="P2119" s="99"/>
      <c r="Q2119" s="99"/>
      <c r="R2119" s="99"/>
      <c r="S2119" s="99"/>
      <c r="T2119" s="99"/>
      <c r="U2119" s="99"/>
    </row>
    <row r="2120" spans="7:21" x14ac:dyDescent="0.25">
      <c r="G2120" s="96" t="s">
        <v>76</v>
      </c>
      <c r="H2120" s="100">
        <v>44554</v>
      </c>
      <c r="I2120" s="98" t="s">
        <v>10</v>
      </c>
      <c r="J2120" s="98" t="str">
        <f t="shared" si="33"/>
        <v>44554E</v>
      </c>
      <c r="K2120" s="99">
        <v>376</v>
      </c>
      <c r="L2120" s="99">
        <v>406</v>
      </c>
      <c r="M2120" s="99"/>
      <c r="N2120" s="99">
        <v>416</v>
      </c>
      <c r="O2120" s="99">
        <v>446</v>
      </c>
      <c r="P2120" s="99"/>
      <c r="Q2120" s="99"/>
      <c r="R2120" s="99"/>
      <c r="S2120" s="99"/>
      <c r="T2120" s="99"/>
      <c r="U2120" s="99"/>
    </row>
    <row r="2121" spans="7:21" x14ac:dyDescent="0.25">
      <c r="G2121" s="96" t="s">
        <v>76</v>
      </c>
      <c r="H2121" s="100">
        <v>44554</v>
      </c>
      <c r="I2121" s="98" t="s">
        <v>72</v>
      </c>
      <c r="J2121" s="98" t="str">
        <f t="shared" si="33"/>
        <v>44554M</v>
      </c>
      <c r="K2121" s="99">
        <v>466</v>
      </c>
      <c r="L2121" s="99">
        <v>496</v>
      </c>
      <c r="M2121" s="99"/>
      <c r="N2121" s="99">
        <v>506</v>
      </c>
      <c r="O2121" s="99">
        <v>536</v>
      </c>
      <c r="P2121" s="99"/>
      <c r="Q2121" s="99"/>
      <c r="R2121" s="99"/>
      <c r="S2121" s="99"/>
      <c r="T2121" s="99"/>
      <c r="U2121" s="99"/>
    </row>
    <row r="2122" spans="7:21" x14ac:dyDescent="0.25">
      <c r="G2122" s="96" t="s">
        <v>77</v>
      </c>
      <c r="H2122" s="100">
        <v>44555</v>
      </c>
      <c r="I2122" s="98" t="s">
        <v>6</v>
      </c>
      <c r="J2122" s="98" t="str">
        <f t="shared" si="33"/>
        <v>44555O</v>
      </c>
      <c r="K2122" s="99">
        <v>146</v>
      </c>
      <c r="L2122" s="99">
        <v>176</v>
      </c>
      <c r="M2122" s="99"/>
      <c r="N2122" s="99">
        <v>186</v>
      </c>
      <c r="O2122" s="99">
        <v>216</v>
      </c>
      <c r="P2122" s="99"/>
      <c r="Q2122" s="99"/>
      <c r="R2122" s="99"/>
      <c r="S2122" s="99"/>
      <c r="T2122" s="99"/>
      <c r="U2122" s="99"/>
    </row>
    <row r="2123" spans="7:21" x14ac:dyDescent="0.25">
      <c r="G2123" s="96" t="s">
        <v>77</v>
      </c>
      <c r="H2123" s="100">
        <v>44555</v>
      </c>
      <c r="I2123" s="98" t="s">
        <v>7</v>
      </c>
      <c r="J2123" s="98" t="str">
        <f t="shared" si="33"/>
        <v>44555N</v>
      </c>
      <c r="K2123" s="99">
        <v>176</v>
      </c>
      <c r="L2123" s="99">
        <v>206</v>
      </c>
      <c r="M2123" s="99"/>
      <c r="N2123" s="99">
        <v>216</v>
      </c>
      <c r="O2123" s="99">
        <v>246</v>
      </c>
      <c r="P2123" s="99"/>
      <c r="Q2123" s="99"/>
      <c r="R2123" s="99"/>
      <c r="S2123" s="99"/>
      <c r="T2123" s="99"/>
      <c r="U2123" s="99"/>
    </row>
    <row r="2124" spans="7:21" x14ac:dyDescent="0.25">
      <c r="G2124" s="96" t="s">
        <v>77</v>
      </c>
      <c r="H2124" s="100">
        <v>44555</v>
      </c>
      <c r="I2124" s="98" t="s">
        <v>8</v>
      </c>
      <c r="J2124" s="98" t="str">
        <f t="shared" si="33"/>
        <v>44555X</v>
      </c>
      <c r="K2124" s="99">
        <v>236</v>
      </c>
      <c r="L2124" s="99">
        <v>266</v>
      </c>
      <c r="M2124" s="99"/>
      <c r="N2124" s="99">
        <v>276</v>
      </c>
      <c r="O2124" s="99">
        <v>306</v>
      </c>
      <c r="P2124" s="99"/>
      <c r="Q2124" s="99"/>
      <c r="R2124" s="99"/>
      <c r="S2124" s="99"/>
      <c r="T2124" s="99"/>
      <c r="U2124" s="99"/>
    </row>
    <row r="2125" spans="7:21" x14ac:dyDescent="0.25">
      <c r="G2125" s="96" t="s">
        <v>77</v>
      </c>
      <c r="H2125" s="100">
        <v>44555</v>
      </c>
      <c r="I2125" s="98" t="s">
        <v>9</v>
      </c>
      <c r="J2125" s="98" t="str">
        <f t="shared" si="33"/>
        <v>44555Q</v>
      </c>
      <c r="K2125" s="99">
        <v>296</v>
      </c>
      <c r="L2125" s="99">
        <v>326</v>
      </c>
      <c r="M2125" s="99"/>
      <c r="N2125" s="99">
        <v>336</v>
      </c>
      <c r="O2125" s="99">
        <v>366</v>
      </c>
      <c r="P2125" s="99"/>
      <c r="Q2125" s="99"/>
      <c r="R2125" s="99"/>
      <c r="S2125" s="99"/>
      <c r="T2125" s="99"/>
      <c r="U2125" s="99"/>
    </row>
    <row r="2126" spans="7:21" x14ac:dyDescent="0.25">
      <c r="G2126" s="96" t="s">
        <v>77</v>
      </c>
      <c r="H2126" s="100">
        <v>44555</v>
      </c>
      <c r="I2126" s="98" t="s">
        <v>10</v>
      </c>
      <c r="J2126" s="98" t="str">
        <f t="shared" si="33"/>
        <v>44555E</v>
      </c>
      <c r="K2126" s="99">
        <v>376</v>
      </c>
      <c r="L2126" s="99">
        <v>406</v>
      </c>
      <c r="M2126" s="99"/>
      <c r="N2126" s="99">
        <v>416</v>
      </c>
      <c r="O2126" s="99">
        <v>446</v>
      </c>
      <c r="P2126" s="99"/>
      <c r="Q2126" s="99"/>
      <c r="R2126" s="99"/>
      <c r="S2126" s="99"/>
      <c r="T2126" s="99"/>
      <c r="U2126" s="99"/>
    </row>
    <row r="2127" spans="7:21" x14ac:dyDescent="0.25">
      <c r="G2127" s="96" t="s">
        <v>77</v>
      </c>
      <c r="H2127" s="100">
        <v>44555</v>
      </c>
      <c r="I2127" s="98" t="s">
        <v>72</v>
      </c>
      <c r="J2127" s="98" t="str">
        <f t="shared" si="33"/>
        <v>44555M</v>
      </c>
      <c r="K2127" s="99">
        <v>466</v>
      </c>
      <c r="L2127" s="99">
        <v>496</v>
      </c>
      <c r="M2127" s="99"/>
      <c r="N2127" s="99">
        <v>506</v>
      </c>
      <c r="O2127" s="99">
        <v>536</v>
      </c>
      <c r="P2127" s="99"/>
      <c r="Q2127" s="99"/>
      <c r="R2127" s="99"/>
      <c r="S2127" s="99"/>
      <c r="T2127" s="99"/>
      <c r="U2127" s="99"/>
    </row>
    <row r="2128" spans="7:21" x14ac:dyDescent="0.25">
      <c r="G2128" s="96" t="s">
        <v>78</v>
      </c>
      <c r="H2128" s="100">
        <v>44556</v>
      </c>
      <c r="I2128" s="98" t="s">
        <v>6</v>
      </c>
      <c r="J2128" s="98" t="str">
        <f t="shared" si="33"/>
        <v>44556O</v>
      </c>
      <c r="K2128" s="99">
        <v>146</v>
      </c>
      <c r="L2128" s="99">
        <v>176</v>
      </c>
      <c r="M2128" s="99"/>
      <c r="N2128" s="99">
        <v>186</v>
      </c>
      <c r="O2128" s="99">
        <v>216</v>
      </c>
      <c r="P2128" s="99"/>
      <c r="Q2128" s="99"/>
      <c r="R2128" s="99"/>
      <c r="S2128" s="99"/>
      <c r="T2128" s="99"/>
      <c r="U2128" s="99"/>
    </row>
    <row r="2129" spans="7:21" x14ac:dyDescent="0.25">
      <c r="G2129" s="96" t="s">
        <v>78</v>
      </c>
      <c r="H2129" s="100">
        <v>44556</v>
      </c>
      <c r="I2129" s="98" t="s">
        <v>7</v>
      </c>
      <c r="J2129" s="98" t="str">
        <f t="shared" si="33"/>
        <v>44556N</v>
      </c>
      <c r="K2129" s="99">
        <v>176</v>
      </c>
      <c r="L2129" s="99">
        <v>206</v>
      </c>
      <c r="M2129" s="99"/>
      <c r="N2129" s="99">
        <v>216</v>
      </c>
      <c r="O2129" s="99">
        <v>246</v>
      </c>
      <c r="P2129" s="99"/>
      <c r="Q2129" s="99"/>
      <c r="R2129" s="99"/>
      <c r="S2129" s="99"/>
      <c r="T2129" s="99"/>
      <c r="U2129" s="99"/>
    </row>
    <row r="2130" spans="7:21" x14ac:dyDescent="0.25">
      <c r="G2130" s="96" t="s">
        <v>78</v>
      </c>
      <c r="H2130" s="100">
        <v>44556</v>
      </c>
      <c r="I2130" s="98" t="s">
        <v>8</v>
      </c>
      <c r="J2130" s="98" t="str">
        <f t="shared" si="33"/>
        <v>44556X</v>
      </c>
      <c r="K2130" s="99">
        <v>236</v>
      </c>
      <c r="L2130" s="99">
        <v>266</v>
      </c>
      <c r="M2130" s="99"/>
      <c r="N2130" s="99">
        <v>276</v>
      </c>
      <c r="O2130" s="99">
        <v>306</v>
      </c>
      <c r="P2130" s="99"/>
      <c r="Q2130" s="99"/>
      <c r="R2130" s="99"/>
      <c r="S2130" s="99"/>
      <c r="T2130" s="99"/>
      <c r="U2130" s="99"/>
    </row>
    <row r="2131" spans="7:21" x14ac:dyDescent="0.25">
      <c r="G2131" s="96" t="s">
        <v>78</v>
      </c>
      <c r="H2131" s="100">
        <v>44556</v>
      </c>
      <c r="I2131" s="98" t="s">
        <v>9</v>
      </c>
      <c r="J2131" s="98" t="str">
        <f t="shared" si="33"/>
        <v>44556Q</v>
      </c>
      <c r="K2131" s="99">
        <v>296</v>
      </c>
      <c r="L2131" s="99">
        <v>326</v>
      </c>
      <c r="M2131" s="99"/>
      <c r="N2131" s="99">
        <v>336</v>
      </c>
      <c r="O2131" s="99">
        <v>366</v>
      </c>
      <c r="P2131" s="99"/>
      <c r="Q2131" s="99"/>
      <c r="R2131" s="99"/>
      <c r="S2131" s="99"/>
      <c r="T2131" s="99"/>
      <c r="U2131" s="99"/>
    </row>
    <row r="2132" spans="7:21" x14ac:dyDescent="0.25">
      <c r="G2132" s="96" t="s">
        <v>78</v>
      </c>
      <c r="H2132" s="100">
        <v>44556</v>
      </c>
      <c r="I2132" s="98" t="s">
        <v>10</v>
      </c>
      <c r="J2132" s="98" t="str">
        <f t="shared" si="33"/>
        <v>44556E</v>
      </c>
      <c r="K2132" s="99">
        <v>376</v>
      </c>
      <c r="L2132" s="99">
        <v>406</v>
      </c>
      <c r="M2132" s="99"/>
      <c r="N2132" s="99">
        <v>416</v>
      </c>
      <c r="O2132" s="99">
        <v>446</v>
      </c>
      <c r="P2132" s="99"/>
      <c r="Q2132" s="99"/>
      <c r="R2132" s="99"/>
      <c r="S2132" s="99"/>
      <c r="T2132" s="99"/>
      <c r="U2132" s="99"/>
    </row>
    <row r="2133" spans="7:21" x14ac:dyDescent="0.25">
      <c r="G2133" s="96" t="s">
        <v>78</v>
      </c>
      <c r="H2133" s="100">
        <v>44556</v>
      </c>
      <c r="I2133" s="98" t="s">
        <v>72</v>
      </c>
      <c r="J2133" s="98" t="str">
        <f t="shared" si="33"/>
        <v>44556M</v>
      </c>
      <c r="K2133" s="99">
        <v>466</v>
      </c>
      <c r="L2133" s="99">
        <v>496</v>
      </c>
      <c r="M2133" s="99"/>
      <c r="N2133" s="99">
        <v>506</v>
      </c>
      <c r="O2133" s="99">
        <v>536</v>
      </c>
      <c r="P2133" s="99"/>
      <c r="Q2133" s="99"/>
      <c r="R2133" s="99"/>
      <c r="S2133" s="99"/>
      <c r="T2133" s="99"/>
      <c r="U2133" s="99"/>
    </row>
    <row r="2134" spans="7:21" x14ac:dyDescent="0.25">
      <c r="G2134" s="96" t="s">
        <v>79</v>
      </c>
      <c r="H2134" s="100">
        <v>44557</v>
      </c>
      <c r="I2134" s="98" t="s">
        <v>6</v>
      </c>
      <c r="J2134" s="98" t="str">
        <f t="shared" si="33"/>
        <v>44557O</v>
      </c>
      <c r="K2134" s="99">
        <v>146</v>
      </c>
      <c r="L2134" s="99">
        <v>176</v>
      </c>
      <c r="M2134" s="99"/>
      <c r="N2134" s="99">
        <v>186</v>
      </c>
      <c r="O2134" s="99">
        <v>216</v>
      </c>
      <c r="P2134" s="99"/>
      <c r="Q2134" s="99"/>
      <c r="R2134" s="99"/>
      <c r="S2134" s="99"/>
      <c r="T2134" s="99"/>
      <c r="U2134" s="99"/>
    </row>
    <row r="2135" spans="7:21" x14ac:dyDescent="0.25">
      <c r="G2135" s="96" t="s">
        <v>79</v>
      </c>
      <c r="H2135" s="100">
        <v>44557</v>
      </c>
      <c r="I2135" s="98" t="s">
        <v>7</v>
      </c>
      <c r="J2135" s="98" t="str">
        <f t="shared" si="33"/>
        <v>44557N</v>
      </c>
      <c r="K2135" s="99">
        <v>176</v>
      </c>
      <c r="L2135" s="99">
        <v>206</v>
      </c>
      <c r="M2135" s="99"/>
      <c r="N2135" s="99">
        <v>216</v>
      </c>
      <c r="O2135" s="99">
        <v>246</v>
      </c>
      <c r="P2135" s="99"/>
      <c r="Q2135" s="99"/>
      <c r="R2135" s="99"/>
      <c r="S2135" s="99"/>
      <c r="T2135" s="99"/>
      <c r="U2135" s="99"/>
    </row>
    <row r="2136" spans="7:21" x14ac:dyDescent="0.25">
      <c r="G2136" s="96" t="s">
        <v>79</v>
      </c>
      <c r="H2136" s="100">
        <v>44557</v>
      </c>
      <c r="I2136" s="98" t="s">
        <v>8</v>
      </c>
      <c r="J2136" s="98" t="str">
        <f t="shared" si="33"/>
        <v>44557X</v>
      </c>
      <c r="K2136" s="99">
        <v>236</v>
      </c>
      <c r="L2136" s="99">
        <v>266</v>
      </c>
      <c r="M2136" s="99"/>
      <c r="N2136" s="99">
        <v>276</v>
      </c>
      <c r="O2136" s="99">
        <v>306</v>
      </c>
      <c r="P2136" s="99"/>
      <c r="Q2136" s="99"/>
      <c r="R2136" s="99"/>
      <c r="S2136" s="99"/>
      <c r="T2136" s="99"/>
      <c r="U2136" s="99"/>
    </row>
    <row r="2137" spans="7:21" x14ac:dyDescent="0.25">
      <c r="G2137" s="96" t="s">
        <v>79</v>
      </c>
      <c r="H2137" s="100">
        <v>44557</v>
      </c>
      <c r="I2137" s="98" t="s">
        <v>9</v>
      </c>
      <c r="J2137" s="98" t="str">
        <f t="shared" si="33"/>
        <v>44557Q</v>
      </c>
      <c r="K2137" s="99">
        <v>296</v>
      </c>
      <c r="L2137" s="99">
        <v>326</v>
      </c>
      <c r="M2137" s="99"/>
      <c r="N2137" s="99">
        <v>336</v>
      </c>
      <c r="O2137" s="99">
        <v>366</v>
      </c>
      <c r="P2137" s="99"/>
      <c r="Q2137" s="99"/>
      <c r="R2137" s="99"/>
      <c r="S2137" s="99"/>
      <c r="T2137" s="99"/>
      <c r="U2137" s="99"/>
    </row>
    <row r="2138" spans="7:21" x14ac:dyDescent="0.25">
      <c r="G2138" s="96" t="s">
        <v>79</v>
      </c>
      <c r="H2138" s="100">
        <v>44557</v>
      </c>
      <c r="I2138" s="98" t="s">
        <v>10</v>
      </c>
      <c r="J2138" s="98" t="str">
        <f t="shared" si="33"/>
        <v>44557E</v>
      </c>
      <c r="K2138" s="99">
        <v>376</v>
      </c>
      <c r="L2138" s="99">
        <v>406</v>
      </c>
      <c r="M2138" s="99"/>
      <c r="N2138" s="99">
        <v>416</v>
      </c>
      <c r="O2138" s="99">
        <v>446</v>
      </c>
      <c r="P2138" s="99"/>
      <c r="Q2138" s="99"/>
      <c r="R2138" s="99"/>
      <c r="S2138" s="99"/>
      <c r="T2138" s="99"/>
      <c r="U2138" s="99"/>
    </row>
    <row r="2139" spans="7:21" x14ac:dyDescent="0.25">
      <c r="G2139" s="96" t="s">
        <v>79</v>
      </c>
      <c r="H2139" s="100">
        <v>44557</v>
      </c>
      <c r="I2139" s="98" t="s">
        <v>72</v>
      </c>
      <c r="J2139" s="98" t="str">
        <f t="shared" si="33"/>
        <v>44557M</v>
      </c>
      <c r="K2139" s="99">
        <v>466</v>
      </c>
      <c r="L2139" s="99">
        <v>496</v>
      </c>
      <c r="M2139" s="99"/>
      <c r="N2139" s="99">
        <v>506</v>
      </c>
      <c r="O2139" s="99">
        <v>536</v>
      </c>
      <c r="P2139" s="99"/>
      <c r="Q2139" s="99"/>
      <c r="R2139" s="99"/>
      <c r="S2139" s="99"/>
      <c r="T2139" s="99"/>
      <c r="U2139" s="99"/>
    </row>
    <row r="2140" spans="7:21" x14ac:dyDescent="0.25">
      <c r="G2140" s="96" t="s">
        <v>80</v>
      </c>
      <c r="H2140" s="100">
        <v>44558</v>
      </c>
      <c r="I2140" s="98" t="s">
        <v>6</v>
      </c>
      <c r="J2140" s="98" t="str">
        <f t="shared" si="33"/>
        <v>44558O</v>
      </c>
      <c r="K2140" s="99">
        <v>146</v>
      </c>
      <c r="L2140" s="99">
        <v>176</v>
      </c>
      <c r="M2140" s="99"/>
      <c r="N2140" s="99">
        <v>186</v>
      </c>
      <c r="O2140" s="99">
        <v>216</v>
      </c>
      <c r="P2140" s="99"/>
      <c r="Q2140" s="99"/>
      <c r="R2140" s="99"/>
      <c r="S2140" s="99"/>
      <c r="T2140" s="99"/>
      <c r="U2140" s="99"/>
    </row>
    <row r="2141" spans="7:21" x14ac:dyDescent="0.25">
      <c r="G2141" s="96" t="s">
        <v>80</v>
      </c>
      <c r="H2141" s="100">
        <v>44558</v>
      </c>
      <c r="I2141" s="98" t="s">
        <v>7</v>
      </c>
      <c r="J2141" s="98" t="str">
        <f t="shared" si="33"/>
        <v>44558N</v>
      </c>
      <c r="K2141" s="99">
        <v>176</v>
      </c>
      <c r="L2141" s="99">
        <v>206</v>
      </c>
      <c r="M2141" s="99"/>
      <c r="N2141" s="99">
        <v>216</v>
      </c>
      <c r="O2141" s="99">
        <v>246</v>
      </c>
      <c r="P2141" s="99"/>
      <c r="Q2141" s="99"/>
      <c r="R2141" s="99"/>
      <c r="S2141" s="99"/>
      <c r="T2141" s="99"/>
      <c r="U2141" s="99"/>
    </row>
    <row r="2142" spans="7:21" x14ac:dyDescent="0.25">
      <c r="G2142" s="96" t="s">
        <v>80</v>
      </c>
      <c r="H2142" s="100">
        <v>44558</v>
      </c>
      <c r="I2142" s="98" t="s">
        <v>8</v>
      </c>
      <c r="J2142" s="98" t="str">
        <f t="shared" si="33"/>
        <v>44558X</v>
      </c>
      <c r="K2142" s="99">
        <v>236</v>
      </c>
      <c r="L2142" s="99">
        <v>266</v>
      </c>
      <c r="M2142" s="99"/>
      <c r="N2142" s="99">
        <v>276</v>
      </c>
      <c r="O2142" s="99">
        <v>306</v>
      </c>
      <c r="P2142" s="99"/>
      <c r="Q2142" s="99"/>
      <c r="R2142" s="99"/>
      <c r="S2142" s="99"/>
      <c r="T2142" s="99"/>
      <c r="U2142" s="99"/>
    </row>
    <row r="2143" spans="7:21" x14ac:dyDescent="0.25">
      <c r="G2143" s="96" t="s">
        <v>80</v>
      </c>
      <c r="H2143" s="100">
        <v>44558</v>
      </c>
      <c r="I2143" s="98" t="s">
        <v>9</v>
      </c>
      <c r="J2143" s="98" t="str">
        <f t="shared" si="33"/>
        <v>44558Q</v>
      </c>
      <c r="K2143" s="99">
        <v>296</v>
      </c>
      <c r="L2143" s="99">
        <v>326</v>
      </c>
      <c r="M2143" s="99"/>
      <c r="N2143" s="99">
        <v>336</v>
      </c>
      <c r="O2143" s="99">
        <v>366</v>
      </c>
      <c r="P2143" s="99"/>
      <c r="Q2143" s="99"/>
      <c r="R2143" s="99"/>
      <c r="S2143" s="99"/>
      <c r="T2143" s="99"/>
      <c r="U2143" s="99"/>
    </row>
    <row r="2144" spans="7:21" x14ac:dyDescent="0.25">
      <c r="G2144" s="96" t="s">
        <v>80</v>
      </c>
      <c r="H2144" s="100">
        <v>44558</v>
      </c>
      <c r="I2144" s="98" t="s">
        <v>10</v>
      </c>
      <c r="J2144" s="98" t="str">
        <f t="shared" si="33"/>
        <v>44558E</v>
      </c>
      <c r="K2144" s="99">
        <v>376</v>
      </c>
      <c r="L2144" s="99">
        <v>406</v>
      </c>
      <c r="M2144" s="99"/>
      <c r="N2144" s="99">
        <v>416</v>
      </c>
      <c r="O2144" s="99">
        <v>446</v>
      </c>
      <c r="P2144" s="99"/>
      <c r="Q2144" s="99"/>
      <c r="R2144" s="99"/>
      <c r="S2144" s="99"/>
      <c r="T2144" s="99"/>
      <c r="U2144" s="99"/>
    </row>
    <row r="2145" spans="7:21" x14ac:dyDescent="0.25">
      <c r="G2145" s="96" t="s">
        <v>80</v>
      </c>
      <c r="H2145" s="100">
        <v>44558</v>
      </c>
      <c r="I2145" s="98" t="s">
        <v>72</v>
      </c>
      <c r="J2145" s="98" t="str">
        <f t="shared" si="33"/>
        <v>44558M</v>
      </c>
      <c r="K2145" s="99">
        <v>466</v>
      </c>
      <c r="L2145" s="99">
        <v>496</v>
      </c>
      <c r="M2145" s="99"/>
      <c r="N2145" s="99">
        <v>506</v>
      </c>
      <c r="O2145" s="99">
        <v>536</v>
      </c>
      <c r="P2145" s="99"/>
      <c r="Q2145" s="99"/>
      <c r="R2145" s="99"/>
      <c r="S2145" s="99"/>
      <c r="T2145" s="99"/>
      <c r="U2145" s="99"/>
    </row>
    <row r="2146" spans="7:21" x14ac:dyDescent="0.25">
      <c r="G2146" s="96" t="s">
        <v>74</v>
      </c>
      <c r="H2146" s="100">
        <v>44559</v>
      </c>
      <c r="I2146" s="98" t="s">
        <v>6</v>
      </c>
      <c r="J2146" s="98" t="str">
        <f t="shared" si="33"/>
        <v>44559O</v>
      </c>
      <c r="K2146" s="99">
        <v>146</v>
      </c>
      <c r="L2146" s="99">
        <v>176</v>
      </c>
      <c r="M2146" s="99"/>
      <c r="N2146" s="99">
        <v>186</v>
      </c>
      <c r="O2146" s="99">
        <v>216</v>
      </c>
      <c r="P2146" s="99"/>
      <c r="Q2146" s="99"/>
      <c r="R2146" s="99"/>
      <c r="S2146" s="99"/>
      <c r="T2146" s="99"/>
      <c r="U2146" s="99"/>
    </row>
    <row r="2147" spans="7:21" x14ac:dyDescent="0.25">
      <c r="G2147" s="96" t="s">
        <v>74</v>
      </c>
      <c r="H2147" s="100">
        <v>44559</v>
      </c>
      <c r="I2147" s="98" t="s">
        <v>7</v>
      </c>
      <c r="J2147" s="98" t="str">
        <f t="shared" si="33"/>
        <v>44559N</v>
      </c>
      <c r="K2147" s="99">
        <v>176</v>
      </c>
      <c r="L2147" s="99">
        <v>206</v>
      </c>
      <c r="M2147" s="99"/>
      <c r="N2147" s="99">
        <v>216</v>
      </c>
      <c r="O2147" s="99">
        <v>246</v>
      </c>
      <c r="P2147" s="99"/>
      <c r="Q2147" s="99"/>
      <c r="R2147" s="99"/>
      <c r="S2147" s="99"/>
      <c r="T2147" s="99"/>
      <c r="U2147" s="99"/>
    </row>
    <row r="2148" spans="7:21" x14ac:dyDescent="0.25">
      <c r="G2148" s="96" t="s">
        <v>74</v>
      </c>
      <c r="H2148" s="100">
        <v>44559</v>
      </c>
      <c r="I2148" s="98" t="s">
        <v>8</v>
      </c>
      <c r="J2148" s="98" t="str">
        <f t="shared" si="33"/>
        <v>44559X</v>
      </c>
      <c r="K2148" s="99">
        <v>236</v>
      </c>
      <c r="L2148" s="99">
        <v>266</v>
      </c>
      <c r="M2148" s="99"/>
      <c r="N2148" s="99">
        <v>276</v>
      </c>
      <c r="O2148" s="99">
        <v>306</v>
      </c>
      <c r="P2148" s="99"/>
      <c r="Q2148" s="99"/>
      <c r="R2148" s="99"/>
      <c r="S2148" s="99"/>
      <c r="T2148" s="99"/>
      <c r="U2148" s="99"/>
    </row>
    <row r="2149" spans="7:21" x14ac:dyDescent="0.25">
      <c r="G2149" s="96" t="s">
        <v>74</v>
      </c>
      <c r="H2149" s="100">
        <v>44559</v>
      </c>
      <c r="I2149" s="98" t="s">
        <v>9</v>
      </c>
      <c r="J2149" s="98" t="str">
        <f t="shared" si="33"/>
        <v>44559Q</v>
      </c>
      <c r="K2149" s="99">
        <v>296</v>
      </c>
      <c r="L2149" s="99">
        <v>326</v>
      </c>
      <c r="M2149" s="99"/>
      <c r="N2149" s="99">
        <v>336</v>
      </c>
      <c r="O2149" s="99">
        <v>366</v>
      </c>
      <c r="P2149" s="99"/>
      <c r="Q2149" s="99"/>
      <c r="R2149" s="99"/>
      <c r="S2149" s="99"/>
      <c r="T2149" s="99"/>
      <c r="U2149" s="99"/>
    </row>
    <row r="2150" spans="7:21" x14ac:dyDescent="0.25">
      <c r="G2150" s="96" t="s">
        <v>74</v>
      </c>
      <c r="H2150" s="100">
        <v>44559</v>
      </c>
      <c r="I2150" s="98" t="s">
        <v>10</v>
      </c>
      <c r="J2150" s="98" t="str">
        <f t="shared" si="33"/>
        <v>44559E</v>
      </c>
      <c r="K2150" s="99">
        <v>376</v>
      </c>
      <c r="L2150" s="99">
        <v>406</v>
      </c>
      <c r="M2150" s="99"/>
      <c r="N2150" s="99">
        <v>416</v>
      </c>
      <c r="O2150" s="99">
        <v>446</v>
      </c>
      <c r="P2150" s="99"/>
      <c r="Q2150" s="99"/>
      <c r="R2150" s="99"/>
      <c r="S2150" s="99"/>
      <c r="T2150" s="99"/>
      <c r="U2150" s="99"/>
    </row>
    <row r="2151" spans="7:21" x14ac:dyDescent="0.25">
      <c r="G2151" s="96" t="s">
        <v>74</v>
      </c>
      <c r="H2151" s="100">
        <v>44559</v>
      </c>
      <c r="I2151" s="98" t="s">
        <v>72</v>
      </c>
      <c r="J2151" s="98" t="str">
        <f t="shared" si="33"/>
        <v>44559M</v>
      </c>
      <c r="K2151" s="99">
        <v>466</v>
      </c>
      <c r="L2151" s="99">
        <v>496</v>
      </c>
      <c r="M2151" s="99"/>
      <c r="N2151" s="99">
        <v>506</v>
      </c>
      <c r="O2151" s="99">
        <v>536</v>
      </c>
      <c r="P2151" s="99"/>
      <c r="Q2151" s="99"/>
      <c r="R2151" s="99"/>
      <c r="S2151" s="99"/>
      <c r="T2151" s="99"/>
      <c r="U2151" s="99"/>
    </row>
    <row r="2152" spans="7:21" x14ac:dyDescent="0.25">
      <c r="G2152" s="96" t="s">
        <v>75</v>
      </c>
      <c r="H2152" s="100">
        <v>44560</v>
      </c>
      <c r="I2152" s="98" t="s">
        <v>6</v>
      </c>
      <c r="J2152" s="98" t="str">
        <f t="shared" si="33"/>
        <v>44560O</v>
      </c>
      <c r="K2152" s="99">
        <v>146</v>
      </c>
      <c r="L2152" s="99">
        <v>176</v>
      </c>
      <c r="M2152" s="99"/>
      <c r="N2152" s="99">
        <v>186</v>
      </c>
      <c r="O2152" s="99">
        <v>216</v>
      </c>
      <c r="P2152" s="99"/>
      <c r="Q2152" s="99"/>
      <c r="R2152" s="99"/>
      <c r="S2152" s="99"/>
      <c r="T2152" s="99"/>
      <c r="U2152" s="99"/>
    </row>
    <row r="2153" spans="7:21" x14ac:dyDescent="0.25">
      <c r="G2153" s="96" t="s">
        <v>75</v>
      </c>
      <c r="H2153" s="100">
        <v>44560</v>
      </c>
      <c r="I2153" s="98" t="s">
        <v>7</v>
      </c>
      <c r="J2153" s="98" t="str">
        <f t="shared" si="33"/>
        <v>44560N</v>
      </c>
      <c r="K2153" s="99">
        <v>176</v>
      </c>
      <c r="L2153" s="99">
        <v>206</v>
      </c>
      <c r="M2153" s="99"/>
      <c r="N2153" s="99">
        <v>216</v>
      </c>
      <c r="O2153" s="99">
        <v>246</v>
      </c>
      <c r="P2153" s="99"/>
      <c r="Q2153" s="99"/>
      <c r="R2153" s="99"/>
      <c r="S2153" s="99"/>
      <c r="T2153" s="99"/>
      <c r="U2153" s="99"/>
    </row>
    <row r="2154" spans="7:21" x14ac:dyDescent="0.25">
      <c r="G2154" s="96" t="s">
        <v>75</v>
      </c>
      <c r="H2154" s="100">
        <v>44560</v>
      </c>
      <c r="I2154" s="98" t="s">
        <v>8</v>
      </c>
      <c r="J2154" s="98" t="str">
        <f t="shared" si="33"/>
        <v>44560X</v>
      </c>
      <c r="K2154" s="99">
        <v>236</v>
      </c>
      <c r="L2154" s="99">
        <v>266</v>
      </c>
      <c r="M2154" s="99"/>
      <c r="N2154" s="99">
        <v>276</v>
      </c>
      <c r="O2154" s="99">
        <v>306</v>
      </c>
      <c r="P2154" s="99"/>
      <c r="Q2154" s="99"/>
      <c r="R2154" s="99"/>
      <c r="S2154" s="99"/>
      <c r="T2154" s="99"/>
      <c r="U2154" s="99"/>
    </row>
    <row r="2155" spans="7:21" x14ac:dyDescent="0.25">
      <c r="G2155" s="96" t="s">
        <v>75</v>
      </c>
      <c r="H2155" s="100">
        <v>44560</v>
      </c>
      <c r="I2155" s="98" t="s">
        <v>9</v>
      </c>
      <c r="J2155" s="98" t="str">
        <f t="shared" si="33"/>
        <v>44560Q</v>
      </c>
      <c r="K2155" s="99">
        <v>296</v>
      </c>
      <c r="L2155" s="99">
        <v>326</v>
      </c>
      <c r="M2155" s="99"/>
      <c r="N2155" s="99">
        <v>336</v>
      </c>
      <c r="O2155" s="99">
        <v>366</v>
      </c>
      <c r="P2155" s="99"/>
      <c r="Q2155" s="99"/>
      <c r="R2155" s="99"/>
      <c r="S2155" s="99"/>
      <c r="T2155" s="99"/>
      <c r="U2155" s="99"/>
    </row>
    <row r="2156" spans="7:21" x14ac:dyDescent="0.25">
      <c r="G2156" s="96" t="s">
        <v>75</v>
      </c>
      <c r="H2156" s="100">
        <v>44560</v>
      </c>
      <c r="I2156" s="98" t="s">
        <v>10</v>
      </c>
      <c r="J2156" s="98" t="str">
        <f t="shared" si="33"/>
        <v>44560E</v>
      </c>
      <c r="K2156" s="99">
        <v>376</v>
      </c>
      <c r="L2156" s="99">
        <v>406</v>
      </c>
      <c r="M2156" s="99"/>
      <c r="N2156" s="99">
        <v>416</v>
      </c>
      <c r="O2156" s="99">
        <v>446</v>
      </c>
      <c r="P2156" s="99"/>
      <c r="Q2156" s="99"/>
      <c r="R2156" s="99"/>
      <c r="S2156" s="99"/>
      <c r="T2156" s="99"/>
      <c r="U2156" s="99"/>
    </row>
    <row r="2157" spans="7:21" x14ac:dyDescent="0.25">
      <c r="G2157" s="96" t="s">
        <v>75</v>
      </c>
      <c r="H2157" s="100">
        <v>44560</v>
      </c>
      <c r="I2157" s="98" t="s">
        <v>72</v>
      </c>
      <c r="J2157" s="98" t="str">
        <f t="shared" si="33"/>
        <v>44560M</v>
      </c>
      <c r="K2157" s="99">
        <v>466</v>
      </c>
      <c r="L2157" s="99">
        <v>496</v>
      </c>
      <c r="M2157" s="99"/>
      <c r="N2157" s="99">
        <v>506</v>
      </c>
      <c r="O2157" s="99">
        <v>536</v>
      </c>
      <c r="P2157" s="99"/>
      <c r="Q2157" s="99"/>
      <c r="R2157" s="99"/>
      <c r="S2157" s="99"/>
      <c r="T2157" s="99"/>
      <c r="U2157" s="99"/>
    </row>
    <row r="2158" spans="7:21" x14ac:dyDescent="0.25">
      <c r="G2158" s="96" t="s">
        <v>76</v>
      </c>
      <c r="H2158" s="100">
        <v>44561</v>
      </c>
      <c r="I2158" s="98" t="s">
        <v>6</v>
      </c>
      <c r="J2158" s="98" t="str">
        <f t="shared" si="33"/>
        <v>44561O</v>
      </c>
      <c r="K2158" s="99">
        <v>146</v>
      </c>
      <c r="L2158" s="99">
        <v>176</v>
      </c>
      <c r="M2158" s="99"/>
      <c r="N2158" s="99">
        <v>186</v>
      </c>
      <c r="O2158" s="99">
        <v>216</v>
      </c>
      <c r="P2158" s="99"/>
      <c r="Q2158" s="99"/>
      <c r="R2158" s="99"/>
      <c r="S2158" s="99"/>
      <c r="T2158" s="99"/>
      <c r="U2158" s="99"/>
    </row>
    <row r="2159" spans="7:21" x14ac:dyDescent="0.25">
      <c r="G2159" s="96" t="s">
        <v>76</v>
      </c>
      <c r="H2159" s="100">
        <v>44561</v>
      </c>
      <c r="I2159" s="98" t="s">
        <v>7</v>
      </c>
      <c r="J2159" s="98" t="str">
        <f t="shared" si="33"/>
        <v>44561N</v>
      </c>
      <c r="K2159" s="99">
        <v>176</v>
      </c>
      <c r="L2159" s="99">
        <v>206</v>
      </c>
      <c r="M2159" s="99"/>
      <c r="N2159" s="99">
        <v>216</v>
      </c>
      <c r="O2159" s="99">
        <v>246</v>
      </c>
      <c r="P2159" s="99"/>
      <c r="Q2159" s="99"/>
      <c r="R2159" s="99"/>
      <c r="S2159" s="99"/>
      <c r="T2159" s="99"/>
      <c r="U2159" s="99"/>
    </row>
    <row r="2160" spans="7:21" x14ac:dyDescent="0.25">
      <c r="G2160" s="96" t="s">
        <v>76</v>
      </c>
      <c r="H2160" s="100">
        <v>44561</v>
      </c>
      <c r="I2160" s="98" t="s">
        <v>8</v>
      </c>
      <c r="J2160" s="98" t="str">
        <f t="shared" si="33"/>
        <v>44561X</v>
      </c>
      <c r="K2160" s="99">
        <v>236</v>
      </c>
      <c r="L2160" s="99">
        <v>266</v>
      </c>
      <c r="M2160" s="99"/>
      <c r="N2160" s="99">
        <v>276</v>
      </c>
      <c r="O2160" s="99">
        <v>306</v>
      </c>
      <c r="P2160" s="99"/>
      <c r="Q2160" s="99"/>
      <c r="R2160" s="99"/>
      <c r="S2160" s="99"/>
      <c r="T2160" s="99"/>
      <c r="U2160" s="99"/>
    </row>
    <row r="2161" spans="7:21" x14ac:dyDescent="0.25">
      <c r="G2161" s="96" t="s">
        <v>76</v>
      </c>
      <c r="H2161" s="100">
        <v>44561</v>
      </c>
      <c r="I2161" s="98" t="s">
        <v>9</v>
      </c>
      <c r="J2161" s="98" t="str">
        <f t="shared" si="33"/>
        <v>44561Q</v>
      </c>
      <c r="K2161" s="99">
        <v>296</v>
      </c>
      <c r="L2161" s="99">
        <v>326</v>
      </c>
      <c r="M2161" s="99"/>
      <c r="N2161" s="99">
        <v>336</v>
      </c>
      <c r="O2161" s="99">
        <v>366</v>
      </c>
      <c r="P2161" s="99"/>
      <c r="Q2161" s="99"/>
      <c r="R2161" s="99"/>
      <c r="S2161" s="99"/>
      <c r="T2161" s="99"/>
      <c r="U2161" s="99"/>
    </row>
    <row r="2162" spans="7:21" x14ac:dyDescent="0.25">
      <c r="G2162" s="96" t="s">
        <v>76</v>
      </c>
      <c r="H2162" s="100">
        <v>44561</v>
      </c>
      <c r="I2162" s="98" t="s">
        <v>10</v>
      </c>
      <c r="J2162" s="98" t="str">
        <f t="shared" si="33"/>
        <v>44561E</v>
      </c>
      <c r="K2162" s="99">
        <v>376</v>
      </c>
      <c r="L2162" s="99">
        <v>406</v>
      </c>
      <c r="M2162" s="99"/>
      <c r="N2162" s="99">
        <v>416</v>
      </c>
      <c r="O2162" s="99">
        <v>446</v>
      </c>
      <c r="P2162" s="99"/>
      <c r="Q2162" s="99"/>
      <c r="R2162" s="99"/>
      <c r="S2162" s="99"/>
      <c r="T2162" s="99"/>
      <c r="U2162" s="99"/>
    </row>
    <row r="2163" spans="7:21" x14ac:dyDescent="0.25">
      <c r="G2163" s="96" t="s">
        <v>76</v>
      </c>
      <c r="H2163" s="100">
        <v>44561</v>
      </c>
      <c r="I2163" s="98" t="s">
        <v>72</v>
      </c>
      <c r="J2163" s="98" t="str">
        <f t="shared" si="33"/>
        <v>44561M</v>
      </c>
      <c r="K2163" s="99">
        <v>466</v>
      </c>
      <c r="L2163" s="99">
        <v>496</v>
      </c>
      <c r="M2163" s="99"/>
      <c r="N2163" s="99">
        <v>506</v>
      </c>
      <c r="O2163" s="99">
        <v>536</v>
      </c>
      <c r="P2163" s="99"/>
      <c r="Q2163" s="99"/>
      <c r="R2163" s="99"/>
      <c r="S2163" s="99"/>
      <c r="T2163" s="99"/>
      <c r="U2163" s="99"/>
    </row>
    <row r="2164" spans="7:21" x14ac:dyDescent="0.25">
      <c r="G2164" s="96" t="s">
        <v>77</v>
      </c>
      <c r="H2164" s="100">
        <v>44562</v>
      </c>
      <c r="I2164" s="98" t="s">
        <v>6</v>
      </c>
      <c r="J2164" s="98" t="str">
        <f t="shared" si="33"/>
        <v>44562O</v>
      </c>
      <c r="K2164" s="99">
        <v>146</v>
      </c>
      <c r="L2164" s="99">
        <v>176</v>
      </c>
      <c r="M2164" s="99"/>
      <c r="N2164" s="99">
        <v>186</v>
      </c>
      <c r="O2164" s="99">
        <v>216</v>
      </c>
      <c r="P2164" s="99"/>
      <c r="Q2164" s="99"/>
      <c r="R2164" s="99"/>
      <c r="S2164" s="99"/>
      <c r="T2164" s="99"/>
      <c r="U2164" s="99"/>
    </row>
    <row r="2165" spans="7:21" x14ac:dyDescent="0.25">
      <c r="G2165" s="96" t="s">
        <v>77</v>
      </c>
      <c r="H2165" s="100">
        <v>44562</v>
      </c>
      <c r="I2165" s="98" t="s">
        <v>7</v>
      </c>
      <c r="J2165" s="98" t="str">
        <f t="shared" si="33"/>
        <v>44562N</v>
      </c>
      <c r="K2165" s="99">
        <v>176</v>
      </c>
      <c r="L2165" s="99">
        <v>206</v>
      </c>
      <c r="M2165" s="99"/>
      <c r="N2165" s="99">
        <v>216</v>
      </c>
      <c r="O2165" s="99">
        <v>246</v>
      </c>
      <c r="P2165" s="99"/>
      <c r="Q2165" s="99"/>
      <c r="R2165" s="99"/>
      <c r="S2165" s="99"/>
      <c r="T2165" s="99"/>
      <c r="U2165" s="99"/>
    </row>
    <row r="2166" spans="7:21" x14ac:dyDescent="0.25">
      <c r="G2166" s="96" t="s">
        <v>77</v>
      </c>
      <c r="H2166" s="100">
        <v>44562</v>
      </c>
      <c r="I2166" s="98" t="s">
        <v>8</v>
      </c>
      <c r="J2166" s="98" t="str">
        <f t="shared" si="33"/>
        <v>44562X</v>
      </c>
      <c r="K2166" s="99">
        <v>236</v>
      </c>
      <c r="L2166" s="99">
        <v>266</v>
      </c>
      <c r="M2166" s="99"/>
      <c r="N2166" s="99">
        <v>276</v>
      </c>
      <c r="O2166" s="99">
        <v>306</v>
      </c>
      <c r="P2166" s="99"/>
      <c r="Q2166" s="99"/>
      <c r="R2166" s="99"/>
      <c r="S2166" s="99"/>
      <c r="T2166" s="99"/>
      <c r="U2166" s="99"/>
    </row>
    <row r="2167" spans="7:21" x14ac:dyDescent="0.25">
      <c r="G2167" s="96" t="s">
        <v>77</v>
      </c>
      <c r="H2167" s="100">
        <v>44562</v>
      </c>
      <c r="I2167" s="98" t="s">
        <v>9</v>
      </c>
      <c r="J2167" s="98" t="str">
        <f t="shared" si="33"/>
        <v>44562Q</v>
      </c>
      <c r="K2167" s="99">
        <v>296</v>
      </c>
      <c r="L2167" s="99">
        <v>326</v>
      </c>
      <c r="M2167" s="99"/>
      <c r="N2167" s="99">
        <v>336</v>
      </c>
      <c r="O2167" s="99">
        <v>366</v>
      </c>
      <c r="P2167" s="99"/>
      <c r="Q2167" s="99"/>
      <c r="R2167" s="99"/>
      <c r="S2167" s="99"/>
      <c r="T2167" s="99"/>
      <c r="U2167" s="99"/>
    </row>
    <row r="2168" spans="7:21" x14ac:dyDescent="0.25">
      <c r="G2168" s="96" t="s">
        <v>77</v>
      </c>
      <c r="H2168" s="100">
        <v>44562</v>
      </c>
      <c r="I2168" s="98" t="s">
        <v>10</v>
      </c>
      <c r="J2168" s="98" t="str">
        <f t="shared" si="33"/>
        <v>44562E</v>
      </c>
      <c r="K2168" s="99">
        <v>376</v>
      </c>
      <c r="L2168" s="99">
        <v>406</v>
      </c>
      <c r="M2168" s="99"/>
      <c r="N2168" s="99">
        <v>416</v>
      </c>
      <c r="O2168" s="99">
        <v>446</v>
      </c>
      <c r="P2168" s="99"/>
      <c r="Q2168" s="99"/>
      <c r="R2168" s="99"/>
      <c r="S2168" s="99"/>
      <c r="T2168" s="99"/>
      <c r="U2168" s="99"/>
    </row>
    <row r="2169" spans="7:21" x14ac:dyDescent="0.25">
      <c r="G2169" s="96" t="s">
        <v>77</v>
      </c>
      <c r="H2169" s="100">
        <v>44562</v>
      </c>
      <c r="I2169" s="98" t="s">
        <v>72</v>
      </c>
      <c r="J2169" s="98" t="str">
        <f t="shared" si="33"/>
        <v>44562M</v>
      </c>
      <c r="K2169" s="99">
        <v>466</v>
      </c>
      <c r="L2169" s="99">
        <v>496</v>
      </c>
      <c r="M2169" s="99"/>
      <c r="N2169" s="99">
        <v>506</v>
      </c>
      <c r="O2169" s="99">
        <v>536</v>
      </c>
      <c r="P2169" s="99"/>
      <c r="Q2169" s="99"/>
      <c r="R2169" s="99"/>
      <c r="S2169" s="99"/>
      <c r="T2169" s="99"/>
      <c r="U2169" s="99"/>
    </row>
    <row r="2170" spans="7:21" x14ac:dyDescent="0.25">
      <c r="G2170" s="96" t="s">
        <v>78</v>
      </c>
      <c r="H2170" s="100">
        <v>44563</v>
      </c>
      <c r="I2170" s="98" t="s">
        <v>6</v>
      </c>
      <c r="J2170" s="98" t="str">
        <f t="shared" si="33"/>
        <v>44563O</v>
      </c>
      <c r="K2170" s="99">
        <v>146</v>
      </c>
      <c r="L2170" s="99">
        <v>176</v>
      </c>
      <c r="M2170" s="99"/>
      <c r="N2170" s="99">
        <v>186</v>
      </c>
      <c r="O2170" s="99">
        <v>216</v>
      </c>
      <c r="P2170" s="99"/>
      <c r="Q2170" s="99"/>
      <c r="R2170" s="99"/>
      <c r="S2170" s="99"/>
      <c r="T2170" s="99"/>
      <c r="U2170" s="99"/>
    </row>
    <row r="2171" spans="7:21" x14ac:dyDescent="0.25">
      <c r="G2171" s="96" t="s">
        <v>78</v>
      </c>
      <c r="H2171" s="100">
        <v>44563</v>
      </c>
      <c r="I2171" s="98" t="s">
        <v>7</v>
      </c>
      <c r="J2171" s="98" t="str">
        <f t="shared" si="33"/>
        <v>44563N</v>
      </c>
      <c r="K2171" s="99">
        <v>176</v>
      </c>
      <c r="L2171" s="99">
        <v>206</v>
      </c>
      <c r="M2171" s="99"/>
      <c r="N2171" s="99">
        <v>216</v>
      </c>
      <c r="O2171" s="99">
        <v>246</v>
      </c>
      <c r="P2171" s="99"/>
      <c r="Q2171" s="99"/>
      <c r="R2171" s="99"/>
      <c r="S2171" s="99"/>
      <c r="T2171" s="99"/>
      <c r="U2171" s="99"/>
    </row>
    <row r="2172" spans="7:21" x14ac:dyDescent="0.25">
      <c r="G2172" s="96" t="s">
        <v>78</v>
      </c>
      <c r="H2172" s="100">
        <v>44563</v>
      </c>
      <c r="I2172" s="98" t="s">
        <v>8</v>
      </c>
      <c r="J2172" s="98" t="str">
        <f t="shared" si="33"/>
        <v>44563X</v>
      </c>
      <c r="K2172" s="99">
        <v>236</v>
      </c>
      <c r="L2172" s="99">
        <v>266</v>
      </c>
      <c r="M2172" s="99"/>
      <c r="N2172" s="99">
        <v>276</v>
      </c>
      <c r="O2172" s="99">
        <v>306</v>
      </c>
      <c r="P2172" s="99"/>
      <c r="Q2172" s="99"/>
      <c r="R2172" s="99"/>
      <c r="S2172" s="99"/>
      <c r="T2172" s="99"/>
      <c r="U2172" s="99"/>
    </row>
    <row r="2173" spans="7:21" x14ac:dyDescent="0.25">
      <c r="G2173" s="96" t="s">
        <v>78</v>
      </c>
      <c r="H2173" s="100">
        <v>44563</v>
      </c>
      <c r="I2173" s="98" t="s">
        <v>9</v>
      </c>
      <c r="J2173" s="98" t="str">
        <f t="shared" si="33"/>
        <v>44563Q</v>
      </c>
      <c r="K2173" s="99">
        <v>296</v>
      </c>
      <c r="L2173" s="99">
        <v>326</v>
      </c>
      <c r="M2173" s="99"/>
      <c r="N2173" s="99">
        <v>336</v>
      </c>
      <c r="O2173" s="99">
        <v>366</v>
      </c>
      <c r="P2173" s="99"/>
      <c r="Q2173" s="99"/>
      <c r="R2173" s="99"/>
      <c r="S2173" s="99"/>
      <c r="T2173" s="99"/>
      <c r="U2173" s="99"/>
    </row>
    <row r="2174" spans="7:21" x14ac:dyDescent="0.25">
      <c r="G2174" s="96" t="s">
        <v>78</v>
      </c>
      <c r="H2174" s="100">
        <v>44563</v>
      </c>
      <c r="I2174" s="98" t="s">
        <v>10</v>
      </c>
      <c r="J2174" s="98" t="str">
        <f t="shared" si="33"/>
        <v>44563E</v>
      </c>
      <c r="K2174" s="99">
        <v>376</v>
      </c>
      <c r="L2174" s="99">
        <v>406</v>
      </c>
      <c r="M2174" s="99"/>
      <c r="N2174" s="99">
        <v>416</v>
      </c>
      <c r="O2174" s="99">
        <v>446</v>
      </c>
      <c r="P2174" s="99"/>
      <c r="Q2174" s="99"/>
      <c r="R2174" s="99"/>
      <c r="S2174" s="99"/>
      <c r="T2174" s="99"/>
      <c r="U2174" s="99"/>
    </row>
    <row r="2175" spans="7:21" x14ac:dyDescent="0.25">
      <c r="G2175" s="96" t="s">
        <v>78</v>
      </c>
      <c r="H2175" s="100">
        <v>44563</v>
      </c>
      <c r="I2175" s="98" t="s">
        <v>72</v>
      </c>
      <c r="J2175" s="98" t="str">
        <f t="shared" si="33"/>
        <v>44563M</v>
      </c>
      <c r="K2175" s="99">
        <v>466</v>
      </c>
      <c r="L2175" s="99">
        <v>496</v>
      </c>
      <c r="M2175" s="99"/>
      <c r="N2175" s="99">
        <v>506</v>
      </c>
      <c r="O2175" s="99">
        <v>536</v>
      </c>
      <c r="P2175" s="99"/>
      <c r="Q2175" s="99"/>
      <c r="R2175" s="99"/>
      <c r="S2175" s="99"/>
      <c r="T2175" s="99"/>
      <c r="U2175" s="99"/>
    </row>
    <row r="2176" spans="7:21" x14ac:dyDescent="0.25">
      <c r="G2176" s="96" t="s">
        <v>79</v>
      </c>
      <c r="H2176" s="100">
        <v>44564</v>
      </c>
      <c r="I2176" s="98" t="s">
        <v>6</v>
      </c>
      <c r="J2176" s="98" t="str">
        <f t="shared" si="33"/>
        <v>44564O</v>
      </c>
      <c r="K2176" s="99">
        <v>146</v>
      </c>
      <c r="L2176" s="99">
        <v>176</v>
      </c>
      <c r="M2176" s="99"/>
      <c r="N2176" s="99">
        <v>186</v>
      </c>
      <c r="O2176" s="99">
        <v>216</v>
      </c>
      <c r="P2176" s="99"/>
      <c r="Q2176" s="99"/>
      <c r="R2176" s="99"/>
      <c r="S2176" s="99"/>
      <c r="T2176" s="99"/>
      <c r="U2176" s="99"/>
    </row>
    <row r="2177" spans="7:21" x14ac:dyDescent="0.25">
      <c r="G2177" s="96" t="s">
        <v>79</v>
      </c>
      <c r="H2177" s="100">
        <v>44564</v>
      </c>
      <c r="I2177" s="98" t="s">
        <v>7</v>
      </c>
      <c r="J2177" s="98" t="str">
        <f t="shared" si="33"/>
        <v>44564N</v>
      </c>
      <c r="K2177" s="99">
        <v>176</v>
      </c>
      <c r="L2177" s="99">
        <v>206</v>
      </c>
      <c r="M2177" s="99"/>
      <c r="N2177" s="99">
        <v>216</v>
      </c>
      <c r="O2177" s="99">
        <v>246</v>
      </c>
      <c r="P2177" s="99"/>
      <c r="Q2177" s="99"/>
      <c r="R2177" s="99"/>
      <c r="S2177" s="99"/>
      <c r="T2177" s="99"/>
      <c r="U2177" s="99"/>
    </row>
    <row r="2178" spans="7:21" x14ac:dyDescent="0.25">
      <c r="G2178" s="96" t="s">
        <v>79</v>
      </c>
      <c r="H2178" s="100">
        <v>44564</v>
      </c>
      <c r="I2178" s="98" t="s">
        <v>8</v>
      </c>
      <c r="J2178" s="98" t="str">
        <f t="shared" si="33"/>
        <v>44564X</v>
      </c>
      <c r="K2178" s="99">
        <v>236</v>
      </c>
      <c r="L2178" s="99">
        <v>266</v>
      </c>
      <c r="M2178" s="99"/>
      <c r="N2178" s="99">
        <v>276</v>
      </c>
      <c r="O2178" s="99">
        <v>306</v>
      </c>
      <c r="P2178" s="99"/>
      <c r="Q2178" s="99"/>
      <c r="R2178" s="99"/>
      <c r="S2178" s="99"/>
      <c r="T2178" s="99"/>
      <c r="U2178" s="99"/>
    </row>
    <row r="2179" spans="7:21" x14ac:dyDescent="0.25">
      <c r="G2179" s="96" t="s">
        <v>79</v>
      </c>
      <c r="H2179" s="100">
        <v>44564</v>
      </c>
      <c r="I2179" s="98" t="s">
        <v>9</v>
      </c>
      <c r="J2179" s="98" t="str">
        <f t="shared" si="33"/>
        <v>44564Q</v>
      </c>
      <c r="K2179" s="99">
        <v>296</v>
      </c>
      <c r="L2179" s="99">
        <v>326</v>
      </c>
      <c r="M2179" s="99"/>
      <c r="N2179" s="99">
        <v>336</v>
      </c>
      <c r="O2179" s="99">
        <v>366</v>
      </c>
      <c r="P2179" s="99"/>
      <c r="Q2179" s="99"/>
      <c r="R2179" s="99"/>
      <c r="S2179" s="99"/>
      <c r="T2179" s="99"/>
      <c r="U2179" s="99"/>
    </row>
    <row r="2180" spans="7:21" x14ac:dyDescent="0.25">
      <c r="G2180" s="96" t="s">
        <v>79</v>
      </c>
      <c r="H2180" s="100">
        <v>44564</v>
      </c>
      <c r="I2180" s="98" t="s">
        <v>10</v>
      </c>
      <c r="J2180" s="98" t="str">
        <f t="shared" si="33"/>
        <v>44564E</v>
      </c>
      <c r="K2180" s="99">
        <v>376</v>
      </c>
      <c r="L2180" s="99">
        <v>406</v>
      </c>
      <c r="M2180" s="99"/>
      <c r="N2180" s="99">
        <v>416</v>
      </c>
      <c r="O2180" s="99">
        <v>446</v>
      </c>
      <c r="P2180" s="99"/>
      <c r="Q2180" s="99"/>
      <c r="R2180" s="99"/>
      <c r="S2180" s="99"/>
      <c r="T2180" s="99"/>
      <c r="U2180" s="99"/>
    </row>
    <row r="2181" spans="7:21" x14ac:dyDescent="0.25">
      <c r="G2181" s="96" t="s">
        <v>79</v>
      </c>
      <c r="H2181" s="100">
        <v>44564</v>
      </c>
      <c r="I2181" s="98" t="s">
        <v>72</v>
      </c>
      <c r="J2181" s="98" t="str">
        <f t="shared" ref="J2181:J2244" si="34">+H2181&amp;I2181</f>
        <v>44564M</v>
      </c>
      <c r="K2181" s="99">
        <v>466</v>
      </c>
      <c r="L2181" s="99">
        <v>496</v>
      </c>
      <c r="M2181" s="99"/>
      <c r="N2181" s="99">
        <v>506</v>
      </c>
      <c r="O2181" s="99">
        <v>536</v>
      </c>
      <c r="P2181" s="99"/>
      <c r="Q2181" s="99"/>
      <c r="R2181" s="99"/>
      <c r="S2181" s="99"/>
      <c r="T2181" s="99"/>
      <c r="U2181" s="99"/>
    </row>
    <row r="2182" spans="7:21" x14ac:dyDescent="0.25">
      <c r="G2182" s="96" t="s">
        <v>80</v>
      </c>
      <c r="H2182" s="100">
        <v>44565</v>
      </c>
      <c r="I2182" s="98" t="s">
        <v>6</v>
      </c>
      <c r="J2182" s="98" t="str">
        <f t="shared" si="34"/>
        <v>44565O</v>
      </c>
      <c r="K2182" s="99">
        <v>146</v>
      </c>
      <c r="L2182" s="99">
        <v>176</v>
      </c>
      <c r="M2182" s="99"/>
      <c r="N2182" s="99">
        <v>186</v>
      </c>
      <c r="O2182" s="99">
        <v>216</v>
      </c>
      <c r="P2182" s="99"/>
      <c r="Q2182" s="99"/>
      <c r="R2182" s="99"/>
      <c r="S2182" s="99"/>
      <c r="T2182" s="99"/>
      <c r="U2182" s="99"/>
    </row>
    <row r="2183" spans="7:21" x14ac:dyDescent="0.25">
      <c r="G2183" s="96" t="s">
        <v>80</v>
      </c>
      <c r="H2183" s="100">
        <v>44565</v>
      </c>
      <c r="I2183" s="98" t="s">
        <v>7</v>
      </c>
      <c r="J2183" s="98" t="str">
        <f t="shared" si="34"/>
        <v>44565N</v>
      </c>
      <c r="K2183" s="99">
        <v>176</v>
      </c>
      <c r="L2183" s="99">
        <v>206</v>
      </c>
      <c r="M2183" s="99"/>
      <c r="N2183" s="99">
        <v>216</v>
      </c>
      <c r="O2183" s="99">
        <v>246</v>
      </c>
      <c r="P2183" s="99"/>
      <c r="Q2183" s="99"/>
      <c r="R2183" s="99"/>
      <c r="S2183" s="99"/>
      <c r="T2183" s="99"/>
      <c r="U2183" s="99"/>
    </row>
    <row r="2184" spans="7:21" x14ac:dyDescent="0.25">
      <c r="G2184" s="96" t="s">
        <v>80</v>
      </c>
      <c r="H2184" s="100">
        <v>44565</v>
      </c>
      <c r="I2184" s="98" t="s">
        <v>8</v>
      </c>
      <c r="J2184" s="98" t="str">
        <f t="shared" si="34"/>
        <v>44565X</v>
      </c>
      <c r="K2184" s="99">
        <v>236</v>
      </c>
      <c r="L2184" s="99">
        <v>266</v>
      </c>
      <c r="M2184" s="99"/>
      <c r="N2184" s="99">
        <v>276</v>
      </c>
      <c r="O2184" s="99">
        <v>306</v>
      </c>
      <c r="P2184" s="99"/>
      <c r="Q2184" s="99"/>
      <c r="R2184" s="99"/>
      <c r="S2184" s="99"/>
      <c r="T2184" s="99"/>
      <c r="U2184" s="99"/>
    </row>
    <row r="2185" spans="7:21" x14ac:dyDescent="0.25">
      <c r="G2185" s="96" t="s">
        <v>80</v>
      </c>
      <c r="H2185" s="100">
        <v>44565</v>
      </c>
      <c r="I2185" s="98" t="s">
        <v>9</v>
      </c>
      <c r="J2185" s="98" t="str">
        <f t="shared" si="34"/>
        <v>44565Q</v>
      </c>
      <c r="K2185" s="99">
        <v>296</v>
      </c>
      <c r="L2185" s="99">
        <v>326</v>
      </c>
      <c r="M2185" s="99"/>
      <c r="N2185" s="99">
        <v>336</v>
      </c>
      <c r="O2185" s="99">
        <v>366</v>
      </c>
      <c r="P2185" s="99"/>
      <c r="Q2185" s="99"/>
      <c r="R2185" s="99"/>
      <c r="S2185" s="99"/>
      <c r="T2185" s="99"/>
      <c r="U2185" s="99"/>
    </row>
    <row r="2186" spans="7:21" x14ac:dyDescent="0.25">
      <c r="G2186" s="96" t="s">
        <v>80</v>
      </c>
      <c r="H2186" s="100">
        <v>44565</v>
      </c>
      <c r="I2186" s="98" t="s">
        <v>10</v>
      </c>
      <c r="J2186" s="98" t="str">
        <f t="shared" si="34"/>
        <v>44565E</v>
      </c>
      <c r="K2186" s="99">
        <v>376</v>
      </c>
      <c r="L2186" s="99">
        <v>406</v>
      </c>
      <c r="M2186" s="99"/>
      <c r="N2186" s="99">
        <v>416</v>
      </c>
      <c r="O2186" s="99">
        <v>446</v>
      </c>
      <c r="P2186" s="99"/>
      <c r="Q2186" s="99"/>
      <c r="R2186" s="99"/>
      <c r="S2186" s="99"/>
      <c r="T2186" s="99"/>
      <c r="U2186" s="99"/>
    </row>
    <row r="2187" spans="7:21" x14ac:dyDescent="0.25">
      <c r="G2187" s="96" t="s">
        <v>80</v>
      </c>
      <c r="H2187" s="100">
        <v>44565</v>
      </c>
      <c r="I2187" s="98" t="s">
        <v>72</v>
      </c>
      <c r="J2187" s="98" t="str">
        <f t="shared" si="34"/>
        <v>44565M</v>
      </c>
      <c r="K2187" s="99">
        <v>466</v>
      </c>
      <c r="L2187" s="99">
        <v>496</v>
      </c>
      <c r="M2187" s="99"/>
      <c r="N2187" s="99">
        <v>506</v>
      </c>
      <c r="O2187" s="99">
        <v>536</v>
      </c>
      <c r="P2187" s="99"/>
      <c r="Q2187" s="99"/>
      <c r="R2187" s="99"/>
      <c r="S2187" s="99"/>
      <c r="T2187" s="99"/>
      <c r="U2187" s="99"/>
    </row>
    <row r="2188" spans="7:21" x14ac:dyDescent="0.25">
      <c r="G2188" s="96" t="s">
        <v>74</v>
      </c>
      <c r="H2188" s="100">
        <v>44566</v>
      </c>
      <c r="I2188" s="98" t="s">
        <v>6</v>
      </c>
      <c r="J2188" s="98" t="str">
        <f t="shared" si="34"/>
        <v>44566O</v>
      </c>
      <c r="K2188" s="99">
        <v>146</v>
      </c>
      <c r="L2188" s="99">
        <v>176</v>
      </c>
      <c r="M2188" s="99"/>
      <c r="N2188" s="99">
        <v>186</v>
      </c>
      <c r="O2188" s="99">
        <v>216</v>
      </c>
      <c r="P2188" s="99"/>
      <c r="Q2188" s="99"/>
      <c r="R2188" s="99"/>
      <c r="S2188" s="99"/>
      <c r="T2188" s="99"/>
      <c r="U2188" s="99"/>
    </row>
    <row r="2189" spans="7:21" x14ac:dyDescent="0.25">
      <c r="G2189" s="96" t="s">
        <v>74</v>
      </c>
      <c r="H2189" s="100">
        <v>44566</v>
      </c>
      <c r="I2189" s="98" t="s">
        <v>7</v>
      </c>
      <c r="J2189" s="98" t="str">
        <f t="shared" si="34"/>
        <v>44566N</v>
      </c>
      <c r="K2189" s="99">
        <v>176</v>
      </c>
      <c r="L2189" s="99">
        <v>206</v>
      </c>
      <c r="M2189" s="99"/>
      <c r="N2189" s="99">
        <v>216</v>
      </c>
      <c r="O2189" s="99">
        <v>246</v>
      </c>
      <c r="P2189" s="99"/>
      <c r="Q2189" s="99"/>
      <c r="R2189" s="99"/>
      <c r="S2189" s="99"/>
      <c r="T2189" s="99"/>
      <c r="U2189" s="99"/>
    </row>
    <row r="2190" spans="7:21" x14ac:dyDescent="0.25">
      <c r="G2190" s="96" t="s">
        <v>74</v>
      </c>
      <c r="H2190" s="100">
        <v>44566</v>
      </c>
      <c r="I2190" s="98" t="s">
        <v>8</v>
      </c>
      <c r="J2190" s="98" t="str">
        <f t="shared" si="34"/>
        <v>44566X</v>
      </c>
      <c r="K2190" s="99">
        <v>236</v>
      </c>
      <c r="L2190" s="99">
        <v>266</v>
      </c>
      <c r="M2190" s="99"/>
      <c r="N2190" s="99">
        <v>276</v>
      </c>
      <c r="O2190" s="99">
        <v>306</v>
      </c>
      <c r="P2190" s="99"/>
      <c r="Q2190" s="99"/>
      <c r="R2190" s="99"/>
      <c r="S2190" s="99"/>
      <c r="T2190" s="99"/>
      <c r="U2190" s="99"/>
    </row>
    <row r="2191" spans="7:21" x14ac:dyDescent="0.25">
      <c r="G2191" s="96" t="s">
        <v>74</v>
      </c>
      <c r="H2191" s="100">
        <v>44566</v>
      </c>
      <c r="I2191" s="98" t="s">
        <v>9</v>
      </c>
      <c r="J2191" s="98" t="str">
        <f t="shared" si="34"/>
        <v>44566Q</v>
      </c>
      <c r="K2191" s="99">
        <v>296</v>
      </c>
      <c r="L2191" s="99">
        <v>326</v>
      </c>
      <c r="M2191" s="99"/>
      <c r="N2191" s="99">
        <v>336</v>
      </c>
      <c r="O2191" s="99">
        <v>366</v>
      </c>
      <c r="P2191" s="99"/>
      <c r="Q2191" s="99"/>
      <c r="R2191" s="99"/>
      <c r="S2191" s="99"/>
      <c r="T2191" s="99"/>
      <c r="U2191" s="99"/>
    </row>
    <row r="2192" spans="7:21" x14ac:dyDescent="0.25">
      <c r="G2192" s="96" t="s">
        <v>74</v>
      </c>
      <c r="H2192" s="100">
        <v>44566</v>
      </c>
      <c r="I2192" s="98" t="s">
        <v>10</v>
      </c>
      <c r="J2192" s="98" t="str">
        <f t="shared" si="34"/>
        <v>44566E</v>
      </c>
      <c r="K2192" s="99">
        <v>376</v>
      </c>
      <c r="L2192" s="99">
        <v>406</v>
      </c>
      <c r="M2192" s="99"/>
      <c r="N2192" s="99">
        <v>416</v>
      </c>
      <c r="O2192" s="99">
        <v>446</v>
      </c>
      <c r="P2192" s="99"/>
      <c r="Q2192" s="99"/>
      <c r="R2192" s="99"/>
      <c r="S2192" s="99"/>
      <c r="T2192" s="99"/>
      <c r="U2192" s="99"/>
    </row>
    <row r="2193" spans="7:21" x14ac:dyDescent="0.25">
      <c r="G2193" s="96" t="s">
        <v>74</v>
      </c>
      <c r="H2193" s="100">
        <v>44566</v>
      </c>
      <c r="I2193" s="98" t="s">
        <v>72</v>
      </c>
      <c r="J2193" s="98" t="str">
        <f t="shared" si="34"/>
        <v>44566M</v>
      </c>
      <c r="K2193" s="99">
        <v>466</v>
      </c>
      <c r="L2193" s="99">
        <v>496</v>
      </c>
      <c r="M2193" s="99"/>
      <c r="N2193" s="99">
        <v>506</v>
      </c>
      <c r="O2193" s="99">
        <v>536</v>
      </c>
      <c r="P2193" s="99"/>
      <c r="Q2193" s="99"/>
      <c r="R2193" s="99"/>
      <c r="S2193" s="99"/>
      <c r="T2193" s="99"/>
      <c r="U2193" s="99"/>
    </row>
    <row r="2194" spans="7:21" x14ac:dyDescent="0.25">
      <c r="G2194" s="96" t="s">
        <v>75</v>
      </c>
      <c r="H2194" s="100">
        <v>44567</v>
      </c>
      <c r="I2194" s="98" t="s">
        <v>6</v>
      </c>
      <c r="J2194" s="98" t="str">
        <f t="shared" si="34"/>
        <v>44567O</v>
      </c>
      <c r="K2194" s="99">
        <v>146</v>
      </c>
      <c r="L2194" s="99">
        <v>176</v>
      </c>
      <c r="M2194" s="99"/>
      <c r="N2194" s="99">
        <v>186</v>
      </c>
      <c r="O2194" s="99">
        <v>216</v>
      </c>
      <c r="P2194" s="99"/>
      <c r="Q2194" s="99"/>
      <c r="R2194" s="99"/>
      <c r="S2194" s="99"/>
      <c r="T2194" s="99"/>
      <c r="U2194" s="99"/>
    </row>
    <row r="2195" spans="7:21" x14ac:dyDescent="0.25">
      <c r="G2195" s="96" t="s">
        <v>75</v>
      </c>
      <c r="H2195" s="100">
        <v>44567</v>
      </c>
      <c r="I2195" s="98" t="s">
        <v>7</v>
      </c>
      <c r="J2195" s="98" t="str">
        <f t="shared" si="34"/>
        <v>44567N</v>
      </c>
      <c r="K2195" s="99">
        <v>176</v>
      </c>
      <c r="L2195" s="99">
        <v>206</v>
      </c>
      <c r="M2195" s="99"/>
      <c r="N2195" s="99">
        <v>216</v>
      </c>
      <c r="O2195" s="99">
        <v>246</v>
      </c>
      <c r="P2195" s="99"/>
      <c r="Q2195" s="99"/>
      <c r="R2195" s="99"/>
      <c r="S2195" s="99"/>
      <c r="T2195" s="99"/>
      <c r="U2195" s="99"/>
    </row>
    <row r="2196" spans="7:21" x14ac:dyDescent="0.25">
      <c r="G2196" s="96" t="s">
        <v>75</v>
      </c>
      <c r="H2196" s="100">
        <v>44567</v>
      </c>
      <c r="I2196" s="98" t="s">
        <v>8</v>
      </c>
      <c r="J2196" s="98" t="str">
        <f t="shared" si="34"/>
        <v>44567X</v>
      </c>
      <c r="K2196" s="99">
        <v>236</v>
      </c>
      <c r="L2196" s="99">
        <v>266</v>
      </c>
      <c r="M2196" s="99"/>
      <c r="N2196" s="99">
        <v>276</v>
      </c>
      <c r="O2196" s="99">
        <v>306</v>
      </c>
      <c r="P2196" s="99"/>
      <c r="Q2196" s="99"/>
      <c r="R2196" s="99"/>
      <c r="S2196" s="99"/>
      <c r="T2196" s="99"/>
      <c r="U2196" s="99"/>
    </row>
    <row r="2197" spans="7:21" x14ac:dyDescent="0.25">
      <c r="G2197" s="96" t="s">
        <v>75</v>
      </c>
      <c r="H2197" s="100">
        <v>44567</v>
      </c>
      <c r="I2197" s="98" t="s">
        <v>9</v>
      </c>
      <c r="J2197" s="98" t="str">
        <f t="shared" si="34"/>
        <v>44567Q</v>
      </c>
      <c r="K2197" s="99">
        <v>296</v>
      </c>
      <c r="L2197" s="99">
        <v>326</v>
      </c>
      <c r="M2197" s="99"/>
      <c r="N2197" s="99">
        <v>336</v>
      </c>
      <c r="O2197" s="99">
        <v>366</v>
      </c>
      <c r="P2197" s="99"/>
      <c r="Q2197" s="99"/>
      <c r="R2197" s="99"/>
      <c r="S2197" s="99"/>
      <c r="T2197" s="99"/>
      <c r="U2197" s="99"/>
    </row>
    <row r="2198" spans="7:21" x14ac:dyDescent="0.25">
      <c r="G2198" s="96" t="s">
        <v>75</v>
      </c>
      <c r="H2198" s="100">
        <v>44567</v>
      </c>
      <c r="I2198" s="98" t="s">
        <v>10</v>
      </c>
      <c r="J2198" s="98" t="str">
        <f t="shared" si="34"/>
        <v>44567E</v>
      </c>
      <c r="K2198" s="99">
        <v>376</v>
      </c>
      <c r="L2198" s="99">
        <v>406</v>
      </c>
      <c r="M2198" s="99"/>
      <c r="N2198" s="99">
        <v>416</v>
      </c>
      <c r="O2198" s="99">
        <v>446</v>
      </c>
      <c r="P2198" s="99"/>
      <c r="Q2198" s="99"/>
      <c r="R2198" s="99"/>
      <c r="S2198" s="99"/>
      <c r="T2198" s="99"/>
      <c r="U2198" s="99"/>
    </row>
    <row r="2199" spans="7:21" x14ac:dyDescent="0.25">
      <c r="G2199" s="96" t="s">
        <v>75</v>
      </c>
      <c r="H2199" s="100">
        <v>44567</v>
      </c>
      <c r="I2199" s="98" t="s">
        <v>72</v>
      </c>
      <c r="J2199" s="98" t="str">
        <f t="shared" si="34"/>
        <v>44567M</v>
      </c>
      <c r="K2199" s="99">
        <v>466</v>
      </c>
      <c r="L2199" s="99">
        <v>496</v>
      </c>
      <c r="M2199" s="99"/>
      <c r="N2199" s="99">
        <v>506</v>
      </c>
      <c r="O2199" s="99">
        <v>536</v>
      </c>
      <c r="P2199" s="99"/>
      <c r="Q2199" s="99"/>
      <c r="R2199" s="99"/>
      <c r="S2199" s="99"/>
      <c r="T2199" s="99"/>
      <c r="U2199" s="99"/>
    </row>
    <row r="2200" spans="7:21" x14ac:dyDescent="0.25">
      <c r="G2200" s="96" t="s">
        <v>76</v>
      </c>
      <c r="H2200" s="100">
        <v>44568</v>
      </c>
      <c r="I2200" s="98" t="s">
        <v>6</v>
      </c>
      <c r="J2200" s="98" t="str">
        <f t="shared" si="34"/>
        <v>44568O</v>
      </c>
      <c r="K2200" s="99">
        <v>146</v>
      </c>
      <c r="L2200" s="99">
        <v>176</v>
      </c>
      <c r="M2200" s="99"/>
      <c r="N2200" s="99">
        <v>186</v>
      </c>
      <c r="O2200" s="99">
        <v>216</v>
      </c>
      <c r="P2200" s="99"/>
      <c r="Q2200" s="99"/>
      <c r="R2200" s="99"/>
      <c r="S2200" s="99"/>
      <c r="T2200" s="99"/>
      <c r="U2200" s="99"/>
    </row>
    <row r="2201" spans="7:21" x14ac:dyDescent="0.25">
      <c r="G2201" s="96" t="s">
        <v>76</v>
      </c>
      <c r="H2201" s="100">
        <v>44568</v>
      </c>
      <c r="I2201" s="98" t="s">
        <v>7</v>
      </c>
      <c r="J2201" s="98" t="str">
        <f t="shared" si="34"/>
        <v>44568N</v>
      </c>
      <c r="K2201" s="99">
        <v>176</v>
      </c>
      <c r="L2201" s="99">
        <v>206</v>
      </c>
      <c r="M2201" s="99"/>
      <c r="N2201" s="99">
        <v>216</v>
      </c>
      <c r="O2201" s="99">
        <v>246</v>
      </c>
      <c r="P2201" s="99"/>
      <c r="Q2201" s="99"/>
      <c r="R2201" s="99"/>
      <c r="S2201" s="99"/>
      <c r="T2201" s="99"/>
      <c r="U2201" s="99"/>
    </row>
    <row r="2202" spans="7:21" x14ac:dyDescent="0.25">
      <c r="G2202" s="96" t="s">
        <v>76</v>
      </c>
      <c r="H2202" s="100">
        <v>44568</v>
      </c>
      <c r="I2202" s="98" t="s">
        <v>8</v>
      </c>
      <c r="J2202" s="98" t="str">
        <f t="shared" si="34"/>
        <v>44568X</v>
      </c>
      <c r="K2202" s="99">
        <v>236</v>
      </c>
      <c r="L2202" s="99">
        <v>266</v>
      </c>
      <c r="M2202" s="99"/>
      <c r="N2202" s="99">
        <v>276</v>
      </c>
      <c r="O2202" s="99">
        <v>306</v>
      </c>
      <c r="P2202" s="99"/>
      <c r="Q2202" s="99"/>
      <c r="R2202" s="99"/>
      <c r="S2202" s="99"/>
      <c r="T2202" s="99"/>
      <c r="U2202" s="99"/>
    </row>
    <row r="2203" spans="7:21" x14ac:dyDescent="0.25">
      <c r="G2203" s="96" t="s">
        <v>76</v>
      </c>
      <c r="H2203" s="100">
        <v>44568</v>
      </c>
      <c r="I2203" s="98" t="s">
        <v>9</v>
      </c>
      <c r="J2203" s="98" t="str">
        <f t="shared" si="34"/>
        <v>44568Q</v>
      </c>
      <c r="K2203" s="99">
        <v>296</v>
      </c>
      <c r="L2203" s="99">
        <v>326</v>
      </c>
      <c r="M2203" s="99"/>
      <c r="N2203" s="99">
        <v>336</v>
      </c>
      <c r="O2203" s="99">
        <v>366</v>
      </c>
      <c r="P2203" s="99"/>
      <c r="Q2203" s="99"/>
      <c r="R2203" s="99"/>
      <c r="S2203" s="99"/>
      <c r="T2203" s="99"/>
      <c r="U2203" s="99"/>
    </row>
    <row r="2204" spans="7:21" x14ac:dyDescent="0.25">
      <c r="G2204" s="96" t="s">
        <v>76</v>
      </c>
      <c r="H2204" s="100">
        <v>44568</v>
      </c>
      <c r="I2204" s="98" t="s">
        <v>10</v>
      </c>
      <c r="J2204" s="98" t="str">
        <f t="shared" si="34"/>
        <v>44568E</v>
      </c>
      <c r="K2204" s="99">
        <v>376</v>
      </c>
      <c r="L2204" s="99">
        <v>406</v>
      </c>
      <c r="M2204" s="99"/>
      <c r="N2204" s="99">
        <v>416</v>
      </c>
      <c r="O2204" s="99">
        <v>446</v>
      </c>
      <c r="P2204" s="99"/>
      <c r="Q2204" s="99"/>
      <c r="R2204" s="99"/>
      <c r="S2204" s="99"/>
      <c r="T2204" s="99"/>
      <c r="U2204" s="99"/>
    </row>
    <row r="2205" spans="7:21" x14ac:dyDescent="0.25">
      <c r="G2205" s="96" t="s">
        <v>76</v>
      </c>
      <c r="H2205" s="100">
        <v>44568</v>
      </c>
      <c r="I2205" s="98" t="s">
        <v>72</v>
      </c>
      <c r="J2205" s="98" t="str">
        <f t="shared" si="34"/>
        <v>44568M</v>
      </c>
      <c r="K2205" s="99">
        <v>466</v>
      </c>
      <c r="L2205" s="99">
        <v>496</v>
      </c>
      <c r="M2205" s="99"/>
      <c r="N2205" s="99">
        <v>506</v>
      </c>
      <c r="O2205" s="99">
        <v>536</v>
      </c>
      <c r="P2205" s="99"/>
      <c r="Q2205" s="99"/>
      <c r="R2205" s="99"/>
      <c r="S2205" s="99"/>
      <c r="T2205" s="99"/>
      <c r="U2205" s="99"/>
    </row>
    <row r="2206" spans="7:21" x14ac:dyDescent="0.25">
      <c r="G2206" s="96" t="s">
        <v>77</v>
      </c>
      <c r="H2206" s="100">
        <v>44569</v>
      </c>
      <c r="I2206" s="98" t="s">
        <v>6</v>
      </c>
      <c r="J2206" s="98" t="str">
        <f t="shared" si="34"/>
        <v>44569O</v>
      </c>
      <c r="K2206" s="99">
        <v>146</v>
      </c>
      <c r="L2206" s="99">
        <v>176</v>
      </c>
      <c r="M2206" s="99"/>
      <c r="N2206" s="99">
        <v>186</v>
      </c>
      <c r="O2206" s="99">
        <v>216</v>
      </c>
      <c r="P2206" s="99"/>
      <c r="Q2206" s="99"/>
      <c r="R2206" s="99"/>
      <c r="S2206" s="99"/>
      <c r="T2206" s="99"/>
      <c r="U2206" s="99"/>
    </row>
    <row r="2207" spans="7:21" x14ac:dyDescent="0.25">
      <c r="G2207" s="96" t="s">
        <v>77</v>
      </c>
      <c r="H2207" s="100">
        <v>44569</v>
      </c>
      <c r="I2207" s="98" t="s">
        <v>7</v>
      </c>
      <c r="J2207" s="98" t="str">
        <f t="shared" si="34"/>
        <v>44569N</v>
      </c>
      <c r="K2207" s="99">
        <v>176</v>
      </c>
      <c r="L2207" s="99">
        <v>206</v>
      </c>
      <c r="M2207" s="99"/>
      <c r="N2207" s="99">
        <v>216</v>
      </c>
      <c r="O2207" s="99">
        <v>246</v>
      </c>
      <c r="P2207" s="99"/>
      <c r="Q2207" s="99"/>
      <c r="R2207" s="99"/>
      <c r="S2207" s="99"/>
      <c r="T2207" s="99"/>
      <c r="U2207" s="99"/>
    </row>
    <row r="2208" spans="7:21" x14ac:dyDescent="0.25">
      <c r="G2208" s="96" t="s">
        <v>77</v>
      </c>
      <c r="H2208" s="100">
        <v>44569</v>
      </c>
      <c r="I2208" s="98" t="s">
        <v>8</v>
      </c>
      <c r="J2208" s="98" t="str">
        <f t="shared" si="34"/>
        <v>44569X</v>
      </c>
      <c r="K2208" s="99">
        <v>236</v>
      </c>
      <c r="L2208" s="99">
        <v>266</v>
      </c>
      <c r="M2208" s="99"/>
      <c r="N2208" s="99">
        <v>276</v>
      </c>
      <c r="O2208" s="99">
        <v>306</v>
      </c>
      <c r="P2208" s="99"/>
      <c r="Q2208" s="99"/>
      <c r="R2208" s="99"/>
      <c r="S2208" s="99"/>
      <c r="T2208" s="99"/>
      <c r="U2208" s="99"/>
    </row>
    <row r="2209" spans="7:21" x14ac:dyDescent="0.25">
      <c r="G2209" s="96" t="s">
        <v>77</v>
      </c>
      <c r="H2209" s="100">
        <v>44569</v>
      </c>
      <c r="I2209" s="98" t="s">
        <v>9</v>
      </c>
      <c r="J2209" s="98" t="str">
        <f t="shared" si="34"/>
        <v>44569Q</v>
      </c>
      <c r="K2209" s="99">
        <v>296</v>
      </c>
      <c r="L2209" s="99">
        <v>326</v>
      </c>
      <c r="M2209" s="99"/>
      <c r="N2209" s="99">
        <v>336</v>
      </c>
      <c r="O2209" s="99">
        <v>366</v>
      </c>
      <c r="P2209" s="99"/>
      <c r="Q2209" s="99"/>
      <c r="R2209" s="99"/>
      <c r="S2209" s="99"/>
      <c r="T2209" s="99"/>
      <c r="U2209" s="99"/>
    </row>
    <row r="2210" spans="7:21" x14ac:dyDescent="0.25">
      <c r="G2210" s="96" t="s">
        <v>77</v>
      </c>
      <c r="H2210" s="100">
        <v>44569</v>
      </c>
      <c r="I2210" s="98" t="s">
        <v>10</v>
      </c>
      <c r="J2210" s="98" t="str">
        <f t="shared" si="34"/>
        <v>44569E</v>
      </c>
      <c r="K2210" s="99">
        <v>376</v>
      </c>
      <c r="L2210" s="99">
        <v>406</v>
      </c>
      <c r="M2210" s="99"/>
      <c r="N2210" s="99">
        <v>416</v>
      </c>
      <c r="O2210" s="99">
        <v>446</v>
      </c>
      <c r="P2210" s="99"/>
      <c r="Q2210" s="99"/>
      <c r="R2210" s="99"/>
      <c r="S2210" s="99"/>
      <c r="T2210" s="99"/>
      <c r="U2210" s="99"/>
    </row>
    <row r="2211" spans="7:21" x14ac:dyDescent="0.25">
      <c r="G2211" s="96" t="s">
        <v>77</v>
      </c>
      <c r="H2211" s="100">
        <v>44569</v>
      </c>
      <c r="I2211" s="98" t="s">
        <v>72</v>
      </c>
      <c r="J2211" s="98" t="str">
        <f t="shared" si="34"/>
        <v>44569M</v>
      </c>
      <c r="K2211" s="99">
        <v>466</v>
      </c>
      <c r="L2211" s="99">
        <v>496</v>
      </c>
      <c r="M2211" s="99"/>
      <c r="N2211" s="99">
        <v>506</v>
      </c>
      <c r="O2211" s="99">
        <v>536</v>
      </c>
      <c r="P2211" s="99"/>
      <c r="Q2211" s="99"/>
      <c r="R2211" s="99"/>
      <c r="S2211" s="99"/>
      <c r="T2211" s="99"/>
      <c r="U2211" s="99"/>
    </row>
    <row r="2212" spans="7:21" x14ac:dyDescent="0.25">
      <c r="G2212" s="96" t="s">
        <v>78</v>
      </c>
      <c r="H2212" s="100">
        <v>44570</v>
      </c>
      <c r="I2212" s="98" t="s">
        <v>6</v>
      </c>
      <c r="J2212" s="98" t="str">
        <f t="shared" si="34"/>
        <v>44570O</v>
      </c>
      <c r="K2212" s="99">
        <v>146</v>
      </c>
      <c r="L2212" s="99">
        <v>176</v>
      </c>
      <c r="M2212" s="99"/>
      <c r="N2212" s="99">
        <v>186</v>
      </c>
      <c r="O2212" s="99">
        <v>216</v>
      </c>
      <c r="P2212" s="99"/>
      <c r="Q2212" s="99"/>
      <c r="R2212" s="99"/>
      <c r="S2212" s="99"/>
      <c r="T2212" s="99"/>
      <c r="U2212" s="99"/>
    </row>
    <row r="2213" spans="7:21" x14ac:dyDescent="0.25">
      <c r="G2213" s="96" t="s">
        <v>78</v>
      </c>
      <c r="H2213" s="100">
        <v>44570</v>
      </c>
      <c r="I2213" s="98" t="s">
        <v>7</v>
      </c>
      <c r="J2213" s="98" t="str">
        <f t="shared" si="34"/>
        <v>44570N</v>
      </c>
      <c r="K2213" s="99">
        <v>176</v>
      </c>
      <c r="L2213" s="99">
        <v>206</v>
      </c>
      <c r="M2213" s="99"/>
      <c r="N2213" s="99">
        <v>216</v>
      </c>
      <c r="O2213" s="99">
        <v>246</v>
      </c>
      <c r="P2213" s="99"/>
      <c r="Q2213" s="99"/>
      <c r="R2213" s="99"/>
      <c r="S2213" s="99"/>
      <c r="T2213" s="99"/>
      <c r="U2213" s="99"/>
    </row>
    <row r="2214" spans="7:21" x14ac:dyDescent="0.25">
      <c r="G2214" s="96" t="s">
        <v>78</v>
      </c>
      <c r="H2214" s="100">
        <v>44570</v>
      </c>
      <c r="I2214" s="98" t="s">
        <v>8</v>
      </c>
      <c r="J2214" s="98" t="str">
        <f t="shared" si="34"/>
        <v>44570X</v>
      </c>
      <c r="K2214" s="99">
        <v>236</v>
      </c>
      <c r="L2214" s="99">
        <v>266</v>
      </c>
      <c r="M2214" s="99"/>
      <c r="N2214" s="99">
        <v>276</v>
      </c>
      <c r="O2214" s="99">
        <v>306</v>
      </c>
      <c r="P2214" s="99"/>
      <c r="Q2214" s="99"/>
      <c r="R2214" s="99"/>
      <c r="S2214" s="99"/>
      <c r="T2214" s="99"/>
      <c r="U2214" s="99"/>
    </row>
    <row r="2215" spans="7:21" x14ac:dyDescent="0.25">
      <c r="G2215" s="96" t="s">
        <v>78</v>
      </c>
      <c r="H2215" s="100">
        <v>44570</v>
      </c>
      <c r="I2215" s="98" t="s">
        <v>9</v>
      </c>
      <c r="J2215" s="98" t="str">
        <f t="shared" si="34"/>
        <v>44570Q</v>
      </c>
      <c r="K2215" s="99">
        <v>296</v>
      </c>
      <c r="L2215" s="99">
        <v>326</v>
      </c>
      <c r="M2215" s="99"/>
      <c r="N2215" s="99">
        <v>336</v>
      </c>
      <c r="O2215" s="99">
        <v>366</v>
      </c>
      <c r="P2215" s="99"/>
      <c r="Q2215" s="99"/>
      <c r="R2215" s="99"/>
      <c r="S2215" s="99"/>
      <c r="T2215" s="99"/>
      <c r="U2215" s="99"/>
    </row>
    <row r="2216" spans="7:21" x14ac:dyDescent="0.25">
      <c r="G2216" s="96" t="s">
        <v>78</v>
      </c>
      <c r="H2216" s="100">
        <v>44570</v>
      </c>
      <c r="I2216" s="98" t="s">
        <v>10</v>
      </c>
      <c r="J2216" s="98" t="str">
        <f t="shared" si="34"/>
        <v>44570E</v>
      </c>
      <c r="K2216" s="99">
        <v>376</v>
      </c>
      <c r="L2216" s="99">
        <v>406</v>
      </c>
      <c r="M2216" s="99"/>
      <c r="N2216" s="99">
        <v>416</v>
      </c>
      <c r="O2216" s="99">
        <v>446</v>
      </c>
      <c r="P2216" s="99"/>
      <c r="Q2216" s="99"/>
      <c r="R2216" s="99"/>
      <c r="S2216" s="99"/>
      <c r="T2216" s="99"/>
      <c r="U2216" s="99"/>
    </row>
    <row r="2217" spans="7:21" x14ac:dyDescent="0.25">
      <c r="G2217" s="96" t="s">
        <v>78</v>
      </c>
      <c r="H2217" s="100">
        <v>44570</v>
      </c>
      <c r="I2217" s="98" t="s">
        <v>72</v>
      </c>
      <c r="J2217" s="98" t="str">
        <f t="shared" si="34"/>
        <v>44570M</v>
      </c>
      <c r="K2217" s="99">
        <v>466</v>
      </c>
      <c r="L2217" s="99">
        <v>496</v>
      </c>
      <c r="M2217" s="99"/>
      <c r="N2217" s="99">
        <v>506</v>
      </c>
      <c r="O2217" s="99">
        <v>536</v>
      </c>
      <c r="P2217" s="99"/>
      <c r="Q2217" s="99"/>
      <c r="R2217" s="99"/>
      <c r="S2217" s="99"/>
      <c r="T2217" s="99"/>
      <c r="U2217" s="99"/>
    </row>
    <row r="2218" spans="7:21" x14ac:dyDescent="0.25">
      <c r="G2218" s="96" t="s">
        <v>79</v>
      </c>
      <c r="H2218" s="100">
        <v>44571</v>
      </c>
      <c r="I2218" s="98" t="s">
        <v>6</v>
      </c>
      <c r="J2218" s="98" t="str">
        <f t="shared" si="34"/>
        <v>44571O</v>
      </c>
      <c r="K2218" s="99">
        <v>146</v>
      </c>
      <c r="L2218" s="99">
        <v>176</v>
      </c>
      <c r="M2218" s="99"/>
      <c r="N2218" s="99">
        <v>186</v>
      </c>
      <c r="O2218" s="99">
        <v>216</v>
      </c>
      <c r="P2218" s="99"/>
      <c r="Q2218" s="99"/>
      <c r="R2218" s="99"/>
      <c r="S2218" s="99"/>
      <c r="T2218" s="99"/>
      <c r="U2218" s="99"/>
    </row>
    <row r="2219" spans="7:21" x14ac:dyDescent="0.25">
      <c r="G2219" s="96" t="s">
        <v>79</v>
      </c>
      <c r="H2219" s="100">
        <v>44571</v>
      </c>
      <c r="I2219" s="98" t="s">
        <v>7</v>
      </c>
      <c r="J2219" s="98" t="str">
        <f t="shared" si="34"/>
        <v>44571N</v>
      </c>
      <c r="K2219" s="99">
        <v>176</v>
      </c>
      <c r="L2219" s="99">
        <v>206</v>
      </c>
      <c r="M2219" s="99"/>
      <c r="N2219" s="99">
        <v>216</v>
      </c>
      <c r="O2219" s="99">
        <v>246</v>
      </c>
      <c r="P2219" s="99"/>
      <c r="Q2219" s="99"/>
      <c r="R2219" s="99"/>
      <c r="S2219" s="99"/>
      <c r="T2219" s="99"/>
      <c r="U2219" s="99"/>
    </row>
    <row r="2220" spans="7:21" x14ac:dyDescent="0.25">
      <c r="G2220" s="96" t="s">
        <v>79</v>
      </c>
      <c r="H2220" s="100">
        <v>44571</v>
      </c>
      <c r="I2220" s="98" t="s">
        <v>8</v>
      </c>
      <c r="J2220" s="98" t="str">
        <f t="shared" si="34"/>
        <v>44571X</v>
      </c>
      <c r="K2220" s="99">
        <v>236</v>
      </c>
      <c r="L2220" s="99">
        <v>266</v>
      </c>
      <c r="M2220" s="99"/>
      <c r="N2220" s="99">
        <v>276</v>
      </c>
      <c r="O2220" s="99">
        <v>306</v>
      </c>
      <c r="P2220" s="99"/>
      <c r="Q2220" s="99"/>
      <c r="R2220" s="99"/>
      <c r="S2220" s="99"/>
      <c r="T2220" s="99"/>
      <c r="U2220" s="99"/>
    </row>
    <row r="2221" spans="7:21" x14ac:dyDescent="0.25">
      <c r="G2221" s="96" t="s">
        <v>79</v>
      </c>
      <c r="H2221" s="100">
        <v>44571</v>
      </c>
      <c r="I2221" s="98" t="s">
        <v>9</v>
      </c>
      <c r="J2221" s="98" t="str">
        <f t="shared" si="34"/>
        <v>44571Q</v>
      </c>
      <c r="K2221" s="99">
        <v>296</v>
      </c>
      <c r="L2221" s="99">
        <v>326</v>
      </c>
      <c r="M2221" s="99"/>
      <c r="N2221" s="99">
        <v>336</v>
      </c>
      <c r="O2221" s="99">
        <v>366</v>
      </c>
      <c r="P2221" s="99"/>
      <c r="Q2221" s="99"/>
      <c r="R2221" s="99"/>
      <c r="S2221" s="99"/>
      <c r="T2221" s="99"/>
      <c r="U2221" s="99"/>
    </row>
    <row r="2222" spans="7:21" x14ac:dyDescent="0.25">
      <c r="G2222" s="96" t="s">
        <v>79</v>
      </c>
      <c r="H2222" s="100">
        <v>44571</v>
      </c>
      <c r="I2222" s="98" t="s">
        <v>10</v>
      </c>
      <c r="J2222" s="98" t="str">
        <f t="shared" si="34"/>
        <v>44571E</v>
      </c>
      <c r="K2222" s="99">
        <v>376</v>
      </c>
      <c r="L2222" s="99">
        <v>406</v>
      </c>
      <c r="M2222" s="99"/>
      <c r="N2222" s="99">
        <v>416</v>
      </c>
      <c r="O2222" s="99">
        <v>446</v>
      </c>
      <c r="P2222" s="99"/>
      <c r="Q2222" s="99"/>
      <c r="R2222" s="99"/>
      <c r="S2222" s="99"/>
      <c r="T2222" s="99"/>
      <c r="U2222" s="99"/>
    </row>
    <row r="2223" spans="7:21" x14ac:dyDescent="0.25">
      <c r="G2223" s="96" t="s">
        <v>79</v>
      </c>
      <c r="H2223" s="100">
        <v>44571</v>
      </c>
      <c r="I2223" s="98" t="s">
        <v>72</v>
      </c>
      <c r="J2223" s="98" t="str">
        <f t="shared" si="34"/>
        <v>44571M</v>
      </c>
      <c r="K2223" s="99">
        <v>466</v>
      </c>
      <c r="L2223" s="99">
        <v>496</v>
      </c>
      <c r="M2223" s="99"/>
      <c r="N2223" s="99">
        <v>506</v>
      </c>
      <c r="O2223" s="99">
        <v>536</v>
      </c>
      <c r="P2223" s="99"/>
      <c r="Q2223" s="99"/>
      <c r="R2223" s="99"/>
      <c r="S2223" s="99"/>
      <c r="T2223" s="99"/>
      <c r="U2223" s="99"/>
    </row>
    <row r="2224" spans="7:21" x14ac:dyDescent="0.25">
      <c r="G2224" s="96" t="s">
        <v>80</v>
      </c>
      <c r="H2224" s="100">
        <v>44572</v>
      </c>
      <c r="I2224" s="98" t="s">
        <v>6</v>
      </c>
      <c r="J2224" s="98" t="str">
        <f t="shared" si="34"/>
        <v>44572O</v>
      </c>
      <c r="K2224" s="99">
        <v>146</v>
      </c>
      <c r="L2224" s="99">
        <v>176</v>
      </c>
      <c r="M2224" s="99"/>
      <c r="N2224" s="99">
        <v>186</v>
      </c>
      <c r="O2224" s="99">
        <v>216</v>
      </c>
      <c r="P2224" s="99"/>
      <c r="Q2224" s="99"/>
      <c r="R2224" s="99"/>
      <c r="S2224" s="99"/>
      <c r="T2224" s="99"/>
      <c r="U2224" s="99"/>
    </row>
    <row r="2225" spans="7:21" x14ac:dyDescent="0.25">
      <c r="G2225" s="96" t="s">
        <v>80</v>
      </c>
      <c r="H2225" s="100">
        <v>44572</v>
      </c>
      <c r="I2225" s="98" t="s">
        <v>7</v>
      </c>
      <c r="J2225" s="98" t="str">
        <f t="shared" si="34"/>
        <v>44572N</v>
      </c>
      <c r="K2225" s="99">
        <v>176</v>
      </c>
      <c r="L2225" s="99">
        <v>206</v>
      </c>
      <c r="M2225" s="99"/>
      <c r="N2225" s="99">
        <v>216</v>
      </c>
      <c r="O2225" s="99">
        <v>246</v>
      </c>
      <c r="P2225" s="99"/>
      <c r="Q2225" s="99"/>
      <c r="R2225" s="99"/>
      <c r="S2225" s="99"/>
      <c r="T2225" s="99"/>
      <c r="U2225" s="99"/>
    </row>
    <row r="2226" spans="7:21" x14ac:dyDescent="0.25">
      <c r="G2226" s="96" t="s">
        <v>80</v>
      </c>
      <c r="H2226" s="100">
        <v>44572</v>
      </c>
      <c r="I2226" s="98" t="s">
        <v>8</v>
      </c>
      <c r="J2226" s="98" t="str">
        <f t="shared" si="34"/>
        <v>44572X</v>
      </c>
      <c r="K2226" s="99">
        <v>236</v>
      </c>
      <c r="L2226" s="99">
        <v>266</v>
      </c>
      <c r="M2226" s="99"/>
      <c r="N2226" s="99">
        <v>276</v>
      </c>
      <c r="O2226" s="99">
        <v>306</v>
      </c>
      <c r="P2226" s="99"/>
      <c r="Q2226" s="99"/>
      <c r="R2226" s="99"/>
      <c r="S2226" s="99"/>
      <c r="T2226" s="99"/>
      <c r="U2226" s="99"/>
    </row>
    <row r="2227" spans="7:21" x14ac:dyDescent="0.25">
      <c r="G2227" s="96" t="s">
        <v>80</v>
      </c>
      <c r="H2227" s="100">
        <v>44572</v>
      </c>
      <c r="I2227" s="98" t="s">
        <v>9</v>
      </c>
      <c r="J2227" s="98" t="str">
        <f t="shared" si="34"/>
        <v>44572Q</v>
      </c>
      <c r="K2227" s="99">
        <v>296</v>
      </c>
      <c r="L2227" s="99">
        <v>326</v>
      </c>
      <c r="M2227" s="99"/>
      <c r="N2227" s="99">
        <v>336</v>
      </c>
      <c r="O2227" s="99">
        <v>366</v>
      </c>
      <c r="P2227" s="99"/>
      <c r="Q2227" s="99"/>
      <c r="R2227" s="99"/>
      <c r="S2227" s="99"/>
      <c r="T2227" s="99"/>
      <c r="U2227" s="99"/>
    </row>
    <row r="2228" spans="7:21" x14ac:dyDescent="0.25">
      <c r="G2228" s="96" t="s">
        <v>80</v>
      </c>
      <c r="H2228" s="100">
        <v>44572</v>
      </c>
      <c r="I2228" s="98" t="s">
        <v>10</v>
      </c>
      <c r="J2228" s="98" t="str">
        <f t="shared" si="34"/>
        <v>44572E</v>
      </c>
      <c r="K2228" s="99">
        <v>376</v>
      </c>
      <c r="L2228" s="99">
        <v>406</v>
      </c>
      <c r="M2228" s="99"/>
      <c r="N2228" s="99">
        <v>416</v>
      </c>
      <c r="O2228" s="99">
        <v>446</v>
      </c>
      <c r="P2228" s="99"/>
      <c r="Q2228" s="99"/>
      <c r="R2228" s="99"/>
      <c r="S2228" s="99"/>
      <c r="T2228" s="99"/>
      <c r="U2228" s="99"/>
    </row>
    <row r="2229" spans="7:21" x14ac:dyDescent="0.25">
      <c r="G2229" s="96" t="s">
        <v>80</v>
      </c>
      <c r="H2229" s="100">
        <v>44572</v>
      </c>
      <c r="I2229" s="98" t="s">
        <v>72</v>
      </c>
      <c r="J2229" s="98" t="str">
        <f t="shared" si="34"/>
        <v>44572M</v>
      </c>
      <c r="K2229" s="99">
        <v>466</v>
      </c>
      <c r="L2229" s="99">
        <v>496</v>
      </c>
      <c r="M2229" s="99"/>
      <c r="N2229" s="99">
        <v>506</v>
      </c>
      <c r="O2229" s="99">
        <v>536</v>
      </c>
      <c r="P2229" s="99"/>
      <c r="Q2229" s="99"/>
      <c r="R2229" s="99"/>
      <c r="S2229" s="99"/>
      <c r="T2229" s="99"/>
      <c r="U2229" s="99"/>
    </row>
    <row r="2230" spans="7:21" x14ac:dyDescent="0.25">
      <c r="G2230" s="96" t="s">
        <v>74</v>
      </c>
      <c r="H2230" s="100">
        <v>44573</v>
      </c>
      <c r="I2230" s="98" t="s">
        <v>6</v>
      </c>
      <c r="J2230" s="98" t="str">
        <f t="shared" si="34"/>
        <v>44573O</v>
      </c>
      <c r="K2230" s="99">
        <v>146</v>
      </c>
      <c r="L2230" s="99">
        <v>176</v>
      </c>
      <c r="M2230" s="99"/>
      <c r="N2230" s="99">
        <v>186</v>
      </c>
      <c r="O2230" s="99">
        <v>216</v>
      </c>
      <c r="P2230" s="99"/>
      <c r="Q2230" s="99"/>
      <c r="R2230" s="99"/>
      <c r="S2230" s="99"/>
      <c r="T2230" s="99"/>
      <c r="U2230" s="99"/>
    </row>
    <row r="2231" spans="7:21" x14ac:dyDescent="0.25">
      <c r="G2231" s="96" t="s">
        <v>74</v>
      </c>
      <c r="H2231" s="100">
        <v>44573</v>
      </c>
      <c r="I2231" s="98" t="s">
        <v>7</v>
      </c>
      <c r="J2231" s="98" t="str">
        <f t="shared" si="34"/>
        <v>44573N</v>
      </c>
      <c r="K2231" s="99">
        <v>176</v>
      </c>
      <c r="L2231" s="99">
        <v>206</v>
      </c>
      <c r="M2231" s="99"/>
      <c r="N2231" s="99">
        <v>216</v>
      </c>
      <c r="O2231" s="99">
        <v>246</v>
      </c>
      <c r="P2231" s="99"/>
      <c r="Q2231" s="99"/>
      <c r="R2231" s="99"/>
      <c r="S2231" s="99"/>
      <c r="T2231" s="99"/>
      <c r="U2231" s="99"/>
    </row>
    <row r="2232" spans="7:21" x14ac:dyDescent="0.25">
      <c r="G2232" s="96" t="s">
        <v>74</v>
      </c>
      <c r="H2232" s="100">
        <v>44573</v>
      </c>
      <c r="I2232" s="98" t="s">
        <v>8</v>
      </c>
      <c r="J2232" s="98" t="str">
        <f t="shared" si="34"/>
        <v>44573X</v>
      </c>
      <c r="K2232" s="99">
        <v>236</v>
      </c>
      <c r="L2232" s="99">
        <v>266</v>
      </c>
      <c r="M2232" s="99"/>
      <c r="N2232" s="99">
        <v>276</v>
      </c>
      <c r="O2232" s="99">
        <v>306</v>
      </c>
      <c r="P2232" s="99"/>
      <c r="Q2232" s="99"/>
      <c r="R2232" s="99"/>
      <c r="S2232" s="99"/>
      <c r="T2232" s="99"/>
      <c r="U2232" s="99"/>
    </row>
    <row r="2233" spans="7:21" x14ac:dyDescent="0.25">
      <c r="G2233" s="96" t="s">
        <v>74</v>
      </c>
      <c r="H2233" s="100">
        <v>44573</v>
      </c>
      <c r="I2233" s="98" t="s">
        <v>9</v>
      </c>
      <c r="J2233" s="98" t="str">
        <f t="shared" si="34"/>
        <v>44573Q</v>
      </c>
      <c r="K2233" s="99">
        <v>296</v>
      </c>
      <c r="L2233" s="99">
        <v>326</v>
      </c>
      <c r="M2233" s="99"/>
      <c r="N2233" s="99">
        <v>336</v>
      </c>
      <c r="O2233" s="99">
        <v>366</v>
      </c>
      <c r="P2233" s="99"/>
      <c r="Q2233" s="99"/>
      <c r="R2233" s="99"/>
      <c r="S2233" s="99"/>
      <c r="T2233" s="99"/>
      <c r="U2233" s="99"/>
    </row>
    <row r="2234" spans="7:21" x14ac:dyDescent="0.25">
      <c r="G2234" s="96" t="s">
        <v>74</v>
      </c>
      <c r="H2234" s="100">
        <v>44573</v>
      </c>
      <c r="I2234" s="98" t="s">
        <v>10</v>
      </c>
      <c r="J2234" s="98" t="str">
        <f t="shared" si="34"/>
        <v>44573E</v>
      </c>
      <c r="K2234" s="99">
        <v>376</v>
      </c>
      <c r="L2234" s="99">
        <v>406</v>
      </c>
      <c r="M2234" s="99"/>
      <c r="N2234" s="99">
        <v>416</v>
      </c>
      <c r="O2234" s="99">
        <v>446</v>
      </c>
      <c r="P2234" s="99"/>
      <c r="Q2234" s="99"/>
      <c r="R2234" s="99"/>
      <c r="S2234" s="99"/>
      <c r="T2234" s="99"/>
      <c r="U2234" s="99"/>
    </row>
    <row r="2235" spans="7:21" x14ac:dyDescent="0.25">
      <c r="G2235" s="96" t="s">
        <v>74</v>
      </c>
      <c r="H2235" s="100">
        <v>44573</v>
      </c>
      <c r="I2235" s="98" t="s">
        <v>72</v>
      </c>
      <c r="J2235" s="98" t="str">
        <f t="shared" si="34"/>
        <v>44573M</v>
      </c>
      <c r="K2235" s="99">
        <v>466</v>
      </c>
      <c r="L2235" s="99">
        <v>496</v>
      </c>
      <c r="M2235" s="99"/>
      <c r="N2235" s="99">
        <v>506</v>
      </c>
      <c r="O2235" s="99">
        <v>536</v>
      </c>
      <c r="P2235" s="99"/>
      <c r="Q2235" s="99"/>
      <c r="R2235" s="99"/>
      <c r="S2235" s="99"/>
      <c r="T2235" s="99"/>
      <c r="U2235" s="99"/>
    </row>
    <row r="2236" spans="7:21" x14ac:dyDescent="0.25">
      <c r="G2236" s="96" t="s">
        <v>75</v>
      </c>
      <c r="H2236" s="100">
        <v>44574</v>
      </c>
      <c r="I2236" s="98" t="s">
        <v>6</v>
      </c>
      <c r="J2236" s="98" t="str">
        <f t="shared" si="34"/>
        <v>44574O</v>
      </c>
      <c r="K2236" s="99">
        <v>146</v>
      </c>
      <c r="L2236" s="99">
        <v>176</v>
      </c>
      <c r="M2236" s="99"/>
      <c r="N2236" s="99">
        <v>186</v>
      </c>
      <c r="O2236" s="99">
        <v>216</v>
      </c>
      <c r="P2236" s="99"/>
      <c r="Q2236" s="99"/>
      <c r="R2236" s="99"/>
      <c r="S2236" s="99"/>
      <c r="T2236" s="99"/>
      <c r="U2236" s="99"/>
    </row>
    <row r="2237" spans="7:21" x14ac:dyDescent="0.25">
      <c r="G2237" s="96" t="s">
        <v>75</v>
      </c>
      <c r="H2237" s="100">
        <v>44574</v>
      </c>
      <c r="I2237" s="98" t="s">
        <v>7</v>
      </c>
      <c r="J2237" s="98" t="str">
        <f t="shared" si="34"/>
        <v>44574N</v>
      </c>
      <c r="K2237" s="99">
        <v>176</v>
      </c>
      <c r="L2237" s="99">
        <v>206</v>
      </c>
      <c r="M2237" s="99"/>
      <c r="N2237" s="99">
        <v>216</v>
      </c>
      <c r="O2237" s="99">
        <v>246</v>
      </c>
      <c r="P2237" s="99"/>
      <c r="Q2237" s="99"/>
      <c r="R2237" s="99"/>
      <c r="S2237" s="99"/>
      <c r="T2237" s="99"/>
      <c r="U2237" s="99"/>
    </row>
    <row r="2238" spans="7:21" x14ac:dyDescent="0.25">
      <c r="G2238" s="96" t="s">
        <v>75</v>
      </c>
      <c r="H2238" s="100">
        <v>44574</v>
      </c>
      <c r="I2238" s="98" t="s">
        <v>8</v>
      </c>
      <c r="J2238" s="98" t="str">
        <f t="shared" si="34"/>
        <v>44574X</v>
      </c>
      <c r="K2238" s="99">
        <v>236</v>
      </c>
      <c r="L2238" s="99">
        <v>266</v>
      </c>
      <c r="M2238" s="99"/>
      <c r="N2238" s="99">
        <v>276</v>
      </c>
      <c r="O2238" s="99">
        <v>306</v>
      </c>
      <c r="P2238" s="99"/>
      <c r="Q2238" s="99"/>
      <c r="R2238" s="99"/>
      <c r="S2238" s="99"/>
      <c r="T2238" s="99"/>
      <c r="U2238" s="99"/>
    </row>
    <row r="2239" spans="7:21" x14ac:dyDescent="0.25">
      <c r="G2239" s="96" t="s">
        <v>75</v>
      </c>
      <c r="H2239" s="100">
        <v>44574</v>
      </c>
      <c r="I2239" s="98" t="s">
        <v>9</v>
      </c>
      <c r="J2239" s="98" t="str">
        <f t="shared" si="34"/>
        <v>44574Q</v>
      </c>
      <c r="K2239" s="99">
        <v>296</v>
      </c>
      <c r="L2239" s="99">
        <v>326</v>
      </c>
      <c r="M2239" s="99"/>
      <c r="N2239" s="99">
        <v>336</v>
      </c>
      <c r="O2239" s="99">
        <v>366</v>
      </c>
      <c r="P2239" s="99"/>
      <c r="Q2239" s="99"/>
      <c r="R2239" s="99"/>
      <c r="S2239" s="99"/>
      <c r="T2239" s="99"/>
      <c r="U2239" s="99"/>
    </row>
    <row r="2240" spans="7:21" x14ac:dyDescent="0.25">
      <c r="G2240" s="96" t="s">
        <v>75</v>
      </c>
      <c r="H2240" s="100">
        <v>44574</v>
      </c>
      <c r="I2240" s="98" t="s">
        <v>10</v>
      </c>
      <c r="J2240" s="98" t="str">
        <f t="shared" si="34"/>
        <v>44574E</v>
      </c>
      <c r="K2240" s="99">
        <v>376</v>
      </c>
      <c r="L2240" s="99">
        <v>406</v>
      </c>
      <c r="M2240" s="99"/>
      <c r="N2240" s="99">
        <v>416</v>
      </c>
      <c r="O2240" s="99">
        <v>446</v>
      </c>
      <c r="P2240" s="99"/>
      <c r="Q2240" s="99"/>
      <c r="R2240" s="99"/>
      <c r="S2240" s="99"/>
      <c r="T2240" s="99"/>
      <c r="U2240" s="99"/>
    </row>
    <row r="2241" spans="7:21" x14ac:dyDescent="0.25">
      <c r="G2241" s="96" t="s">
        <v>75</v>
      </c>
      <c r="H2241" s="100">
        <v>44574</v>
      </c>
      <c r="I2241" s="98" t="s">
        <v>72</v>
      </c>
      <c r="J2241" s="98" t="str">
        <f t="shared" si="34"/>
        <v>44574M</v>
      </c>
      <c r="K2241" s="99">
        <v>466</v>
      </c>
      <c r="L2241" s="99">
        <v>496</v>
      </c>
      <c r="M2241" s="99"/>
      <c r="N2241" s="99">
        <v>506</v>
      </c>
      <c r="O2241" s="99">
        <v>536</v>
      </c>
      <c r="P2241" s="99"/>
      <c r="Q2241" s="99"/>
      <c r="R2241" s="99"/>
      <c r="S2241" s="99"/>
      <c r="T2241" s="99"/>
      <c r="U2241" s="99"/>
    </row>
    <row r="2242" spans="7:21" x14ac:dyDescent="0.25">
      <c r="G2242" s="96" t="s">
        <v>76</v>
      </c>
      <c r="H2242" s="100">
        <v>44575</v>
      </c>
      <c r="I2242" s="98" t="s">
        <v>6</v>
      </c>
      <c r="J2242" s="98" t="str">
        <f t="shared" si="34"/>
        <v>44575O</v>
      </c>
      <c r="K2242" s="99">
        <v>146</v>
      </c>
      <c r="L2242" s="99">
        <v>176</v>
      </c>
      <c r="M2242" s="99"/>
      <c r="N2242" s="99">
        <v>186</v>
      </c>
      <c r="O2242" s="99">
        <v>216</v>
      </c>
      <c r="P2242" s="99"/>
      <c r="Q2242" s="99"/>
      <c r="R2242" s="99"/>
      <c r="S2242" s="99"/>
      <c r="T2242" s="99"/>
      <c r="U2242" s="99"/>
    </row>
    <row r="2243" spans="7:21" x14ac:dyDescent="0.25">
      <c r="G2243" s="96" t="s">
        <v>76</v>
      </c>
      <c r="H2243" s="100">
        <v>44575</v>
      </c>
      <c r="I2243" s="98" t="s">
        <v>7</v>
      </c>
      <c r="J2243" s="98" t="str">
        <f t="shared" si="34"/>
        <v>44575N</v>
      </c>
      <c r="K2243" s="99">
        <v>176</v>
      </c>
      <c r="L2243" s="99">
        <v>206</v>
      </c>
      <c r="M2243" s="99"/>
      <c r="N2243" s="99">
        <v>216</v>
      </c>
      <c r="O2243" s="99">
        <v>246</v>
      </c>
      <c r="P2243" s="99"/>
      <c r="Q2243" s="99"/>
      <c r="R2243" s="99"/>
      <c r="S2243" s="99"/>
      <c r="T2243" s="99"/>
      <c r="U2243" s="99"/>
    </row>
    <row r="2244" spans="7:21" x14ac:dyDescent="0.25">
      <c r="G2244" s="96" t="s">
        <v>76</v>
      </c>
      <c r="H2244" s="100">
        <v>44575</v>
      </c>
      <c r="I2244" s="98" t="s">
        <v>8</v>
      </c>
      <c r="J2244" s="98" t="str">
        <f t="shared" si="34"/>
        <v>44575X</v>
      </c>
      <c r="K2244" s="99">
        <v>236</v>
      </c>
      <c r="L2244" s="99">
        <v>266</v>
      </c>
      <c r="M2244" s="99"/>
      <c r="N2244" s="99">
        <v>276</v>
      </c>
      <c r="O2244" s="99">
        <v>306</v>
      </c>
      <c r="P2244" s="99"/>
      <c r="Q2244" s="99"/>
      <c r="R2244" s="99"/>
      <c r="S2244" s="99"/>
      <c r="T2244" s="99"/>
      <c r="U2244" s="99"/>
    </row>
    <row r="2245" spans="7:21" x14ac:dyDescent="0.25">
      <c r="G2245" s="96" t="s">
        <v>76</v>
      </c>
      <c r="H2245" s="100">
        <v>44575</v>
      </c>
      <c r="I2245" s="98" t="s">
        <v>9</v>
      </c>
      <c r="J2245" s="98" t="str">
        <f t="shared" ref="J2245:J2252" si="35">+H2245&amp;I2245</f>
        <v>44575Q</v>
      </c>
      <c r="K2245" s="99">
        <v>296</v>
      </c>
      <c r="L2245" s="99">
        <v>326</v>
      </c>
      <c r="M2245" s="99"/>
      <c r="N2245" s="99">
        <v>336</v>
      </c>
      <c r="O2245" s="99">
        <v>366</v>
      </c>
      <c r="P2245" s="99"/>
      <c r="Q2245" s="99"/>
      <c r="R2245" s="99"/>
      <c r="S2245" s="99"/>
      <c r="T2245" s="99"/>
      <c r="U2245" s="99"/>
    </row>
    <row r="2246" spans="7:21" x14ac:dyDescent="0.25">
      <c r="G2246" s="96" t="s">
        <v>76</v>
      </c>
      <c r="H2246" s="100">
        <v>44575</v>
      </c>
      <c r="I2246" s="98" t="s">
        <v>10</v>
      </c>
      <c r="J2246" s="98" t="str">
        <f t="shared" si="35"/>
        <v>44575E</v>
      </c>
      <c r="K2246" s="99">
        <v>376</v>
      </c>
      <c r="L2246" s="99">
        <v>406</v>
      </c>
      <c r="M2246" s="99"/>
      <c r="N2246" s="99">
        <v>416</v>
      </c>
      <c r="O2246" s="99">
        <v>446</v>
      </c>
      <c r="P2246" s="99"/>
      <c r="Q2246" s="99"/>
      <c r="R2246" s="99"/>
      <c r="S2246" s="99"/>
      <c r="T2246" s="99"/>
      <c r="U2246" s="99"/>
    </row>
    <row r="2247" spans="7:21" x14ac:dyDescent="0.25">
      <c r="G2247" s="96" t="s">
        <v>76</v>
      </c>
      <c r="H2247" s="100">
        <v>44575</v>
      </c>
      <c r="I2247" s="98" t="s">
        <v>72</v>
      </c>
      <c r="J2247" s="98" t="str">
        <f t="shared" si="35"/>
        <v>44575M</v>
      </c>
      <c r="K2247" s="99">
        <v>466</v>
      </c>
      <c r="L2247" s="99">
        <v>496</v>
      </c>
      <c r="M2247" s="99"/>
      <c r="N2247" s="99">
        <v>506</v>
      </c>
      <c r="O2247" s="99">
        <v>536</v>
      </c>
      <c r="P2247" s="99"/>
      <c r="Q2247" s="99"/>
      <c r="R2247" s="99"/>
      <c r="S2247" s="99"/>
      <c r="T2247" s="99"/>
      <c r="U2247" s="99"/>
    </row>
    <row r="2248" spans="7:21" x14ac:dyDescent="0.25">
      <c r="G2248" s="54" t="s">
        <v>75</v>
      </c>
      <c r="H2248" s="54">
        <v>44210</v>
      </c>
      <c r="I2248" s="94" t="s">
        <v>6</v>
      </c>
      <c r="J2248" s="94" t="str">
        <f t="shared" si="35"/>
        <v>44210O</v>
      </c>
      <c r="N2248" s="95">
        <v>166</v>
      </c>
      <c r="O2248" s="95">
        <v>216</v>
      </c>
    </row>
    <row r="2249" spans="7:21" x14ac:dyDescent="0.25">
      <c r="G2249" s="46" t="s">
        <v>75</v>
      </c>
      <c r="H2249" s="54">
        <v>44210</v>
      </c>
      <c r="I2249" s="94" t="s">
        <v>7</v>
      </c>
      <c r="J2249" s="94" t="str">
        <f t="shared" si="35"/>
        <v>44210N</v>
      </c>
      <c r="N2249" s="95">
        <v>206</v>
      </c>
      <c r="O2249" s="95">
        <v>256</v>
      </c>
    </row>
    <row r="2250" spans="7:21" x14ac:dyDescent="0.25">
      <c r="G2250" s="46" t="s">
        <v>75</v>
      </c>
      <c r="H2250" s="54">
        <v>44210</v>
      </c>
      <c r="I2250" s="94" t="s">
        <v>8</v>
      </c>
      <c r="J2250" s="94" t="str">
        <f t="shared" si="35"/>
        <v>44210X</v>
      </c>
      <c r="N2250" s="95">
        <v>239</v>
      </c>
      <c r="O2250" s="95">
        <v>289</v>
      </c>
    </row>
    <row r="2251" spans="7:21" x14ac:dyDescent="0.25">
      <c r="G2251" s="46" t="s">
        <v>75</v>
      </c>
      <c r="H2251" s="54">
        <v>44210</v>
      </c>
      <c r="I2251" s="94" t="s">
        <v>9</v>
      </c>
      <c r="J2251" s="94" t="str">
        <f t="shared" si="35"/>
        <v>44210Q</v>
      </c>
      <c r="N2251" s="95">
        <v>259</v>
      </c>
      <c r="O2251" s="95">
        <v>309</v>
      </c>
    </row>
    <row r="2252" spans="7:21" x14ac:dyDescent="0.25">
      <c r="G2252" s="46" t="s">
        <v>75</v>
      </c>
      <c r="H2252" s="54">
        <v>44210</v>
      </c>
      <c r="I2252" s="94" t="s">
        <v>10</v>
      </c>
      <c r="J2252" s="94" t="str">
        <f t="shared" si="35"/>
        <v>44210E</v>
      </c>
      <c r="N2252" s="95">
        <v>299</v>
      </c>
      <c r="O2252" s="95">
        <v>349</v>
      </c>
    </row>
    <row r="2253" spans="7:21" x14ac:dyDescent="0.25">
      <c r="G2253" s="46" t="s">
        <v>75</v>
      </c>
      <c r="H2253" s="54">
        <v>44210</v>
      </c>
      <c r="I2253" s="94" t="s">
        <v>72</v>
      </c>
      <c r="J2253" s="94" t="str">
        <f>+H2253&amp;I2253</f>
        <v>44210M</v>
      </c>
      <c r="N2253" s="95">
        <v>359</v>
      </c>
      <c r="O2253" s="95">
        <v>409</v>
      </c>
    </row>
    <row r="2254" spans="7:21" x14ac:dyDescent="0.25">
      <c r="G2254" s="54"/>
    </row>
    <row r="2261" spans="7:7" x14ac:dyDescent="0.25">
      <c r="G2261" s="54"/>
    </row>
  </sheetData>
  <autoFilter ref="G2:L2253" xr:uid="{849A180C-856A-4182-9CAF-60AC3EEBCA38}">
    <filterColumn colId="4" showButton="0"/>
  </autoFilter>
  <sortState xmlns:xlrd2="http://schemas.microsoft.com/office/spreadsheetml/2017/richdata2" ref="H4:H1541">
    <sortCondition ref="H4:H1541"/>
  </sortState>
  <mergeCells count="4">
    <mergeCell ref="Q2:R2"/>
    <mergeCell ref="T2:U2"/>
    <mergeCell ref="N2:O2"/>
    <mergeCell ref="K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/>
  </sheetViews>
  <sheetFormatPr defaultRowHeight="15" x14ac:dyDescent="0.25"/>
  <sheetData>
    <row r="2" spans="1:1" x14ac:dyDescent="0.25">
      <c r="A2" t="s">
        <v>3</v>
      </c>
    </row>
    <row r="3" spans="1:1" x14ac:dyDescent="0.25">
      <c r="A3" t="s">
        <v>11</v>
      </c>
    </row>
    <row r="4" spans="1:1" x14ac:dyDescent="0.25">
      <c r="A4" t="s">
        <v>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433B-00C2-443C-ABB1-52DE398D3F22}">
  <dimension ref="A1:CF2917"/>
  <sheetViews>
    <sheetView topLeftCell="B1" zoomScale="70" zoomScaleNormal="70" workbookViewId="0">
      <pane ySplit="1" topLeftCell="A2" activePane="bottomLeft" state="frozen"/>
      <selection pane="bottomLeft" activeCell="M22" sqref="M22"/>
    </sheetView>
  </sheetViews>
  <sheetFormatPr defaultRowHeight="15" x14ac:dyDescent="0.2"/>
  <cols>
    <col min="1" max="1" width="16.7109375" style="103" hidden="1" customWidth="1"/>
    <col min="2" max="2" width="25.7109375" style="105" bestFit="1" customWidth="1"/>
    <col min="3" max="3" width="25.7109375" style="104" bestFit="1" customWidth="1"/>
    <col min="4" max="4" width="28.140625" style="103" bestFit="1" customWidth="1"/>
    <col min="5" max="5" width="23.85546875" style="105" bestFit="1" customWidth="1"/>
    <col min="6" max="6" width="23" style="105" bestFit="1" customWidth="1"/>
    <col min="7" max="7" width="15.42578125" style="105" bestFit="1" customWidth="1"/>
    <col min="8" max="8" width="23.42578125" style="105" bestFit="1" customWidth="1"/>
    <col min="9" max="9" width="18.7109375" style="184" bestFit="1" customWidth="1"/>
    <col min="10" max="10" width="20.5703125" style="178" bestFit="1" customWidth="1"/>
    <col min="11" max="11" width="19.7109375" style="178" bestFit="1" customWidth="1"/>
    <col min="12" max="12" width="15.28515625" style="178" bestFit="1" customWidth="1"/>
    <col min="13" max="13" width="22.5703125" style="178" customWidth="1"/>
    <col min="14" max="14" width="12.42578125" style="178" bestFit="1" customWidth="1"/>
    <col min="15" max="15" width="15.42578125" style="178" bestFit="1" customWidth="1"/>
    <col min="16" max="16" width="22.42578125" style="178" customWidth="1"/>
    <col min="17" max="17" width="19.28515625" style="178" bestFit="1" customWidth="1"/>
    <col min="18" max="18" width="20.28515625" style="178" bestFit="1" customWidth="1"/>
    <col min="19" max="19" width="23.5703125" style="178" bestFit="1" customWidth="1"/>
    <col min="20" max="20" width="22.85546875" style="178" bestFit="1" customWidth="1"/>
    <col min="21" max="21" width="14.5703125" style="178" bestFit="1" customWidth="1"/>
    <col min="22" max="22" width="11.7109375" style="178" bestFit="1" customWidth="1"/>
    <col min="23" max="23" width="18.85546875" style="178" customWidth="1"/>
    <col min="24" max="24" width="19.85546875" style="178" customWidth="1"/>
    <col min="25" max="25" width="12.140625" style="178" bestFit="1" customWidth="1"/>
    <col min="26" max="26" width="14.42578125" style="178" bestFit="1" customWidth="1"/>
    <col min="27" max="27" width="12.85546875" style="178" bestFit="1" customWidth="1"/>
    <col min="28" max="28" width="15.7109375" style="178" bestFit="1" customWidth="1"/>
    <col min="29" max="31" width="9.140625" style="178"/>
    <col min="32" max="32" width="24" style="178" bestFit="1" customWidth="1"/>
    <col min="33" max="33" width="20" style="178" bestFit="1" customWidth="1"/>
    <col min="34" max="34" width="20.140625" style="178" bestFit="1" customWidth="1"/>
    <col min="35" max="35" width="11.42578125" style="178" bestFit="1" customWidth="1"/>
    <col min="36" max="36" width="33.140625" style="178" bestFit="1" customWidth="1"/>
    <col min="37" max="37" width="17.7109375" style="178" bestFit="1" customWidth="1"/>
    <col min="38" max="38" width="11.5703125" style="178" bestFit="1" customWidth="1"/>
    <col min="39" max="39" width="18.28515625" style="178" bestFit="1" customWidth="1"/>
    <col min="40" max="40" width="9.7109375" style="178" bestFit="1" customWidth="1"/>
    <col min="41" max="41" width="18.140625" style="178" bestFit="1" customWidth="1"/>
    <col min="42" max="42" width="19.28515625" style="178" bestFit="1" customWidth="1"/>
    <col min="43" max="44" width="18.7109375" style="178" bestFit="1" customWidth="1"/>
    <col min="45" max="45" width="22.42578125" style="178" bestFit="1" customWidth="1"/>
    <col min="46" max="46" width="18.7109375" style="178" bestFit="1" customWidth="1"/>
    <col min="47" max="47" width="22.42578125" style="177" bestFit="1" customWidth="1"/>
    <col min="48" max="48" width="20.5703125" style="176" bestFit="1" customWidth="1"/>
    <col min="49" max="49" width="25.85546875" style="177" bestFit="1" customWidth="1"/>
    <col min="50" max="50" width="23.140625" style="176" bestFit="1" customWidth="1"/>
    <col min="51" max="51" width="17.85546875" style="177" bestFit="1" customWidth="1"/>
    <col min="52" max="52" width="16.7109375" style="176" bestFit="1" customWidth="1"/>
    <col min="53" max="53" width="19.7109375" style="177" bestFit="1" customWidth="1"/>
    <col min="54" max="54" width="17.7109375" style="176" bestFit="1" customWidth="1"/>
    <col min="55" max="55" width="18.85546875" style="177" bestFit="1" customWidth="1"/>
    <col min="56" max="56" width="20.7109375" style="176" bestFit="1" customWidth="1"/>
    <col min="57" max="57" width="14.5703125" style="178" bestFit="1" customWidth="1"/>
    <col min="58" max="58" width="12.140625" style="178" bestFit="1" customWidth="1"/>
    <col min="59" max="59" width="14.42578125" style="178" bestFit="1" customWidth="1"/>
    <col min="60" max="60" width="12.85546875" style="178" bestFit="1" customWidth="1"/>
    <col min="61" max="61" width="25" style="178" bestFit="1" customWidth="1"/>
    <col min="62" max="62" width="63.5703125" style="178" bestFit="1" customWidth="1"/>
    <col min="63" max="63" width="22.42578125" style="178" bestFit="1" customWidth="1"/>
    <col min="64" max="64" width="26" style="178" bestFit="1" customWidth="1"/>
    <col min="65" max="65" width="17.7109375" style="178" bestFit="1" customWidth="1"/>
    <col min="66" max="66" width="21.140625" style="178" bestFit="1" customWidth="1"/>
    <col min="67" max="67" width="22.140625" style="178" bestFit="1" customWidth="1"/>
    <col min="68" max="69" width="19.7109375" style="178" bestFit="1" customWidth="1"/>
    <col min="70" max="70" width="18.28515625" style="178" bestFit="1" customWidth="1"/>
    <col min="71" max="71" width="21.140625" style="178" bestFit="1" customWidth="1"/>
    <col min="72" max="72" width="15.7109375" style="178" bestFit="1" customWidth="1"/>
    <col min="73" max="73" width="18.28515625" style="178" bestFit="1" customWidth="1"/>
    <col min="74" max="75" width="16.28515625" style="178" bestFit="1" customWidth="1"/>
    <col min="76" max="76" width="49.5703125" style="178" bestFit="1" customWidth="1"/>
    <col min="77" max="77" width="15" style="178" bestFit="1" customWidth="1"/>
    <col min="78" max="78" width="23" style="178" bestFit="1" customWidth="1"/>
    <col min="79" max="79" width="55.42578125" style="178" bestFit="1" customWidth="1"/>
    <col min="80" max="80" width="52.85546875" style="178" bestFit="1" customWidth="1"/>
    <col min="81" max="81" width="27.7109375" style="178" bestFit="1" customWidth="1"/>
    <col min="82" max="82" width="21" style="178" bestFit="1" customWidth="1"/>
    <col min="83" max="83" width="18.85546875" style="178" bestFit="1" customWidth="1"/>
    <col min="84" max="84" width="24" style="177" bestFit="1" customWidth="1"/>
    <col min="85" max="85" width="20" style="178" bestFit="1" customWidth="1"/>
    <col min="86" max="86" width="24.28515625" style="178" bestFit="1" customWidth="1"/>
    <col min="87" max="87" width="20.5703125" style="178" bestFit="1" customWidth="1"/>
    <col min="88" max="88" width="9.140625" style="178"/>
    <col min="89" max="90" width="20.5703125" style="178" bestFit="1" customWidth="1"/>
    <col min="91" max="16384" width="9.140625" style="178"/>
  </cols>
  <sheetData>
    <row r="1" spans="1:84" ht="15.75" x14ac:dyDescent="0.25">
      <c r="A1" s="103" t="s">
        <v>112</v>
      </c>
      <c r="B1" s="181" t="s">
        <v>95</v>
      </c>
      <c r="C1" s="181" t="s">
        <v>96</v>
      </c>
      <c r="D1" s="181" t="s">
        <v>125</v>
      </c>
      <c r="E1" s="181" t="s">
        <v>126</v>
      </c>
      <c r="F1" s="181" t="s">
        <v>97</v>
      </c>
      <c r="G1" s="181" t="s">
        <v>98</v>
      </c>
      <c r="H1" s="181" t="s">
        <v>127</v>
      </c>
      <c r="I1" s="183" t="s">
        <v>103</v>
      </c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CF1" s="178"/>
    </row>
    <row r="2" spans="1:84" ht="15.75" x14ac:dyDescent="0.25">
      <c r="A2" s="103" t="str">
        <f>DataTable3[[#This Row],[FlightNumber]]&amp;" "&amp;DataTable3[[#This Row],[Departure Date]]</f>
        <v>VS27y 44219</v>
      </c>
      <c r="B2" s="185">
        <v>44219</v>
      </c>
      <c r="C2" s="182" t="s">
        <v>117</v>
      </c>
      <c r="D2" s="181" t="s">
        <v>2</v>
      </c>
      <c r="E2" s="181" t="s">
        <v>21</v>
      </c>
      <c r="F2" s="181" t="s">
        <v>99</v>
      </c>
      <c r="G2" s="181" t="s">
        <v>100</v>
      </c>
      <c r="H2" s="181" t="s">
        <v>107</v>
      </c>
      <c r="I2" s="183">
        <v>10</v>
      </c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CF2" s="178"/>
    </row>
    <row r="3" spans="1:84" ht="15.75" x14ac:dyDescent="0.25">
      <c r="A3" s="103" t="str">
        <f>DataTable3[[#This Row],[FlightNumber]]&amp;" "&amp;DataTable3[[#This Row],[Departure Date]]</f>
        <v>VS28y 44219</v>
      </c>
      <c r="B3" s="185">
        <v>44219</v>
      </c>
      <c r="C3" s="182" t="s">
        <v>120</v>
      </c>
      <c r="D3" s="181" t="s">
        <v>21</v>
      </c>
      <c r="E3" s="181" t="s">
        <v>2</v>
      </c>
      <c r="F3" s="181" t="s">
        <v>101</v>
      </c>
      <c r="G3" s="181" t="s">
        <v>100</v>
      </c>
      <c r="H3" s="181" t="s">
        <v>109</v>
      </c>
      <c r="I3" s="183">
        <v>10</v>
      </c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CF3" s="178"/>
    </row>
    <row r="4" spans="1:84" ht="15.75" x14ac:dyDescent="0.25">
      <c r="A4" s="103" t="str">
        <f>DataTable3[[#This Row],[FlightNumber]]&amp;" "&amp;DataTable3[[#This Row],[Departure Date]]</f>
        <v>VS75y 44219</v>
      </c>
      <c r="B4" s="185">
        <v>44219</v>
      </c>
      <c r="C4" s="182" t="s">
        <v>118</v>
      </c>
      <c r="D4" s="181" t="s">
        <v>3</v>
      </c>
      <c r="E4" s="181" t="s">
        <v>21</v>
      </c>
      <c r="F4" s="181" t="s">
        <v>99</v>
      </c>
      <c r="G4" s="181" t="s">
        <v>100</v>
      </c>
      <c r="H4" s="181" t="s">
        <v>106</v>
      </c>
      <c r="I4" s="183">
        <v>10</v>
      </c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CF4" s="178"/>
    </row>
    <row r="5" spans="1:84" ht="15.75" x14ac:dyDescent="0.25">
      <c r="A5" s="103" t="str">
        <f>DataTable3[[#This Row],[FlightNumber]]&amp;" "&amp;DataTable3[[#This Row],[Departure Date]]</f>
        <v>VS76y 44219</v>
      </c>
      <c r="B5" s="185">
        <v>44219</v>
      </c>
      <c r="C5" s="182" t="s">
        <v>119</v>
      </c>
      <c r="D5" s="181" t="s">
        <v>21</v>
      </c>
      <c r="E5" s="181" t="s">
        <v>3</v>
      </c>
      <c r="F5" s="181" t="s">
        <v>101</v>
      </c>
      <c r="G5" s="181" t="s">
        <v>100</v>
      </c>
      <c r="H5" s="181" t="s">
        <v>104</v>
      </c>
      <c r="I5" s="183">
        <v>10</v>
      </c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CF5" s="178"/>
    </row>
    <row r="6" spans="1:84" ht="15.75" x14ac:dyDescent="0.25">
      <c r="A6" s="103" t="str">
        <f>DataTable3[[#This Row],[FlightNumber]]&amp;" "&amp;DataTable3[[#This Row],[Departure Date]]</f>
        <v>VS76y 44220</v>
      </c>
      <c r="B6" s="185">
        <v>44220</v>
      </c>
      <c r="C6" s="182" t="s">
        <v>119</v>
      </c>
      <c r="D6" s="181" t="s">
        <v>21</v>
      </c>
      <c r="E6" s="181" t="s">
        <v>3</v>
      </c>
      <c r="F6" s="181" t="s">
        <v>101</v>
      </c>
      <c r="G6" s="181" t="s">
        <v>100</v>
      </c>
      <c r="H6" s="181" t="s">
        <v>104</v>
      </c>
      <c r="I6" s="183">
        <v>10</v>
      </c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CF6" s="178"/>
    </row>
    <row r="7" spans="1:84" ht="15.75" x14ac:dyDescent="0.25">
      <c r="A7" s="103" t="str">
        <f>DataTable3[[#This Row],[FlightNumber]]&amp;" "&amp;DataTable3[[#This Row],[Departure Date]]</f>
        <v>VS75y 44220</v>
      </c>
      <c r="B7" s="185">
        <v>44220</v>
      </c>
      <c r="C7" s="182" t="s">
        <v>118</v>
      </c>
      <c r="D7" s="181" t="s">
        <v>3</v>
      </c>
      <c r="E7" s="181" t="s">
        <v>21</v>
      </c>
      <c r="F7" s="181" t="s">
        <v>99</v>
      </c>
      <c r="G7" s="181" t="s">
        <v>100</v>
      </c>
      <c r="H7" s="181" t="s">
        <v>106</v>
      </c>
      <c r="I7" s="183">
        <v>10</v>
      </c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CF7" s="178"/>
    </row>
    <row r="8" spans="1:84" ht="15.75" x14ac:dyDescent="0.25">
      <c r="A8" s="103" t="str">
        <f>DataTable3[[#This Row],[FlightNumber]]&amp;" "&amp;DataTable3[[#This Row],[Departure Date]]</f>
        <v>VS28y 44220</v>
      </c>
      <c r="B8" s="185">
        <v>44220</v>
      </c>
      <c r="C8" s="182" t="s">
        <v>120</v>
      </c>
      <c r="D8" s="181" t="s">
        <v>21</v>
      </c>
      <c r="E8" s="181" t="s">
        <v>2</v>
      </c>
      <c r="F8" s="181" t="s">
        <v>101</v>
      </c>
      <c r="G8" s="181" t="s">
        <v>100</v>
      </c>
      <c r="H8" s="181" t="s">
        <v>109</v>
      </c>
      <c r="I8" s="183">
        <v>10</v>
      </c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CF8" s="178"/>
    </row>
    <row r="9" spans="1:84" ht="15.75" x14ac:dyDescent="0.25">
      <c r="A9" s="103" t="str">
        <f>DataTable3[[#This Row],[FlightNumber]]&amp;" "&amp;DataTable3[[#This Row],[Departure Date]]</f>
        <v>VS27y 44220</v>
      </c>
      <c r="B9" s="185">
        <v>44220</v>
      </c>
      <c r="C9" s="182" t="s">
        <v>117</v>
      </c>
      <c r="D9" s="181" t="s">
        <v>2</v>
      </c>
      <c r="E9" s="181" t="s">
        <v>21</v>
      </c>
      <c r="F9" s="181" t="s">
        <v>99</v>
      </c>
      <c r="G9" s="181" t="s">
        <v>100</v>
      </c>
      <c r="H9" s="181" t="s">
        <v>107</v>
      </c>
      <c r="I9" s="183">
        <v>10</v>
      </c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CF9" s="178"/>
    </row>
    <row r="10" spans="1:84" ht="15.75" x14ac:dyDescent="0.25">
      <c r="A10" s="103" t="str">
        <f>DataTable3[[#This Row],[FlightNumber]]&amp;" "&amp;DataTable3[[#This Row],[Departure Date]]</f>
        <v>VS27y 44221</v>
      </c>
      <c r="B10" s="185">
        <v>44221</v>
      </c>
      <c r="C10" s="182" t="s">
        <v>117</v>
      </c>
      <c r="D10" s="181" t="s">
        <v>2</v>
      </c>
      <c r="E10" s="181" t="s">
        <v>21</v>
      </c>
      <c r="F10" s="181" t="s">
        <v>99</v>
      </c>
      <c r="G10" s="181" t="s">
        <v>100</v>
      </c>
      <c r="H10" s="181" t="s">
        <v>107</v>
      </c>
      <c r="I10" s="183">
        <v>10</v>
      </c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CF10" s="178"/>
    </row>
    <row r="11" spans="1:84" ht="15.75" x14ac:dyDescent="0.25">
      <c r="A11" s="103" t="str">
        <f>DataTable3[[#This Row],[FlightNumber]]&amp;" "&amp;DataTable3[[#This Row],[Departure Date]]</f>
        <v>VS28y 44221</v>
      </c>
      <c r="B11" s="185">
        <v>44221</v>
      </c>
      <c r="C11" s="182" t="s">
        <v>120</v>
      </c>
      <c r="D11" s="181" t="s">
        <v>21</v>
      </c>
      <c r="E11" s="181" t="s">
        <v>2</v>
      </c>
      <c r="F11" s="181" t="s">
        <v>101</v>
      </c>
      <c r="G11" s="181" t="s">
        <v>100</v>
      </c>
      <c r="H11" s="181" t="s">
        <v>109</v>
      </c>
      <c r="I11" s="183">
        <v>10</v>
      </c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CF11" s="178"/>
    </row>
    <row r="12" spans="1:84" ht="15.75" x14ac:dyDescent="0.25">
      <c r="A12" s="103" t="str">
        <f>DataTable3[[#This Row],[FlightNumber]]&amp;" "&amp;DataTable3[[#This Row],[Departure Date]]</f>
        <v>VS75y 44221</v>
      </c>
      <c r="B12" s="185">
        <v>44221</v>
      </c>
      <c r="C12" s="182" t="s">
        <v>118</v>
      </c>
      <c r="D12" s="181" t="s">
        <v>3</v>
      </c>
      <c r="E12" s="181" t="s">
        <v>21</v>
      </c>
      <c r="F12" s="181" t="s">
        <v>99</v>
      </c>
      <c r="G12" s="181" t="s">
        <v>100</v>
      </c>
      <c r="H12" s="181" t="s">
        <v>106</v>
      </c>
      <c r="I12" s="183">
        <v>10</v>
      </c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CF12" s="178"/>
    </row>
    <row r="13" spans="1:84" ht="15.75" x14ac:dyDescent="0.25">
      <c r="A13" s="103" t="str">
        <f>DataTable3[[#This Row],[FlightNumber]]&amp;" "&amp;DataTable3[[#This Row],[Departure Date]]</f>
        <v>VS76y 44221</v>
      </c>
      <c r="B13" s="185">
        <v>44221</v>
      </c>
      <c r="C13" s="182" t="s">
        <v>119</v>
      </c>
      <c r="D13" s="181" t="s">
        <v>21</v>
      </c>
      <c r="E13" s="181" t="s">
        <v>3</v>
      </c>
      <c r="F13" s="181" t="s">
        <v>101</v>
      </c>
      <c r="G13" s="181" t="s">
        <v>100</v>
      </c>
      <c r="H13" s="181" t="s">
        <v>104</v>
      </c>
      <c r="I13" s="183">
        <v>10</v>
      </c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CF13" s="178"/>
    </row>
    <row r="14" spans="1:84" ht="15.75" x14ac:dyDescent="0.25">
      <c r="A14" s="103" t="str">
        <f>DataTable3[[#This Row],[FlightNumber]]&amp;" "&amp;DataTable3[[#This Row],[Departure Date]]</f>
        <v>VS76y 44222</v>
      </c>
      <c r="B14" s="185">
        <v>44222</v>
      </c>
      <c r="C14" s="182" t="s">
        <v>119</v>
      </c>
      <c r="D14" s="181" t="s">
        <v>21</v>
      </c>
      <c r="E14" s="181" t="s">
        <v>3</v>
      </c>
      <c r="F14" s="181" t="s">
        <v>101</v>
      </c>
      <c r="G14" s="181" t="s">
        <v>100</v>
      </c>
      <c r="H14" s="181" t="s">
        <v>104</v>
      </c>
      <c r="I14" s="183">
        <v>10</v>
      </c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CF14" s="178"/>
    </row>
    <row r="15" spans="1:84" ht="15.75" x14ac:dyDescent="0.25">
      <c r="A15" s="103" t="str">
        <f>DataTable3[[#This Row],[FlightNumber]]&amp;" "&amp;DataTable3[[#This Row],[Departure Date]]</f>
        <v>VS75y 44222</v>
      </c>
      <c r="B15" s="185">
        <v>44222</v>
      </c>
      <c r="C15" s="182" t="s">
        <v>118</v>
      </c>
      <c r="D15" s="181" t="s">
        <v>3</v>
      </c>
      <c r="E15" s="181" t="s">
        <v>21</v>
      </c>
      <c r="F15" s="181" t="s">
        <v>99</v>
      </c>
      <c r="G15" s="181" t="s">
        <v>100</v>
      </c>
      <c r="H15" s="181" t="s">
        <v>106</v>
      </c>
      <c r="I15" s="183">
        <v>10</v>
      </c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CF15" s="178"/>
    </row>
    <row r="16" spans="1:84" ht="15.75" x14ac:dyDescent="0.25">
      <c r="A16" s="103" t="str">
        <f>DataTable3[[#This Row],[FlightNumber]]&amp;" "&amp;DataTable3[[#This Row],[Departure Date]]</f>
        <v>VS28y 44222</v>
      </c>
      <c r="B16" s="185">
        <v>44222</v>
      </c>
      <c r="C16" s="182" t="s">
        <v>120</v>
      </c>
      <c r="D16" s="181" t="s">
        <v>21</v>
      </c>
      <c r="E16" s="181" t="s">
        <v>2</v>
      </c>
      <c r="F16" s="181" t="s">
        <v>101</v>
      </c>
      <c r="G16" s="181" t="s">
        <v>100</v>
      </c>
      <c r="H16" s="181" t="s">
        <v>109</v>
      </c>
      <c r="I16" s="183">
        <v>10</v>
      </c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CF16" s="178"/>
    </row>
    <row r="17" spans="1:84" ht="15.75" x14ac:dyDescent="0.25">
      <c r="A17" s="103" t="str">
        <f>DataTable3[[#This Row],[FlightNumber]]&amp;" "&amp;DataTable3[[#This Row],[Departure Date]]</f>
        <v>VS27y 44222</v>
      </c>
      <c r="B17" s="185">
        <v>44222</v>
      </c>
      <c r="C17" s="182" t="s">
        <v>117</v>
      </c>
      <c r="D17" s="181" t="s">
        <v>2</v>
      </c>
      <c r="E17" s="181" t="s">
        <v>21</v>
      </c>
      <c r="F17" s="181" t="s">
        <v>99</v>
      </c>
      <c r="G17" s="181" t="s">
        <v>100</v>
      </c>
      <c r="H17" s="181" t="s">
        <v>107</v>
      </c>
      <c r="I17" s="183">
        <v>10</v>
      </c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CF17" s="178"/>
    </row>
    <row r="18" spans="1:84" ht="15.75" x14ac:dyDescent="0.25">
      <c r="A18" s="103" t="str">
        <f>DataTable3[[#This Row],[FlightNumber]]&amp;" "&amp;DataTable3[[#This Row],[Departure Date]]</f>
        <v>VS27y 44223</v>
      </c>
      <c r="B18" s="185">
        <v>44223</v>
      </c>
      <c r="C18" s="182" t="s">
        <v>117</v>
      </c>
      <c r="D18" s="181" t="s">
        <v>2</v>
      </c>
      <c r="E18" s="181" t="s">
        <v>21</v>
      </c>
      <c r="F18" s="181" t="s">
        <v>99</v>
      </c>
      <c r="G18" s="181" t="s">
        <v>100</v>
      </c>
      <c r="H18" s="181" t="s">
        <v>107</v>
      </c>
      <c r="I18" s="183">
        <v>10</v>
      </c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CF18" s="178"/>
    </row>
    <row r="19" spans="1:84" ht="15.75" x14ac:dyDescent="0.25">
      <c r="A19" s="103" t="str">
        <f>DataTable3[[#This Row],[FlightNumber]]&amp;" "&amp;DataTable3[[#This Row],[Departure Date]]</f>
        <v>VS28y 44223</v>
      </c>
      <c r="B19" s="185">
        <v>44223</v>
      </c>
      <c r="C19" s="182" t="s">
        <v>120</v>
      </c>
      <c r="D19" s="181" t="s">
        <v>21</v>
      </c>
      <c r="E19" s="181" t="s">
        <v>2</v>
      </c>
      <c r="F19" s="181" t="s">
        <v>101</v>
      </c>
      <c r="G19" s="181" t="s">
        <v>100</v>
      </c>
      <c r="H19" s="181" t="s">
        <v>109</v>
      </c>
      <c r="I19" s="183">
        <v>10</v>
      </c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CF19" s="178"/>
    </row>
    <row r="20" spans="1:84" ht="15.75" x14ac:dyDescent="0.25">
      <c r="A20" s="103" t="str">
        <f>DataTable3[[#This Row],[FlightNumber]]&amp;" "&amp;DataTable3[[#This Row],[Departure Date]]</f>
        <v>VS75y 44223</v>
      </c>
      <c r="B20" s="185">
        <v>44223</v>
      </c>
      <c r="C20" s="182" t="s">
        <v>118</v>
      </c>
      <c r="D20" s="181" t="s">
        <v>3</v>
      </c>
      <c r="E20" s="181" t="s">
        <v>21</v>
      </c>
      <c r="F20" s="181" t="s">
        <v>99</v>
      </c>
      <c r="G20" s="181" t="s">
        <v>100</v>
      </c>
      <c r="H20" s="181" t="s">
        <v>106</v>
      </c>
      <c r="I20" s="183">
        <v>10</v>
      </c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CF20" s="178"/>
    </row>
    <row r="21" spans="1:84" ht="15.75" x14ac:dyDescent="0.25">
      <c r="A21" s="103" t="str">
        <f>DataTable3[[#This Row],[FlightNumber]]&amp;" "&amp;DataTable3[[#This Row],[Departure Date]]</f>
        <v>VS76y 44223</v>
      </c>
      <c r="B21" s="185">
        <v>44223</v>
      </c>
      <c r="C21" s="182" t="s">
        <v>119</v>
      </c>
      <c r="D21" s="181" t="s">
        <v>21</v>
      </c>
      <c r="E21" s="181" t="s">
        <v>3</v>
      </c>
      <c r="F21" s="181" t="s">
        <v>101</v>
      </c>
      <c r="G21" s="181" t="s">
        <v>100</v>
      </c>
      <c r="H21" s="181" t="s">
        <v>104</v>
      </c>
      <c r="I21" s="183">
        <v>10</v>
      </c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CF21" s="178"/>
    </row>
    <row r="22" spans="1:84" ht="15.75" x14ac:dyDescent="0.25">
      <c r="A22" s="103" t="str">
        <f>DataTable3[[#This Row],[FlightNumber]]&amp;" "&amp;DataTable3[[#This Row],[Departure Date]]</f>
        <v>VS76y 44224</v>
      </c>
      <c r="B22" s="185">
        <v>44224</v>
      </c>
      <c r="C22" s="182" t="s">
        <v>119</v>
      </c>
      <c r="D22" s="181" t="s">
        <v>21</v>
      </c>
      <c r="E22" s="181" t="s">
        <v>3</v>
      </c>
      <c r="F22" s="181" t="s">
        <v>101</v>
      </c>
      <c r="G22" s="181" t="s">
        <v>100</v>
      </c>
      <c r="H22" s="181" t="s">
        <v>104</v>
      </c>
      <c r="I22" s="183">
        <v>10</v>
      </c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CF22" s="178"/>
    </row>
    <row r="23" spans="1:84" ht="15.75" x14ac:dyDescent="0.25">
      <c r="A23" s="103" t="str">
        <f>DataTable3[[#This Row],[FlightNumber]]&amp;" "&amp;DataTable3[[#This Row],[Departure Date]]</f>
        <v>VS75y 44224</v>
      </c>
      <c r="B23" s="185">
        <v>44224</v>
      </c>
      <c r="C23" s="182" t="s">
        <v>118</v>
      </c>
      <c r="D23" s="181" t="s">
        <v>3</v>
      </c>
      <c r="E23" s="181" t="s">
        <v>21</v>
      </c>
      <c r="F23" s="181" t="s">
        <v>99</v>
      </c>
      <c r="G23" s="181" t="s">
        <v>100</v>
      </c>
      <c r="H23" s="181" t="s">
        <v>106</v>
      </c>
      <c r="I23" s="183">
        <v>10</v>
      </c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CF23" s="178"/>
    </row>
    <row r="24" spans="1:84" ht="15.75" x14ac:dyDescent="0.25">
      <c r="A24" s="103" t="str">
        <f>DataTable3[[#This Row],[FlightNumber]]&amp;" "&amp;DataTable3[[#This Row],[Departure Date]]</f>
        <v>VS28y 44224</v>
      </c>
      <c r="B24" s="185">
        <v>44224</v>
      </c>
      <c r="C24" s="182" t="s">
        <v>120</v>
      </c>
      <c r="D24" s="181" t="s">
        <v>21</v>
      </c>
      <c r="E24" s="181" t="s">
        <v>2</v>
      </c>
      <c r="F24" s="181" t="s">
        <v>101</v>
      </c>
      <c r="G24" s="181" t="s">
        <v>100</v>
      </c>
      <c r="H24" s="181" t="s">
        <v>109</v>
      </c>
      <c r="I24" s="183">
        <v>10</v>
      </c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CF24" s="178"/>
    </row>
    <row r="25" spans="1:84" ht="15.75" x14ac:dyDescent="0.25">
      <c r="A25" s="103" t="str">
        <f>DataTable3[[#This Row],[FlightNumber]]&amp;" "&amp;DataTable3[[#This Row],[Departure Date]]</f>
        <v>VS27y 44224</v>
      </c>
      <c r="B25" s="185">
        <v>44224</v>
      </c>
      <c r="C25" s="182" t="s">
        <v>117</v>
      </c>
      <c r="D25" s="181" t="s">
        <v>2</v>
      </c>
      <c r="E25" s="181" t="s">
        <v>21</v>
      </c>
      <c r="F25" s="181" t="s">
        <v>99</v>
      </c>
      <c r="G25" s="181" t="s">
        <v>100</v>
      </c>
      <c r="H25" s="181" t="s">
        <v>107</v>
      </c>
      <c r="I25" s="183">
        <v>10</v>
      </c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CF25" s="178"/>
    </row>
    <row r="26" spans="1:84" ht="15.75" x14ac:dyDescent="0.25">
      <c r="A26" s="103" t="str">
        <f>DataTable3[[#This Row],[FlightNumber]]&amp;" "&amp;DataTable3[[#This Row],[Departure Date]]</f>
        <v>VS27y 44225</v>
      </c>
      <c r="B26" s="185">
        <v>44225</v>
      </c>
      <c r="C26" s="182" t="s">
        <v>117</v>
      </c>
      <c r="D26" s="181" t="s">
        <v>2</v>
      </c>
      <c r="E26" s="181" t="s">
        <v>21</v>
      </c>
      <c r="F26" s="181" t="s">
        <v>99</v>
      </c>
      <c r="G26" s="181" t="s">
        <v>100</v>
      </c>
      <c r="H26" s="181" t="s">
        <v>107</v>
      </c>
      <c r="I26" s="183">
        <v>10</v>
      </c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CF26" s="178"/>
    </row>
    <row r="27" spans="1:84" ht="15.75" x14ac:dyDescent="0.25">
      <c r="A27" s="103" t="str">
        <f>DataTable3[[#This Row],[FlightNumber]]&amp;" "&amp;DataTable3[[#This Row],[Departure Date]]</f>
        <v>VS28y 44225</v>
      </c>
      <c r="B27" s="185">
        <v>44225</v>
      </c>
      <c r="C27" s="182" t="s">
        <v>120</v>
      </c>
      <c r="D27" s="181" t="s">
        <v>21</v>
      </c>
      <c r="E27" s="181" t="s">
        <v>2</v>
      </c>
      <c r="F27" s="181" t="s">
        <v>101</v>
      </c>
      <c r="G27" s="181" t="s">
        <v>100</v>
      </c>
      <c r="H27" s="181" t="s">
        <v>109</v>
      </c>
      <c r="I27" s="183">
        <v>10</v>
      </c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CF27" s="178"/>
    </row>
    <row r="28" spans="1:84" ht="15.75" x14ac:dyDescent="0.25">
      <c r="A28" s="103" t="str">
        <f>DataTable3[[#This Row],[FlightNumber]]&amp;" "&amp;DataTable3[[#This Row],[Departure Date]]</f>
        <v>VS75y 44225</v>
      </c>
      <c r="B28" s="185">
        <v>44225</v>
      </c>
      <c r="C28" s="182" t="s">
        <v>118</v>
      </c>
      <c r="D28" s="181" t="s">
        <v>3</v>
      </c>
      <c r="E28" s="181" t="s">
        <v>21</v>
      </c>
      <c r="F28" s="181" t="s">
        <v>99</v>
      </c>
      <c r="G28" s="181" t="s">
        <v>100</v>
      </c>
      <c r="H28" s="181" t="s">
        <v>106</v>
      </c>
      <c r="I28" s="183">
        <v>10</v>
      </c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CF28" s="178"/>
    </row>
    <row r="29" spans="1:84" ht="15.75" x14ac:dyDescent="0.25">
      <c r="A29" s="103" t="str">
        <f>DataTable3[[#This Row],[FlightNumber]]&amp;" "&amp;DataTable3[[#This Row],[Departure Date]]</f>
        <v>VS76y 44225</v>
      </c>
      <c r="B29" s="185">
        <v>44225</v>
      </c>
      <c r="C29" s="182" t="s">
        <v>119</v>
      </c>
      <c r="D29" s="181" t="s">
        <v>21</v>
      </c>
      <c r="E29" s="181" t="s">
        <v>3</v>
      </c>
      <c r="F29" s="181" t="s">
        <v>101</v>
      </c>
      <c r="G29" s="181" t="s">
        <v>100</v>
      </c>
      <c r="H29" s="181" t="s">
        <v>104</v>
      </c>
      <c r="I29" s="183">
        <v>10</v>
      </c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CF29" s="178"/>
    </row>
    <row r="30" spans="1:84" ht="15.75" x14ac:dyDescent="0.25">
      <c r="A30" s="103" t="str">
        <f>DataTable3[[#This Row],[FlightNumber]]&amp;" "&amp;DataTable3[[#This Row],[Departure Date]]</f>
        <v>VS76y 44226</v>
      </c>
      <c r="B30" s="185">
        <v>44226</v>
      </c>
      <c r="C30" s="182" t="s">
        <v>119</v>
      </c>
      <c r="D30" s="181" t="s">
        <v>21</v>
      </c>
      <c r="E30" s="181" t="s">
        <v>3</v>
      </c>
      <c r="F30" s="181" t="s">
        <v>101</v>
      </c>
      <c r="G30" s="181" t="s">
        <v>100</v>
      </c>
      <c r="H30" s="181" t="s">
        <v>104</v>
      </c>
      <c r="I30" s="183">
        <v>10</v>
      </c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CF30" s="178"/>
    </row>
    <row r="31" spans="1:84" ht="15.75" x14ac:dyDescent="0.25">
      <c r="A31" s="103" t="str">
        <f>DataTable3[[#This Row],[FlightNumber]]&amp;" "&amp;DataTable3[[#This Row],[Departure Date]]</f>
        <v>VS75y 44226</v>
      </c>
      <c r="B31" s="185">
        <v>44226</v>
      </c>
      <c r="C31" s="182" t="s">
        <v>118</v>
      </c>
      <c r="D31" s="181" t="s">
        <v>3</v>
      </c>
      <c r="E31" s="181" t="s">
        <v>21</v>
      </c>
      <c r="F31" s="181" t="s">
        <v>99</v>
      </c>
      <c r="G31" s="181" t="s">
        <v>100</v>
      </c>
      <c r="H31" s="181" t="s">
        <v>106</v>
      </c>
      <c r="I31" s="183">
        <v>10</v>
      </c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CF31" s="178"/>
    </row>
    <row r="32" spans="1:84" ht="15.75" x14ac:dyDescent="0.25">
      <c r="A32" s="103" t="str">
        <f>DataTable3[[#This Row],[FlightNumber]]&amp;" "&amp;DataTable3[[#This Row],[Departure Date]]</f>
        <v>VS28y 44226</v>
      </c>
      <c r="B32" s="185">
        <v>44226</v>
      </c>
      <c r="C32" s="182" t="s">
        <v>120</v>
      </c>
      <c r="D32" s="181" t="s">
        <v>21</v>
      </c>
      <c r="E32" s="181" t="s">
        <v>2</v>
      </c>
      <c r="F32" s="181" t="s">
        <v>101</v>
      </c>
      <c r="G32" s="181" t="s">
        <v>100</v>
      </c>
      <c r="H32" s="181" t="s">
        <v>109</v>
      </c>
      <c r="I32" s="183">
        <v>10</v>
      </c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CF32" s="178"/>
    </row>
    <row r="33" spans="1:84" ht="15.75" x14ac:dyDescent="0.25">
      <c r="A33" s="103" t="str">
        <f>DataTable3[[#This Row],[FlightNumber]]&amp;" "&amp;DataTable3[[#This Row],[Departure Date]]</f>
        <v>VS27y 44226</v>
      </c>
      <c r="B33" s="185">
        <v>44226</v>
      </c>
      <c r="C33" s="182" t="s">
        <v>117</v>
      </c>
      <c r="D33" s="181" t="s">
        <v>2</v>
      </c>
      <c r="E33" s="181" t="s">
        <v>21</v>
      </c>
      <c r="F33" s="181" t="s">
        <v>99</v>
      </c>
      <c r="G33" s="181" t="s">
        <v>100</v>
      </c>
      <c r="H33" s="181" t="s">
        <v>107</v>
      </c>
      <c r="I33" s="183">
        <v>10</v>
      </c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CF33" s="178"/>
    </row>
    <row r="34" spans="1:84" ht="15.75" x14ac:dyDescent="0.25">
      <c r="A34" s="103" t="str">
        <f>DataTable3[[#This Row],[FlightNumber]]&amp;" "&amp;DataTable3[[#This Row],[Departure Date]]</f>
        <v>VS27y 44227</v>
      </c>
      <c r="B34" s="185">
        <v>44227</v>
      </c>
      <c r="C34" s="182" t="s">
        <v>117</v>
      </c>
      <c r="D34" s="181" t="s">
        <v>2</v>
      </c>
      <c r="E34" s="181" t="s">
        <v>21</v>
      </c>
      <c r="F34" s="181" t="s">
        <v>99</v>
      </c>
      <c r="G34" s="181" t="s">
        <v>100</v>
      </c>
      <c r="H34" s="181" t="s">
        <v>107</v>
      </c>
      <c r="I34" s="183">
        <v>10</v>
      </c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CF34" s="178"/>
    </row>
    <row r="35" spans="1:84" ht="15.75" x14ac:dyDescent="0.25">
      <c r="A35" s="103" t="str">
        <f>DataTable3[[#This Row],[FlightNumber]]&amp;" "&amp;DataTable3[[#This Row],[Departure Date]]</f>
        <v>VS28y 44227</v>
      </c>
      <c r="B35" s="185">
        <v>44227</v>
      </c>
      <c r="C35" s="182" t="s">
        <v>120</v>
      </c>
      <c r="D35" s="181" t="s">
        <v>21</v>
      </c>
      <c r="E35" s="181" t="s">
        <v>2</v>
      </c>
      <c r="F35" s="181" t="s">
        <v>101</v>
      </c>
      <c r="G35" s="181" t="s">
        <v>100</v>
      </c>
      <c r="H35" s="181" t="s">
        <v>109</v>
      </c>
      <c r="I35" s="183">
        <v>10</v>
      </c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CF35" s="178"/>
    </row>
    <row r="36" spans="1:84" ht="15.75" x14ac:dyDescent="0.25">
      <c r="A36" s="103" t="str">
        <f>DataTable3[[#This Row],[FlightNumber]]&amp;" "&amp;DataTable3[[#This Row],[Departure Date]]</f>
        <v>VS75y 44227</v>
      </c>
      <c r="B36" s="185">
        <v>44227</v>
      </c>
      <c r="C36" s="182" t="s">
        <v>118</v>
      </c>
      <c r="D36" s="181" t="s">
        <v>3</v>
      </c>
      <c r="E36" s="181" t="s">
        <v>21</v>
      </c>
      <c r="F36" s="181" t="s">
        <v>99</v>
      </c>
      <c r="G36" s="181" t="s">
        <v>100</v>
      </c>
      <c r="H36" s="181" t="s">
        <v>106</v>
      </c>
      <c r="I36" s="183">
        <v>10</v>
      </c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CF36" s="178"/>
    </row>
    <row r="37" spans="1:84" ht="15.75" x14ac:dyDescent="0.25">
      <c r="A37" s="103" t="str">
        <f>DataTable3[[#This Row],[FlightNumber]]&amp;" "&amp;DataTable3[[#This Row],[Departure Date]]</f>
        <v>VS76y 44227</v>
      </c>
      <c r="B37" s="185">
        <v>44227</v>
      </c>
      <c r="C37" s="182" t="s">
        <v>119</v>
      </c>
      <c r="D37" s="181" t="s">
        <v>21</v>
      </c>
      <c r="E37" s="181" t="s">
        <v>3</v>
      </c>
      <c r="F37" s="181" t="s">
        <v>101</v>
      </c>
      <c r="G37" s="181" t="s">
        <v>100</v>
      </c>
      <c r="H37" s="181" t="s">
        <v>104</v>
      </c>
      <c r="I37" s="183">
        <v>10</v>
      </c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CF37" s="178"/>
    </row>
    <row r="38" spans="1:84" ht="15.75" x14ac:dyDescent="0.25">
      <c r="A38" s="103" t="str">
        <f>DataTable3[[#This Row],[FlightNumber]]&amp;" "&amp;DataTable3[[#This Row],[Departure Date]]</f>
        <v>VS76y 44228</v>
      </c>
      <c r="B38" s="185">
        <v>44228</v>
      </c>
      <c r="C38" s="182" t="s">
        <v>119</v>
      </c>
      <c r="D38" s="181" t="s">
        <v>21</v>
      </c>
      <c r="E38" s="181" t="s">
        <v>3</v>
      </c>
      <c r="F38" s="181" t="s">
        <v>101</v>
      </c>
      <c r="G38" s="181" t="s">
        <v>100</v>
      </c>
      <c r="H38" s="181" t="s">
        <v>104</v>
      </c>
      <c r="I38" s="183">
        <v>10</v>
      </c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CF38" s="178"/>
    </row>
    <row r="39" spans="1:84" ht="15.75" x14ac:dyDescent="0.25">
      <c r="A39" s="103" t="str">
        <f>DataTable3[[#This Row],[FlightNumber]]&amp;" "&amp;DataTable3[[#This Row],[Departure Date]]</f>
        <v>VS75y 44228</v>
      </c>
      <c r="B39" s="185">
        <v>44228</v>
      </c>
      <c r="C39" s="182" t="s">
        <v>118</v>
      </c>
      <c r="D39" s="181" t="s">
        <v>3</v>
      </c>
      <c r="E39" s="181" t="s">
        <v>21</v>
      </c>
      <c r="F39" s="181" t="s">
        <v>99</v>
      </c>
      <c r="G39" s="181" t="s">
        <v>100</v>
      </c>
      <c r="H39" s="181" t="s">
        <v>106</v>
      </c>
      <c r="I39" s="183">
        <v>10</v>
      </c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CF39" s="178"/>
    </row>
    <row r="40" spans="1:84" ht="15.75" x14ac:dyDescent="0.25">
      <c r="A40" s="103" t="str">
        <f>DataTable3[[#This Row],[FlightNumber]]&amp;" "&amp;DataTable3[[#This Row],[Departure Date]]</f>
        <v>VS28y 44228</v>
      </c>
      <c r="B40" s="185">
        <v>44228</v>
      </c>
      <c r="C40" s="182" t="s">
        <v>120</v>
      </c>
      <c r="D40" s="181" t="s">
        <v>21</v>
      </c>
      <c r="E40" s="181" t="s">
        <v>2</v>
      </c>
      <c r="F40" s="181" t="s">
        <v>101</v>
      </c>
      <c r="G40" s="181" t="s">
        <v>100</v>
      </c>
      <c r="H40" s="181" t="s">
        <v>109</v>
      </c>
      <c r="I40" s="183">
        <v>10</v>
      </c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CF40" s="178"/>
    </row>
    <row r="41" spans="1:84" ht="15.75" x14ac:dyDescent="0.25">
      <c r="A41" s="103" t="str">
        <f>DataTable3[[#This Row],[FlightNumber]]&amp;" "&amp;DataTable3[[#This Row],[Departure Date]]</f>
        <v>VS27y 44228</v>
      </c>
      <c r="B41" s="185">
        <v>44228</v>
      </c>
      <c r="C41" s="182" t="s">
        <v>117</v>
      </c>
      <c r="D41" s="181" t="s">
        <v>2</v>
      </c>
      <c r="E41" s="181" t="s">
        <v>21</v>
      </c>
      <c r="F41" s="181" t="s">
        <v>99</v>
      </c>
      <c r="G41" s="181" t="s">
        <v>100</v>
      </c>
      <c r="H41" s="181" t="s">
        <v>107</v>
      </c>
      <c r="I41" s="183">
        <v>10</v>
      </c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CF41" s="178"/>
    </row>
    <row r="42" spans="1:84" ht="15.75" x14ac:dyDescent="0.25">
      <c r="A42" s="103" t="str">
        <f>DataTable3[[#This Row],[FlightNumber]]&amp;" "&amp;DataTable3[[#This Row],[Departure Date]]</f>
        <v>VS27y 44229</v>
      </c>
      <c r="B42" s="185">
        <v>44229</v>
      </c>
      <c r="C42" s="182" t="s">
        <v>117</v>
      </c>
      <c r="D42" s="181" t="s">
        <v>2</v>
      </c>
      <c r="E42" s="181" t="s">
        <v>21</v>
      </c>
      <c r="F42" s="181" t="s">
        <v>99</v>
      </c>
      <c r="G42" s="181" t="s">
        <v>100</v>
      </c>
      <c r="H42" s="181" t="s">
        <v>107</v>
      </c>
      <c r="I42" s="183">
        <v>10</v>
      </c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CF42" s="178"/>
    </row>
    <row r="43" spans="1:84" ht="15.75" x14ac:dyDescent="0.25">
      <c r="A43" s="103" t="str">
        <f>DataTable3[[#This Row],[FlightNumber]]&amp;" "&amp;DataTable3[[#This Row],[Departure Date]]</f>
        <v>VS28y 44229</v>
      </c>
      <c r="B43" s="185">
        <v>44229</v>
      </c>
      <c r="C43" s="182" t="s">
        <v>120</v>
      </c>
      <c r="D43" s="181" t="s">
        <v>21</v>
      </c>
      <c r="E43" s="181" t="s">
        <v>2</v>
      </c>
      <c r="F43" s="181" t="s">
        <v>101</v>
      </c>
      <c r="G43" s="181" t="s">
        <v>100</v>
      </c>
      <c r="H43" s="181" t="s">
        <v>109</v>
      </c>
      <c r="I43" s="183">
        <v>10</v>
      </c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CF43" s="178"/>
    </row>
    <row r="44" spans="1:84" ht="15.75" x14ac:dyDescent="0.25">
      <c r="A44" s="103" t="str">
        <f>DataTable3[[#This Row],[FlightNumber]]&amp;" "&amp;DataTable3[[#This Row],[Departure Date]]</f>
        <v>VS75y 44229</v>
      </c>
      <c r="B44" s="185">
        <v>44229</v>
      </c>
      <c r="C44" s="182" t="s">
        <v>118</v>
      </c>
      <c r="D44" s="181" t="s">
        <v>3</v>
      </c>
      <c r="E44" s="181" t="s">
        <v>21</v>
      </c>
      <c r="F44" s="181" t="s">
        <v>99</v>
      </c>
      <c r="G44" s="181" t="s">
        <v>100</v>
      </c>
      <c r="H44" s="181" t="s">
        <v>106</v>
      </c>
      <c r="I44" s="183">
        <v>10</v>
      </c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CF44" s="178"/>
    </row>
    <row r="45" spans="1:84" ht="15.75" x14ac:dyDescent="0.25">
      <c r="A45" s="103" t="str">
        <f>DataTable3[[#This Row],[FlightNumber]]&amp;" "&amp;DataTable3[[#This Row],[Departure Date]]</f>
        <v>VS76y 44229</v>
      </c>
      <c r="B45" s="185">
        <v>44229</v>
      </c>
      <c r="C45" s="182" t="s">
        <v>119</v>
      </c>
      <c r="D45" s="181" t="s">
        <v>21</v>
      </c>
      <c r="E45" s="181" t="s">
        <v>3</v>
      </c>
      <c r="F45" s="181" t="s">
        <v>101</v>
      </c>
      <c r="G45" s="181" t="s">
        <v>100</v>
      </c>
      <c r="H45" s="181" t="s">
        <v>104</v>
      </c>
      <c r="I45" s="183">
        <v>10</v>
      </c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CF45" s="178"/>
    </row>
    <row r="46" spans="1:84" ht="15.75" x14ac:dyDescent="0.25">
      <c r="A46" s="103" t="str">
        <f>DataTable3[[#This Row],[FlightNumber]]&amp;" "&amp;DataTable3[[#This Row],[Departure Date]]</f>
        <v>VS76y 44230</v>
      </c>
      <c r="B46" s="185">
        <v>44230</v>
      </c>
      <c r="C46" s="182" t="s">
        <v>119</v>
      </c>
      <c r="D46" s="181" t="s">
        <v>21</v>
      </c>
      <c r="E46" s="181" t="s">
        <v>3</v>
      </c>
      <c r="F46" s="181" t="s">
        <v>101</v>
      </c>
      <c r="G46" s="181" t="s">
        <v>100</v>
      </c>
      <c r="H46" s="181" t="s">
        <v>104</v>
      </c>
      <c r="I46" s="183">
        <v>10</v>
      </c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CF46" s="178"/>
    </row>
    <row r="47" spans="1:84" ht="15.75" x14ac:dyDescent="0.25">
      <c r="A47" s="103" t="str">
        <f>DataTable3[[#This Row],[FlightNumber]]&amp;" "&amp;DataTable3[[#This Row],[Departure Date]]</f>
        <v>VS75y 44230</v>
      </c>
      <c r="B47" s="185">
        <v>44230</v>
      </c>
      <c r="C47" s="182" t="s">
        <v>118</v>
      </c>
      <c r="D47" s="181" t="s">
        <v>3</v>
      </c>
      <c r="E47" s="181" t="s">
        <v>21</v>
      </c>
      <c r="F47" s="181" t="s">
        <v>99</v>
      </c>
      <c r="G47" s="181" t="s">
        <v>100</v>
      </c>
      <c r="H47" s="181" t="s">
        <v>106</v>
      </c>
      <c r="I47" s="183">
        <v>10</v>
      </c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CF47" s="178"/>
    </row>
    <row r="48" spans="1:84" ht="15.75" x14ac:dyDescent="0.25">
      <c r="A48" s="103" t="str">
        <f>DataTable3[[#This Row],[FlightNumber]]&amp;" "&amp;DataTable3[[#This Row],[Departure Date]]</f>
        <v>VS28y 44230</v>
      </c>
      <c r="B48" s="185">
        <v>44230</v>
      </c>
      <c r="C48" s="182" t="s">
        <v>120</v>
      </c>
      <c r="D48" s="181" t="s">
        <v>21</v>
      </c>
      <c r="E48" s="181" t="s">
        <v>2</v>
      </c>
      <c r="F48" s="181" t="s">
        <v>101</v>
      </c>
      <c r="G48" s="181" t="s">
        <v>100</v>
      </c>
      <c r="H48" s="181" t="s">
        <v>109</v>
      </c>
      <c r="I48" s="183">
        <v>10</v>
      </c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CF48" s="178"/>
    </row>
    <row r="49" spans="1:84" ht="15.75" x14ac:dyDescent="0.25">
      <c r="A49" s="103" t="str">
        <f>DataTable3[[#This Row],[FlightNumber]]&amp;" "&amp;DataTable3[[#This Row],[Departure Date]]</f>
        <v>VS27y 44230</v>
      </c>
      <c r="B49" s="185">
        <v>44230</v>
      </c>
      <c r="C49" s="182" t="s">
        <v>117</v>
      </c>
      <c r="D49" s="181" t="s">
        <v>2</v>
      </c>
      <c r="E49" s="181" t="s">
        <v>21</v>
      </c>
      <c r="F49" s="181" t="s">
        <v>99</v>
      </c>
      <c r="G49" s="181" t="s">
        <v>100</v>
      </c>
      <c r="H49" s="181" t="s">
        <v>107</v>
      </c>
      <c r="I49" s="183">
        <v>10</v>
      </c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CF49" s="178"/>
    </row>
    <row r="50" spans="1:84" ht="15.75" x14ac:dyDescent="0.25">
      <c r="A50" s="103" t="str">
        <f>DataTable3[[#This Row],[FlightNumber]]&amp;" "&amp;DataTable3[[#This Row],[Departure Date]]</f>
        <v>VS27y 44231</v>
      </c>
      <c r="B50" s="185">
        <v>44231</v>
      </c>
      <c r="C50" s="182" t="s">
        <v>117</v>
      </c>
      <c r="D50" s="181" t="s">
        <v>2</v>
      </c>
      <c r="E50" s="181" t="s">
        <v>21</v>
      </c>
      <c r="F50" s="181" t="s">
        <v>99</v>
      </c>
      <c r="G50" s="181" t="s">
        <v>100</v>
      </c>
      <c r="H50" s="181" t="s">
        <v>107</v>
      </c>
      <c r="I50" s="183">
        <v>10</v>
      </c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CF50" s="178"/>
    </row>
    <row r="51" spans="1:84" ht="15.75" x14ac:dyDescent="0.25">
      <c r="A51" s="103" t="str">
        <f>DataTable3[[#This Row],[FlightNumber]]&amp;" "&amp;DataTable3[[#This Row],[Departure Date]]</f>
        <v>VS28y 44231</v>
      </c>
      <c r="B51" s="185">
        <v>44231</v>
      </c>
      <c r="C51" s="182" t="s">
        <v>120</v>
      </c>
      <c r="D51" s="181" t="s">
        <v>21</v>
      </c>
      <c r="E51" s="181" t="s">
        <v>2</v>
      </c>
      <c r="F51" s="181" t="s">
        <v>101</v>
      </c>
      <c r="G51" s="181" t="s">
        <v>100</v>
      </c>
      <c r="H51" s="181" t="s">
        <v>109</v>
      </c>
      <c r="I51" s="183">
        <v>10</v>
      </c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CF51" s="178"/>
    </row>
    <row r="52" spans="1:84" ht="15.75" x14ac:dyDescent="0.25">
      <c r="A52" s="103" t="str">
        <f>DataTable3[[#This Row],[FlightNumber]]&amp;" "&amp;DataTable3[[#This Row],[Departure Date]]</f>
        <v>VS75y 44231</v>
      </c>
      <c r="B52" s="185">
        <v>44231</v>
      </c>
      <c r="C52" s="182" t="s">
        <v>118</v>
      </c>
      <c r="D52" s="181" t="s">
        <v>3</v>
      </c>
      <c r="E52" s="181" t="s">
        <v>21</v>
      </c>
      <c r="F52" s="181" t="s">
        <v>99</v>
      </c>
      <c r="G52" s="181" t="s">
        <v>100</v>
      </c>
      <c r="H52" s="181" t="s">
        <v>106</v>
      </c>
      <c r="I52" s="183">
        <v>10</v>
      </c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CF52" s="178"/>
    </row>
    <row r="53" spans="1:84" ht="15.75" x14ac:dyDescent="0.25">
      <c r="A53" s="103" t="str">
        <f>DataTable3[[#This Row],[FlightNumber]]&amp;" "&amp;DataTable3[[#This Row],[Departure Date]]</f>
        <v>VS76y 44231</v>
      </c>
      <c r="B53" s="185">
        <v>44231</v>
      </c>
      <c r="C53" s="182" t="s">
        <v>119</v>
      </c>
      <c r="D53" s="181" t="s">
        <v>21</v>
      </c>
      <c r="E53" s="181" t="s">
        <v>3</v>
      </c>
      <c r="F53" s="181" t="s">
        <v>101</v>
      </c>
      <c r="G53" s="181" t="s">
        <v>100</v>
      </c>
      <c r="H53" s="181" t="s">
        <v>104</v>
      </c>
      <c r="I53" s="183">
        <v>10</v>
      </c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CF53" s="178"/>
    </row>
    <row r="54" spans="1:84" ht="15.75" x14ac:dyDescent="0.25">
      <c r="A54" s="103" t="str">
        <f>DataTable3[[#This Row],[FlightNumber]]&amp;" "&amp;DataTable3[[#This Row],[Departure Date]]</f>
        <v>VS76y 44232</v>
      </c>
      <c r="B54" s="185">
        <v>44232</v>
      </c>
      <c r="C54" s="182" t="s">
        <v>119</v>
      </c>
      <c r="D54" s="181" t="s">
        <v>21</v>
      </c>
      <c r="E54" s="181" t="s">
        <v>3</v>
      </c>
      <c r="F54" s="181" t="s">
        <v>101</v>
      </c>
      <c r="G54" s="181" t="s">
        <v>100</v>
      </c>
      <c r="H54" s="181" t="s">
        <v>104</v>
      </c>
      <c r="I54" s="183">
        <v>10</v>
      </c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CF54" s="178"/>
    </row>
    <row r="55" spans="1:84" ht="15.75" x14ac:dyDescent="0.25">
      <c r="A55" s="103" t="str">
        <f>DataTable3[[#This Row],[FlightNumber]]&amp;" "&amp;DataTable3[[#This Row],[Departure Date]]</f>
        <v>VS75y 44232</v>
      </c>
      <c r="B55" s="185">
        <v>44232</v>
      </c>
      <c r="C55" s="182" t="s">
        <v>118</v>
      </c>
      <c r="D55" s="181" t="s">
        <v>3</v>
      </c>
      <c r="E55" s="181" t="s">
        <v>21</v>
      </c>
      <c r="F55" s="181" t="s">
        <v>99</v>
      </c>
      <c r="G55" s="181" t="s">
        <v>100</v>
      </c>
      <c r="H55" s="181" t="s">
        <v>106</v>
      </c>
      <c r="I55" s="183">
        <v>10</v>
      </c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CF55" s="178"/>
    </row>
    <row r="56" spans="1:84" ht="15.75" x14ac:dyDescent="0.25">
      <c r="A56" s="103" t="str">
        <f>DataTable3[[#This Row],[FlightNumber]]&amp;" "&amp;DataTable3[[#This Row],[Departure Date]]</f>
        <v>VS28y 44232</v>
      </c>
      <c r="B56" s="185">
        <v>44232</v>
      </c>
      <c r="C56" s="182" t="s">
        <v>120</v>
      </c>
      <c r="D56" s="181" t="s">
        <v>21</v>
      </c>
      <c r="E56" s="181" t="s">
        <v>2</v>
      </c>
      <c r="F56" s="181" t="s">
        <v>101</v>
      </c>
      <c r="G56" s="181" t="s">
        <v>100</v>
      </c>
      <c r="H56" s="181" t="s">
        <v>109</v>
      </c>
      <c r="I56" s="183">
        <v>10</v>
      </c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CF56" s="178"/>
    </row>
    <row r="57" spans="1:84" ht="15.75" x14ac:dyDescent="0.25">
      <c r="A57" s="103" t="str">
        <f>DataTable3[[#This Row],[FlightNumber]]&amp;" "&amp;DataTable3[[#This Row],[Departure Date]]</f>
        <v>VS27y 44232</v>
      </c>
      <c r="B57" s="185">
        <v>44232</v>
      </c>
      <c r="C57" s="182" t="s">
        <v>117</v>
      </c>
      <c r="D57" s="181" t="s">
        <v>2</v>
      </c>
      <c r="E57" s="181" t="s">
        <v>21</v>
      </c>
      <c r="F57" s="181" t="s">
        <v>99</v>
      </c>
      <c r="G57" s="181" t="s">
        <v>100</v>
      </c>
      <c r="H57" s="181" t="s">
        <v>107</v>
      </c>
      <c r="I57" s="183">
        <v>6</v>
      </c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CF57" s="178"/>
    </row>
    <row r="58" spans="1:84" ht="15.75" x14ac:dyDescent="0.25">
      <c r="A58" s="103" t="str">
        <f>DataTable3[[#This Row],[FlightNumber]]&amp;" "&amp;DataTable3[[#This Row],[Departure Date]]</f>
        <v>VS27y 44233</v>
      </c>
      <c r="B58" s="185">
        <v>44233</v>
      </c>
      <c r="C58" s="182" t="s">
        <v>117</v>
      </c>
      <c r="D58" s="181" t="s">
        <v>2</v>
      </c>
      <c r="E58" s="181" t="s">
        <v>21</v>
      </c>
      <c r="F58" s="181" t="s">
        <v>99</v>
      </c>
      <c r="G58" s="181" t="s">
        <v>100</v>
      </c>
      <c r="H58" s="181" t="s">
        <v>107</v>
      </c>
      <c r="I58" s="183">
        <v>10</v>
      </c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CF58" s="178"/>
    </row>
    <row r="59" spans="1:84" ht="15.75" x14ac:dyDescent="0.25">
      <c r="A59" s="103" t="str">
        <f>DataTable3[[#This Row],[FlightNumber]]&amp;" "&amp;DataTable3[[#This Row],[Departure Date]]</f>
        <v>VS28y 44233</v>
      </c>
      <c r="B59" s="185">
        <v>44233</v>
      </c>
      <c r="C59" s="182" t="s">
        <v>120</v>
      </c>
      <c r="D59" s="181" t="s">
        <v>21</v>
      </c>
      <c r="E59" s="181" t="s">
        <v>2</v>
      </c>
      <c r="F59" s="181" t="s">
        <v>101</v>
      </c>
      <c r="G59" s="181" t="s">
        <v>100</v>
      </c>
      <c r="H59" s="181" t="s">
        <v>109</v>
      </c>
      <c r="I59" s="183">
        <v>10</v>
      </c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CF59" s="178"/>
    </row>
    <row r="60" spans="1:84" ht="15.75" x14ac:dyDescent="0.25">
      <c r="A60" s="103" t="str">
        <f>DataTable3[[#This Row],[FlightNumber]]&amp;" "&amp;DataTable3[[#This Row],[Departure Date]]</f>
        <v>VS75y 44233</v>
      </c>
      <c r="B60" s="185">
        <v>44233</v>
      </c>
      <c r="C60" s="182" t="s">
        <v>118</v>
      </c>
      <c r="D60" s="181" t="s">
        <v>3</v>
      </c>
      <c r="E60" s="181" t="s">
        <v>21</v>
      </c>
      <c r="F60" s="181" t="s">
        <v>99</v>
      </c>
      <c r="G60" s="181" t="s">
        <v>100</v>
      </c>
      <c r="H60" s="181" t="s">
        <v>106</v>
      </c>
      <c r="I60" s="183">
        <v>10</v>
      </c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CF60" s="178"/>
    </row>
    <row r="61" spans="1:84" ht="15.75" x14ac:dyDescent="0.25">
      <c r="A61" s="103" t="str">
        <f>DataTable3[[#This Row],[FlightNumber]]&amp;" "&amp;DataTable3[[#This Row],[Departure Date]]</f>
        <v>VS76y 44233</v>
      </c>
      <c r="B61" s="185">
        <v>44233</v>
      </c>
      <c r="C61" s="182" t="s">
        <v>119</v>
      </c>
      <c r="D61" s="181" t="s">
        <v>21</v>
      </c>
      <c r="E61" s="181" t="s">
        <v>3</v>
      </c>
      <c r="F61" s="181" t="s">
        <v>101</v>
      </c>
      <c r="G61" s="181" t="s">
        <v>100</v>
      </c>
      <c r="H61" s="181" t="s">
        <v>104</v>
      </c>
      <c r="I61" s="183">
        <v>10</v>
      </c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CF61" s="178"/>
    </row>
    <row r="62" spans="1:84" ht="15.75" x14ac:dyDescent="0.25">
      <c r="A62" s="103" t="str">
        <f>DataTable3[[#This Row],[FlightNumber]]&amp;" "&amp;DataTable3[[#This Row],[Departure Date]]</f>
        <v>VS76y 44234</v>
      </c>
      <c r="B62" s="185">
        <v>44234</v>
      </c>
      <c r="C62" s="182" t="s">
        <v>119</v>
      </c>
      <c r="D62" s="181" t="s">
        <v>21</v>
      </c>
      <c r="E62" s="181" t="s">
        <v>3</v>
      </c>
      <c r="F62" s="181" t="s">
        <v>101</v>
      </c>
      <c r="G62" s="181" t="s">
        <v>100</v>
      </c>
      <c r="H62" s="181" t="s">
        <v>104</v>
      </c>
      <c r="I62" s="183">
        <v>10</v>
      </c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CF62" s="178"/>
    </row>
    <row r="63" spans="1:84" ht="15.75" x14ac:dyDescent="0.25">
      <c r="A63" s="103" t="str">
        <f>DataTable3[[#This Row],[FlightNumber]]&amp;" "&amp;DataTable3[[#This Row],[Departure Date]]</f>
        <v>VS75y 44234</v>
      </c>
      <c r="B63" s="185">
        <v>44234</v>
      </c>
      <c r="C63" s="182" t="s">
        <v>118</v>
      </c>
      <c r="D63" s="181" t="s">
        <v>3</v>
      </c>
      <c r="E63" s="181" t="s">
        <v>21</v>
      </c>
      <c r="F63" s="181" t="s">
        <v>99</v>
      </c>
      <c r="G63" s="181" t="s">
        <v>100</v>
      </c>
      <c r="H63" s="181" t="s">
        <v>106</v>
      </c>
      <c r="I63" s="183">
        <v>10</v>
      </c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CF63" s="178"/>
    </row>
    <row r="64" spans="1:84" ht="15.75" x14ac:dyDescent="0.25">
      <c r="A64" s="103" t="str">
        <f>DataTable3[[#This Row],[FlightNumber]]&amp;" "&amp;DataTable3[[#This Row],[Departure Date]]</f>
        <v>VS28y 44234</v>
      </c>
      <c r="B64" s="185">
        <v>44234</v>
      </c>
      <c r="C64" s="182" t="s">
        <v>120</v>
      </c>
      <c r="D64" s="181" t="s">
        <v>21</v>
      </c>
      <c r="E64" s="181" t="s">
        <v>2</v>
      </c>
      <c r="F64" s="181" t="s">
        <v>101</v>
      </c>
      <c r="G64" s="181" t="s">
        <v>100</v>
      </c>
      <c r="H64" s="181" t="s">
        <v>109</v>
      </c>
      <c r="I64" s="183">
        <v>10</v>
      </c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CF64" s="178"/>
    </row>
    <row r="65" spans="1:84" ht="15.75" x14ac:dyDescent="0.25">
      <c r="A65" s="103" t="str">
        <f>DataTable3[[#This Row],[FlightNumber]]&amp;" "&amp;DataTable3[[#This Row],[Departure Date]]</f>
        <v>VS27y 44234</v>
      </c>
      <c r="B65" s="185">
        <v>44234</v>
      </c>
      <c r="C65" s="182" t="s">
        <v>117</v>
      </c>
      <c r="D65" s="181" t="s">
        <v>2</v>
      </c>
      <c r="E65" s="181" t="s">
        <v>21</v>
      </c>
      <c r="F65" s="181" t="s">
        <v>99</v>
      </c>
      <c r="G65" s="181" t="s">
        <v>100</v>
      </c>
      <c r="H65" s="181" t="s">
        <v>107</v>
      </c>
      <c r="I65" s="183">
        <v>10</v>
      </c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CF65" s="178"/>
    </row>
    <row r="66" spans="1:84" ht="15.75" x14ac:dyDescent="0.25">
      <c r="A66" s="103" t="str">
        <f>DataTable3[[#This Row],[FlightNumber]]&amp;" "&amp;DataTable3[[#This Row],[Departure Date]]</f>
        <v>VS27y 44235</v>
      </c>
      <c r="B66" s="185">
        <v>44235</v>
      </c>
      <c r="C66" s="182" t="s">
        <v>117</v>
      </c>
      <c r="D66" s="181" t="s">
        <v>2</v>
      </c>
      <c r="E66" s="181" t="s">
        <v>21</v>
      </c>
      <c r="F66" s="181" t="s">
        <v>99</v>
      </c>
      <c r="G66" s="181" t="s">
        <v>100</v>
      </c>
      <c r="H66" s="181" t="s">
        <v>107</v>
      </c>
      <c r="I66" s="183">
        <v>10</v>
      </c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CF66" s="178"/>
    </row>
    <row r="67" spans="1:84" ht="15.75" x14ac:dyDescent="0.25">
      <c r="A67" s="103" t="str">
        <f>DataTable3[[#This Row],[FlightNumber]]&amp;" "&amp;DataTable3[[#This Row],[Departure Date]]</f>
        <v>VS28y 44235</v>
      </c>
      <c r="B67" s="185">
        <v>44235</v>
      </c>
      <c r="C67" s="182" t="s">
        <v>120</v>
      </c>
      <c r="D67" s="181" t="s">
        <v>21</v>
      </c>
      <c r="E67" s="181" t="s">
        <v>2</v>
      </c>
      <c r="F67" s="181" t="s">
        <v>101</v>
      </c>
      <c r="G67" s="181" t="s">
        <v>100</v>
      </c>
      <c r="H67" s="181" t="s">
        <v>109</v>
      </c>
      <c r="I67" s="183">
        <v>10</v>
      </c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CF67" s="178"/>
    </row>
    <row r="68" spans="1:84" ht="15.75" x14ac:dyDescent="0.25">
      <c r="A68" s="103" t="str">
        <f>DataTable3[[#This Row],[FlightNumber]]&amp;" "&amp;DataTable3[[#This Row],[Departure Date]]</f>
        <v>VS75y 44235</v>
      </c>
      <c r="B68" s="185">
        <v>44235</v>
      </c>
      <c r="C68" s="182" t="s">
        <v>118</v>
      </c>
      <c r="D68" s="181" t="s">
        <v>3</v>
      </c>
      <c r="E68" s="181" t="s">
        <v>21</v>
      </c>
      <c r="F68" s="181" t="s">
        <v>99</v>
      </c>
      <c r="G68" s="181" t="s">
        <v>100</v>
      </c>
      <c r="H68" s="181" t="s">
        <v>106</v>
      </c>
      <c r="I68" s="183">
        <v>10</v>
      </c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CF68" s="178"/>
    </row>
    <row r="69" spans="1:84" ht="15.75" x14ac:dyDescent="0.25">
      <c r="A69" s="103" t="str">
        <f>DataTable3[[#This Row],[FlightNumber]]&amp;" "&amp;DataTable3[[#This Row],[Departure Date]]</f>
        <v>VS76y 44235</v>
      </c>
      <c r="B69" s="185">
        <v>44235</v>
      </c>
      <c r="C69" s="182" t="s">
        <v>119</v>
      </c>
      <c r="D69" s="181" t="s">
        <v>21</v>
      </c>
      <c r="E69" s="181" t="s">
        <v>3</v>
      </c>
      <c r="F69" s="181" t="s">
        <v>101</v>
      </c>
      <c r="G69" s="181" t="s">
        <v>100</v>
      </c>
      <c r="H69" s="181" t="s">
        <v>104</v>
      </c>
      <c r="I69" s="183">
        <v>10</v>
      </c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CF69" s="178"/>
    </row>
    <row r="70" spans="1:84" ht="15.75" x14ac:dyDescent="0.25">
      <c r="A70" s="103" t="str">
        <f>DataTable3[[#This Row],[FlightNumber]]&amp;" "&amp;DataTable3[[#This Row],[Departure Date]]</f>
        <v>VS76y 44236</v>
      </c>
      <c r="B70" s="185">
        <v>44236</v>
      </c>
      <c r="C70" s="182" t="s">
        <v>119</v>
      </c>
      <c r="D70" s="181" t="s">
        <v>21</v>
      </c>
      <c r="E70" s="181" t="s">
        <v>3</v>
      </c>
      <c r="F70" s="181" t="s">
        <v>101</v>
      </c>
      <c r="G70" s="181" t="s">
        <v>100</v>
      </c>
      <c r="H70" s="181" t="s">
        <v>104</v>
      </c>
      <c r="I70" s="183">
        <v>10</v>
      </c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CF70" s="178"/>
    </row>
    <row r="71" spans="1:84" ht="15.75" x14ac:dyDescent="0.25">
      <c r="A71" s="103" t="str">
        <f>DataTable3[[#This Row],[FlightNumber]]&amp;" "&amp;DataTable3[[#This Row],[Departure Date]]</f>
        <v>VS75y 44236</v>
      </c>
      <c r="B71" s="185">
        <v>44236</v>
      </c>
      <c r="C71" s="182" t="s">
        <v>118</v>
      </c>
      <c r="D71" s="181" t="s">
        <v>3</v>
      </c>
      <c r="E71" s="181" t="s">
        <v>21</v>
      </c>
      <c r="F71" s="181" t="s">
        <v>99</v>
      </c>
      <c r="G71" s="181" t="s">
        <v>100</v>
      </c>
      <c r="H71" s="181" t="s">
        <v>106</v>
      </c>
      <c r="I71" s="183">
        <v>5</v>
      </c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CF71" s="178"/>
    </row>
    <row r="72" spans="1:84" ht="15.75" x14ac:dyDescent="0.25">
      <c r="A72" s="103" t="str">
        <f>DataTable3[[#This Row],[FlightNumber]]&amp;" "&amp;DataTable3[[#This Row],[Departure Date]]</f>
        <v>VS28y 44236</v>
      </c>
      <c r="B72" s="185">
        <v>44236</v>
      </c>
      <c r="C72" s="182" t="s">
        <v>120</v>
      </c>
      <c r="D72" s="181" t="s">
        <v>21</v>
      </c>
      <c r="E72" s="181" t="s">
        <v>2</v>
      </c>
      <c r="F72" s="181" t="s">
        <v>101</v>
      </c>
      <c r="G72" s="181" t="s">
        <v>100</v>
      </c>
      <c r="H72" s="181" t="s">
        <v>109</v>
      </c>
      <c r="I72" s="183">
        <v>10</v>
      </c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CF72" s="178"/>
    </row>
    <row r="73" spans="1:84" ht="15.75" x14ac:dyDescent="0.25">
      <c r="A73" s="103" t="str">
        <f>DataTable3[[#This Row],[FlightNumber]]&amp;" "&amp;DataTable3[[#This Row],[Departure Date]]</f>
        <v>VS27y 44236</v>
      </c>
      <c r="B73" s="185">
        <v>44236</v>
      </c>
      <c r="C73" s="182" t="s">
        <v>117</v>
      </c>
      <c r="D73" s="181" t="s">
        <v>2</v>
      </c>
      <c r="E73" s="181" t="s">
        <v>21</v>
      </c>
      <c r="F73" s="181" t="s">
        <v>99</v>
      </c>
      <c r="G73" s="181" t="s">
        <v>100</v>
      </c>
      <c r="H73" s="181" t="s">
        <v>107</v>
      </c>
      <c r="I73" s="183">
        <v>10</v>
      </c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CF73" s="178"/>
    </row>
    <row r="74" spans="1:84" ht="15.75" x14ac:dyDescent="0.25">
      <c r="A74" s="103" t="str">
        <f>DataTable3[[#This Row],[FlightNumber]]&amp;" "&amp;DataTable3[[#This Row],[Departure Date]]</f>
        <v>VS27y 44237</v>
      </c>
      <c r="B74" s="185">
        <v>44237</v>
      </c>
      <c r="C74" s="182" t="s">
        <v>117</v>
      </c>
      <c r="D74" s="181" t="s">
        <v>2</v>
      </c>
      <c r="E74" s="181" t="s">
        <v>21</v>
      </c>
      <c r="F74" s="181" t="s">
        <v>99</v>
      </c>
      <c r="G74" s="181" t="s">
        <v>100</v>
      </c>
      <c r="H74" s="181" t="s">
        <v>107</v>
      </c>
      <c r="I74" s="183">
        <v>10</v>
      </c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CF74" s="178"/>
    </row>
    <row r="75" spans="1:84" ht="15.75" x14ac:dyDescent="0.25">
      <c r="A75" s="103" t="str">
        <f>DataTable3[[#This Row],[FlightNumber]]&amp;" "&amp;DataTable3[[#This Row],[Departure Date]]</f>
        <v>VS28y 44237</v>
      </c>
      <c r="B75" s="185">
        <v>44237</v>
      </c>
      <c r="C75" s="182" t="s">
        <v>120</v>
      </c>
      <c r="D75" s="181" t="s">
        <v>21</v>
      </c>
      <c r="E75" s="181" t="s">
        <v>2</v>
      </c>
      <c r="F75" s="181" t="s">
        <v>101</v>
      </c>
      <c r="G75" s="181" t="s">
        <v>100</v>
      </c>
      <c r="H75" s="181" t="s">
        <v>109</v>
      </c>
      <c r="I75" s="183">
        <v>10</v>
      </c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CF75" s="178"/>
    </row>
    <row r="76" spans="1:84" ht="15.75" x14ac:dyDescent="0.25">
      <c r="A76" s="103" t="str">
        <f>DataTable3[[#This Row],[FlightNumber]]&amp;" "&amp;DataTable3[[#This Row],[Departure Date]]</f>
        <v>VS75y 44237</v>
      </c>
      <c r="B76" s="185">
        <v>44237</v>
      </c>
      <c r="C76" s="182" t="s">
        <v>118</v>
      </c>
      <c r="D76" s="181" t="s">
        <v>3</v>
      </c>
      <c r="E76" s="181" t="s">
        <v>21</v>
      </c>
      <c r="F76" s="181" t="s">
        <v>99</v>
      </c>
      <c r="G76" s="181" t="s">
        <v>100</v>
      </c>
      <c r="H76" s="181" t="s">
        <v>106</v>
      </c>
      <c r="I76" s="183">
        <v>10</v>
      </c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CF76" s="178"/>
    </row>
    <row r="77" spans="1:84" ht="15.75" x14ac:dyDescent="0.25">
      <c r="A77" s="103" t="str">
        <f>DataTable3[[#This Row],[FlightNumber]]&amp;" "&amp;DataTable3[[#This Row],[Departure Date]]</f>
        <v>VS76y 44237</v>
      </c>
      <c r="B77" s="185">
        <v>44237</v>
      </c>
      <c r="C77" s="182" t="s">
        <v>119</v>
      </c>
      <c r="D77" s="181" t="s">
        <v>21</v>
      </c>
      <c r="E77" s="181" t="s">
        <v>3</v>
      </c>
      <c r="F77" s="181" t="s">
        <v>101</v>
      </c>
      <c r="G77" s="181" t="s">
        <v>100</v>
      </c>
      <c r="H77" s="181" t="s">
        <v>104</v>
      </c>
      <c r="I77" s="183">
        <v>10</v>
      </c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CF77" s="178"/>
    </row>
    <row r="78" spans="1:84" ht="15.75" x14ac:dyDescent="0.25">
      <c r="A78" s="103" t="str">
        <f>DataTable3[[#This Row],[FlightNumber]]&amp;" "&amp;DataTable3[[#This Row],[Departure Date]]</f>
        <v>VS76y 44238</v>
      </c>
      <c r="B78" s="185">
        <v>44238</v>
      </c>
      <c r="C78" s="182" t="s">
        <v>119</v>
      </c>
      <c r="D78" s="181" t="s">
        <v>21</v>
      </c>
      <c r="E78" s="181" t="s">
        <v>3</v>
      </c>
      <c r="F78" s="181" t="s">
        <v>101</v>
      </c>
      <c r="G78" s="181" t="s">
        <v>100</v>
      </c>
      <c r="H78" s="181" t="s">
        <v>104</v>
      </c>
      <c r="I78" s="183">
        <v>10</v>
      </c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CF78" s="178"/>
    </row>
    <row r="79" spans="1:84" ht="15.75" x14ac:dyDescent="0.25">
      <c r="A79" s="103" t="str">
        <f>DataTable3[[#This Row],[FlightNumber]]&amp;" "&amp;DataTable3[[#This Row],[Departure Date]]</f>
        <v>VS75y 44238</v>
      </c>
      <c r="B79" s="185">
        <v>44238</v>
      </c>
      <c r="C79" s="182" t="s">
        <v>118</v>
      </c>
      <c r="D79" s="181" t="s">
        <v>3</v>
      </c>
      <c r="E79" s="181" t="s">
        <v>21</v>
      </c>
      <c r="F79" s="181" t="s">
        <v>99</v>
      </c>
      <c r="G79" s="181" t="s">
        <v>100</v>
      </c>
      <c r="H79" s="181" t="s">
        <v>106</v>
      </c>
      <c r="I79" s="183">
        <v>10</v>
      </c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CF79" s="178"/>
    </row>
    <row r="80" spans="1:84" ht="15.75" x14ac:dyDescent="0.25">
      <c r="A80" s="103" t="str">
        <f>DataTable3[[#This Row],[FlightNumber]]&amp;" "&amp;DataTable3[[#This Row],[Departure Date]]</f>
        <v>VS28y 44238</v>
      </c>
      <c r="B80" s="185">
        <v>44238</v>
      </c>
      <c r="C80" s="182" t="s">
        <v>120</v>
      </c>
      <c r="D80" s="181" t="s">
        <v>21</v>
      </c>
      <c r="E80" s="181" t="s">
        <v>2</v>
      </c>
      <c r="F80" s="181" t="s">
        <v>101</v>
      </c>
      <c r="G80" s="181" t="s">
        <v>100</v>
      </c>
      <c r="H80" s="181" t="s">
        <v>109</v>
      </c>
      <c r="I80" s="183">
        <v>10</v>
      </c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CF80" s="178"/>
    </row>
    <row r="81" spans="1:84" ht="15.75" x14ac:dyDescent="0.25">
      <c r="A81" s="103" t="str">
        <f>DataTable3[[#This Row],[FlightNumber]]&amp;" "&amp;DataTable3[[#This Row],[Departure Date]]</f>
        <v>VS27y 44238</v>
      </c>
      <c r="B81" s="185">
        <v>44238</v>
      </c>
      <c r="C81" s="182" t="s">
        <v>117</v>
      </c>
      <c r="D81" s="181" t="s">
        <v>2</v>
      </c>
      <c r="E81" s="181" t="s">
        <v>21</v>
      </c>
      <c r="F81" s="181" t="s">
        <v>99</v>
      </c>
      <c r="G81" s="181" t="s">
        <v>100</v>
      </c>
      <c r="H81" s="181" t="s">
        <v>107</v>
      </c>
      <c r="I81" s="183">
        <v>10</v>
      </c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CF81" s="178"/>
    </row>
    <row r="82" spans="1:84" ht="15.75" x14ac:dyDescent="0.25">
      <c r="A82" s="103" t="str">
        <f>DataTable3[[#This Row],[FlightNumber]]&amp;" "&amp;DataTable3[[#This Row],[Departure Date]]</f>
        <v>VS27y 44239</v>
      </c>
      <c r="B82" s="185">
        <v>44239</v>
      </c>
      <c r="C82" s="182" t="s">
        <v>117</v>
      </c>
      <c r="D82" s="181" t="s">
        <v>2</v>
      </c>
      <c r="E82" s="181" t="s">
        <v>21</v>
      </c>
      <c r="F82" s="181" t="s">
        <v>99</v>
      </c>
      <c r="G82" s="181" t="s">
        <v>100</v>
      </c>
      <c r="H82" s="181" t="s">
        <v>107</v>
      </c>
      <c r="I82" s="183">
        <v>10</v>
      </c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CF82" s="178"/>
    </row>
    <row r="83" spans="1:84" ht="15.75" x14ac:dyDescent="0.25">
      <c r="A83" s="103" t="str">
        <f>DataTable3[[#This Row],[FlightNumber]]&amp;" "&amp;DataTable3[[#This Row],[Departure Date]]</f>
        <v>VS28y 44239</v>
      </c>
      <c r="B83" s="185">
        <v>44239</v>
      </c>
      <c r="C83" s="182" t="s">
        <v>120</v>
      </c>
      <c r="D83" s="181" t="s">
        <v>21</v>
      </c>
      <c r="E83" s="181" t="s">
        <v>2</v>
      </c>
      <c r="F83" s="181" t="s">
        <v>101</v>
      </c>
      <c r="G83" s="181" t="s">
        <v>100</v>
      </c>
      <c r="H83" s="181" t="s">
        <v>109</v>
      </c>
      <c r="I83" s="183">
        <v>10</v>
      </c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CF83" s="178"/>
    </row>
    <row r="84" spans="1:84" ht="15.75" x14ac:dyDescent="0.25">
      <c r="A84" s="103" t="str">
        <f>DataTable3[[#This Row],[FlightNumber]]&amp;" "&amp;DataTable3[[#This Row],[Departure Date]]</f>
        <v>VS75y 44239</v>
      </c>
      <c r="B84" s="185">
        <v>44239</v>
      </c>
      <c r="C84" s="182" t="s">
        <v>118</v>
      </c>
      <c r="D84" s="181" t="s">
        <v>3</v>
      </c>
      <c r="E84" s="181" t="s">
        <v>21</v>
      </c>
      <c r="F84" s="181" t="s">
        <v>99</v>
      </c>
      <c r="G84" s="181" t="s">
        <v>100</v>
      </c>
      <c r="H84" s="181" t="s">
        <v>106</v>
      </c>
      <c r="I84" s="183">
        <v>10</v>
      </c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CF84" s="178"/>
    </row>
    <row r="85" spans="1:84" ht="15.75" x14ac:dyDescent="0.25">
      <c r="A85" s="103" t="str">
        <f>DataTable3[[#This Row],[FlightNumber]]&amp;" "&amp;DataTable3[[#This Row],[Departure Date]]</f>
        <v>VS76y 44239</v>
      </c>
      <c r="B85" s="185">
        <v>44239</v>
      </c>
      <c r="C85" s="182" t="s">
        <v>119</v>
      </c>
      <c r="D85" s="181" t="s">
        <v>21</v>
      </c>
      <c r="E85" s="181" t="s">
        <v>3</v>
      </c>
      <c r="F85" s="181" t="s">
        <v>101</v>
      </c>
      <c r="G85" s="181" t="s">
        <v>100</v>
      </c>
      <c r="H85" s="181" t="s">
        <v>104</v>
      </c>
      <c r="I85" s="183">
        <v>10</v>
      </c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CF85" s="178"/>
    </row>
    <row r="86" spans="1:84" ht="15.75" x14ac:dyDescent="0.25">
      <c r="A86" s="103" t="str">
        <f>DataTable3[[#This Row],[FlightNumber]]&amp;" "&amp;DataTable3[[#This Row],[Departure Date]]</f>
        <v>VS76y 44240</v>
      </c>
      <c r="B86" s="185">
        <v>44240</v>
      </c>
      <c r="C86" s="182" t="s">
        <v>119</v>
      </c>
      <c r="D86" s="181" t="s">
        <v>21</v>
      </c>
      <c r="E86" s="181" t="s">
        <v>3</v>
      </c>
      <c r="F86" s="181" t="s">
        <v>101</v>
      </c>
      <c r="G86" s="181" t="s">
        <v>100</v>
      </c>
      <c r="H86" s="181" t="s">
        <v>104</v>
      </c>
      <c r="I86" s="183">
        <v>10</v>
      </c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CF86" s="178"/>
    </row>
    <row r="87" spans="1:84" ht="15.75" x14ac:dyDescent="0.25">
      <c r="A87" s="103" t="str">
        <f>DataTable3[[#This Row],[FlightNumber]]&amp;" "&amp;DataTable3[[#This Row],[Departure Date]]</f>
        <v>VS75y 44240</v>
      </c>
      <c r="B87" s="185">
        <v>44240</v>
      </c>
      <c r="C87" s="182" t="s">
        <v>118</v>
      </c>
      <c r="D87" s="181" t="s">
        <v>3</v>
      </c>
      <c r="E87" s="181" t="s">
        <v>21</v>
      </c>
      <c r="F87" s="181" t="s">
        <v>99</v>
      </c>
      <c r="G87" s="181" t="s">
        <v>100</v>
      </c>
      <c r="H87" s="181" t="s">
        <v>106</v>
      </c>
      <c r="I87" s="183">
        <v>10</v>
      </c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CF87" s="178"/>
    </row>
    <row r="88" spans="1:84" ht="15.75" x14ac:dyDescent="0.25">
      <c r="A88" s="103" t="str">
        <f>DataTable3[[#This Row],[FlightNumber]]&amp;" "&amp;DataTable3[[#This Row],[Departure Date]]</f>
        <v>VS28y 44240</v>
      </c>
      <c r="B88" s="185">
        <v>44240</v>
      </c>
      <c r="C88" s="182" t="s">
        <v>120</v>
      </c>
      <c r="D88" s="181" t="s">
        <v>21</v>
      </c>
      <c r="E88" s="181" t="s">
        <v>2</v>
      </c>
      <c r="F88" s="181" t="s">
        <v>101</v>
      </c>
      <c r="G88" s="181" t="s">
        <v>100</v>
      </c>
      <c r="H88" s="181" t="s">
        <v>109</v>
      </c>
      <c r="I88" s="183">
        <v>10</v>
      </c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CF88" s="178"/>
    </row>
    <row r="89" spans="1:84" ht="15.75" x14ac:dyDescent="0.25">
      <c r="A89" s="103" t="str">
        <f>DataTable3[[#This Row],[FlightNumber]]&amp;" "&amp;DataTable3[[#This Row],[Departure Date]]</f>
        <v>VS27y 44240</v>
      </c>
      <c r="B89" s="185">
        <v>44240</v>
      </c>
      <c r="C89" s="182" t="s">
        <v>117</v>
      </c>
      <c r="D89" s="181" t="s">
        <v>2</v>
      </c>
      <c r="E89" s="181" t="s">
        <v>21</v>
      </c>
      <c r="F89" s="181" t="s">
        <v>99</v>
      </c>
      <c r="G89" s="181" t="s">
        <v>100</v>
      </c>
      <c r="H89" s="181" t="s">
        <v>107</v>
      </c>
      <c r="I89" s="183">
        <v>6</v>
      </c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CF89" s="178"/>
    </row>
    <row r="90" spans="1:84" ht="15.75" x14ac:dyDescent="0.25">
      <c r="A90" s="103" t="str">
        <f>DataTable3[[#This Row],[FlightNumber]]&amp;" "&amp;DataTable3[[#This Row],[Departure Date]]</f>
        <v>VS27y 44241</v>
      </c>
      <c r="B90" s="185">
        <v>44241</v>
      </c>
      <c r="C90" s="182" t="s">
        <v>117</v>
      </c>
      <c r="D90" s="181" t="s">
        <v>2</v>
      </c>
      <c r="E90" s="181" t="s">
        <v>21</v>
      </c>
      <c r="F90" s="181" t="s">
        <v>99</v>
      </c>
      <c r="G90" s="181" t="s">
        <v>100</v>
      </c>
      <c r="H90" s="181" t="s">
        <v>107</v>
      </c>
      <c r="I90" s="183">
        <v>10</v>
      </c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CF90" s="178"/>
    </row>
    <row r="91" spans="1:84" ht="15.75" x14ac:dyDescent="0.25">
      <c r="A91" s="103" t="str">
        <f>DataTable3[[#This Row],[FlightNumber]]&amp;" "&amp;DataTable3[[#This Row],[Departure Date]]</f>
        <v>VS28y 44241</v>
      </c>
      <c r="B91" s="185">
        <v>44241</v>
      </c>
      <c r="C91" s="182" t="s">
        <v>120</v>
      </c>
      <c r="D91" s="181" t="s">
        <v>21</v>
      </c>
      <c r="E91" s="181" t="s">
        <v>2</v>
      </c>
      <c r="F91" s="181" t="s">
        <v>101</v>
      </c>
      <c r="G91" s="181" t="s">
        <v>100</v>
      </c>
      <c r="H91" s="181" t="s">
        <v>109</v>
      </c>
      <c r="I91" s="183">
        <v>10</v>
      </c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CF91" s="178"/>
    </row>
    <row r="92" spans="1:84" ht="15.75" x14ac:dyDescent="0.25">
      <c r="A92" s="103" t="str">
        <f>DataTable3[[#This Row],[FlightNumber]]&amp;" "&amp;DataTable3[[#This Row],[Departure Date]]</f>
        <v>VS75y 44241</v>
      </c>
      <c r="B92" s="185">
        <v>44241</v>
      </c>
      <c r="C92" s="182" t="s">
        <v>118</v>
      </c>
      <c r="D92" s="181" t="s">
        <v>3</v>
      </c>
      <c r="E92" s="181" t="s">
        <v>21</v>
      </c>
      <c r="F92" s="181" t="s">
        <v>99</v>
      </c>
      <c r="G92" s="181" t="s">
        <v>100</v>
      </c>
      <c r="H92" s="181" t="s">
        <v>106</v>
      </c>
      <c r="I92" s="183">
        <v>10</v>
      </c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CF92" s="178"/>
    </row>
    <row r="93" spans="1:84" ht="15.75" x14ac:dyDescent="0.25">
      <c r="A93" s="103" t="str">
        <f>DataTable3[[#This Row],[FlightNumber]]&amp;" "&amp;DataTable3[[#This Row],[Departure Date]]</f>
        <v>VS76y 44241</v>
      </c>
      <c r="B93" s="185">
        <v>44241</v>
      </c>
      <c r="C93" s="182" t="s">
        <v>119</v>
      </c>
      <c r="D93" s="181" t="s">
        <v>21</v>
      </c>
      <c r="E93" s="181" t="s">
        <v>3</v>
      </c>
      <c r="F93" s="181" t="s">
        <v>101</v>
      </c>
      <c r="G93" s="181" t="s">
        <v>100</v>
      </c>
      <c r="H93" s="181" t="s">
        <v>104</v>
      </c>
      <c r="I93" s="183">
        <v>10</v>
      </c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CF93" s="178"/>
    </row>
    <row r="94" spans="1:84" ht="15.75" x14ac:dyDescent="0.25">
      <c r="A94" s="103" t="str">
        <f>DataTable3[[#This Row],[FlightNumber]]&amp;" "&amp;DataTable3[[#This Row],[Departure Date]]</f>
        <v>VS76y 44242</v>
      </c>
      <c r="B94" s="185">
        <v>44242</v>
      </c>
      <c r="C94" s="182" t="s">
        <v>119</v>
      </c>
      <c r="D94" s="181" t="s">
        <v>21</v>
      </c>
      <c r="E94" s="181" t="s">
        <v>3</v>
      </c>
      <c r="F94" s="181" t="s">
        <v>101</v>
      </c>
      <c r="G94" s="181" t="s">
        <v>100</v>
      </c>
      <c r="H94" s="181" t="s">
        <v>104</v>
      </c>
      <c r="I94" s="183">
        <v>10</v>
      </c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CF94" s="178"/>
    </row>
    <row r="95" spans="1:84" ht="15.75" x14ac:dyDescent="0.25">
      <c r="A95" s="103" t="str">
        <f>DataTable3[[#This Row],[FlightNumber]]&amp;" "&amp;DataTable3[[#This Row],[Departure Date]]</f>
        <v>VS75y 44242</v>
      </c>
      <c r="B95" s="185">
        <v>44242</v>
      </c>
      <c r="C95" s="182" t="s">
        <v>118</v>
      </c>
      <c r="D95" s="181" t="s">
        <v>3</v>
      </c>
      <c r="E95" s="181" t="s">
        <v>21</v>
      </c>
      <c r="F95" s="181" t="s">
        <v>99</v>
      </c>
      <c r="G95" s="181" t="s">
        <v>100</v>
      </c>
      <c r="H95" s="181" t="s">
        <v>106</v>
      </c>
      <c r="I95" s="183">
        <v>10</v>
      </c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CF95" s="178"/>
    </row>
    <row r="96" spans="1:84" ht="15.75" x14ac:dyDescent="0.25">
      <c r="A96" s="103" t="str">
        <f>DataTable3[[#This Row],[FlightNumber]]&amp;" "&amp;DataTable3[[#This Row],[Departure Date]]</f>
        <v>VS28y 44242</v>
      </c>
      <c r="B96" s="185">
        <v>44242</v>
      </c>
      <c r="C96" s="182" t="s">
        <v>120</v>
      </c>
      <c r="D96" s="181" t="s">
        <v>21</v>
      </c>
      <c r="E96" s="181" t="s">
        <v>2</v>
      </c>
      <c r="F96" s="181" t="s">
        <v>101</v>
      </c>
      <c r="G96" s="181" t="s">
        <v>100</v>
      </c>
      <c r="H96" s="181" t="s">
        <v>109</v>
      </c>
      <c r="I96" s="183">
        <v>10</v>
      </c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CF96" s="178"/>
    </row>
    <row r="97" spans="1:84" ht="15.75" x14ac:dyDescent="0.25">
      <c r="A97" s="103" t="str">
        <f>DataTable3[[#This Row],[FlightNumber]]&amp;" "&amp;DataTable3[[#This Row],[Departure Date]]</f>
        <v>VS27y 44242</v>
      </c>
      <c r="B97" s="185">
        <v>44242</v>
      </c>
      <c r="C97" s="182" t="s">
        <v>117</v>
      </c>
      <c r="D97" s="181" t="s">
        <v>2</v>
      </c>
      <c r="E97" s="181" t="s">
        <v>21</v>
      </c>
      <c r="F97" s="181" t="s">
        <v>99</v>
      </c>
      <c r="G97" s="181" t="s">
        <v>100</v>
      </c>
      <c r="H97" s="181" t="s">
        <v>107</v>
      </c>
      <c r="I97" s="183">
        <v>5</v>
      </c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CF97" s="178"/>
    </row>
    <row r="98" spans="1:84" ht="15.75" x14ac:dyDescent="0.25">
      <c r="A98" s="103" t="str">
        <f>DataTable3[[#This Row],[FlightNumber]]&amp;" "&amp;DataTable3[[#This Row],[Departure Date]]</f>
        <v>VS27y 44243</v>
      </c>
      <c r="B98" s="185">
        <v>44243</v>
      </c>
      <c r="C98" s="182" t="s">
        <v>117</v>
      </c>
      <c r="D98" s="181" t="s">
        <v>2</v>
      </c>
      <c r="E98" s="181" t="s">
        <v>21</v>
      </c>
      <c r="F98" s="181" t="s">
        <v>99</v>
      </c>
      <c r="G98" s="181" t="s">
        <v>100</v>
      </c>
      <c r="H98" s="181" t="s">
        <v>107</v>
      </c>
      <c r="I98" s="183">
        <v>10</v>
      </c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CF98" s="178"/>
    </row>
    <row r="99" spans="1:84" ht="15.75" x14ac:dyDescent="0.25">
      <c r="A99" s="103" t="str">
        <f>DataTable3[[#This Row],[FlightNumber]]&amp;" "&amp;DataTable3[[#This Row],[Departure Date]]</f>
        <v>VS28y 44243</v>
      </c>
      <c r="B99" s="185">
        <v>44243</v>
      </c>
      <c r="C99" s="182" t="s">
        <v>120</v>
      </c>
      <c r="D99" s="181" t="s">
        <v>21</v>
      </c>
      <c r="E99" s="181" t="s">
        <v>2</v>
      </c>
      <c r="F99" s="181" t="s">
        <v>101</v>
      </c>
      <c r="G99" s="181" t="s">
        <v>100</v>
      </c>
      <c r="H99" s="181" t="s">
        <v>109</v>
      </c>
      <c r="I99" s="183">
        <v>10</v>
      </c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CF99" s="178"/>
    </row>
    <row r="100" spans="1:84" ht="15.75" x14ac:dyDescent="0.25">
      <c r="A100" s="103" t="str">
        <f>DataTable3[[#This Row],[FlightNumber]]&amp;" "&amp;DataTable3[[#This Row],[Departure Date]]</f>
        <v>VS75y 44243</v>
      </c>
      <c r="B100" s="185">
        <v>44243</v>
      </c>
      <c r="C100" s="182" t="s">
        <v>118</v>
      </c>
      <c r="D100" s="181" t="s">
        <v>3</v>
      </c>
      <c r="E100" s="181" t="s">
        <v>21</v>
      </c>
      <c r="F100" s="181" t="s">
        <v>99</v>
      </c>
      <c r="G100" s="181" t="s">
        <v>100</v>
      </c>
      <c r="H100" s="181" t="s">
        <v>106</v>
      </c>
      <c r="I100" s="183">
        <v>10</v>
      </c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CF100" s="178"/>
    </row>
    <row r="101" spans="1:84" ht="15.75" x14ac:dyDescent="0.25">
      <c r="A101" s="103" t="str">
        <f>DataTable3[[#This Row],[FlightNumber]]&amp;" "&amp;DataTable3[[#This Row],[Departure Date]]</f>
        <v>VS76y 44243</v>
      </c>
      <c r="B101" s="185">
        <v>44243</v>
      </c>
      <c r="C101" s="182" t="s">
        <v>119</v>
      </c>
      <c r="D101" s="181" t="s">
        <v>21</v>
      </c>
      <c r="E101" s="181" t="s">
        <v>3</v>
      </c>
      <c r="F101" s="181" t="s">
        <v>101</v>
      </c>
      <c r="G101" s="181" t="s">
        <v>100</v>
      </c>
      <c r="H101" s="181" t="s">
        <v>104</v>
      </c>
      <c r="I101" s="183">
        <v>10</v>
      </c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CF101" s="178"/>
    </row>
    <row r="102" spans="1:84" ht="15.75" x14ac:dyDescent="0.25">
      <c r="A102" s="103" t="str">
        <f>DataTable3[[#This Row],[FlightNumber]]&amp;" "&amp;DataTable3[[#This Row],[Departure Date]]</f>
        <v>VS76y 44244</v>
      </c>
      <c r="B102" s="185">
        <v>44244</v>
      </c>
      <c r="C102" s="182" t="s">
        <v>119</v>
      </c>
      <c r="D102" s="181" t="s">
        <v>21</v>
      </c>
      <c r="E102" s="181" t="s">
        <v>3</v>
      </c>
      <c r="F102" s="181" t="s">
        <v>101</v>
      </c>
      <c r="G102" s="181" t="s">
        <v>100</v>
      </c>
      <c r="H102" s="181" t="s">
        <v>104</v>
      </c>
      <c r="I102" s="183">
        <v>10</v>
      </c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CF102" s="178"/>
    </row>
    <row r="103" spans="1:84" ht="15.75" x14ac:dyDescent="0.25">
      <c r="A103" s="103" t="str">
        <f>DataTable3[[#This Row],[FlightNumber]]&amp;" "&amp;DataTable3[[#This Row],[Departure Date]]</f>
        <v>VS75y 44244</v>
      </c>
      <c r="B103" s="185">
        <v>44244</v>
      </c>
      <c r="C103" s="182" t="s">
        <v>118</v>
      </c>
      <c r="D103" s="181" t="s">
        <v>3</v>
      </c>
      <c r="E103" s="181" t="s">
        <v>21</v>
      </c>
      <c r="F103" s="181" t="s">
        <v>99</v>
      </c>
      <c r="G103" s="181" t="s">
        <v>100</v>
      </c>
      <c r="H103" s="181" t="s">
        <v>106</v>
      </c>
      <c r="I103" s="183">
        <v>10</v>
      </c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CF103" s="178"/>
    </row>
    <row r="104" spans="1:84" ht="15.75" x14ac:dyDescent="0.25">
      <c r="A104" s="103" t="str">
        <f>DataTable3[[#This Row],[FlightNumber]]&amp;" "&amp;DataTable3[[#This Row],[Departure Date]]</f>
        <v>VS28y 44244</v>
      </c>
      <c r="B104" s="185">
        <v>44244</v>
      </c>
      <c r="C104" s="182" t="s">
        <v>120</v>
      </c>
      <c r="D104" s="181" t="s">
        <v>21</v>
      </c>
      <c r="E104" s="181" t="s">
        <v>2</v>
      </c>
      <c r="F104" s="181" t="s">
        <v>101</v>
      </c>
      <c r="G104" s="181" t="s">
        <v>100</v>
      </c>
      <c r="H104" s="181" t="s">
        <v>109</v>
      </c>
      <c r="I104" s="183">
        <v>10</v>
      </c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CF104" s="178"/>
    </row>
    <row r="105" spans="1:84" ht="15.75" x14ac:dyDescent="0.25">
      <c r="A105" s="103" t="str">
        <f>DataTable3[[#This Row],[FlightNumber]]&amp;" "&amp;DataTable3[[#This Row],[Departure Date]]</f>
        <v>VS27y 44244</v>
      </c>
      <c r="B105" s="185">
        <v>44244</v>
      </c>
      <c r="C105" s="182" t="s">
        <v>117</v>
      </c>
      <c r="D105" s="181" t="s">
        <v>2</v>
      </c>
      <c r="E105" s="181" t="s">
        <v>21</v>
      </c>
      <c r="F105" s="181" t="s">
        <v>99</v>
      </c>
      <c r="G105" s="181" t="s">
        <v>100</v>
      </c>
      <c r="H105" s="181" t="s">
        <v>107</v>
      </c>
      <c r="I105" s="183">
        <v>10</v>
      </c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CF105" s="178"/>
    </row>
    <row r="106" spans="1:84" ht="15.75" x14ac:dyDescent="0.25">
      <c r="A106" s="103" t="str">
        <f>DataTable3[[#This Row],[FlightNumber]]&amp;" "&amp;DataTable3[[#This Row],[Departure Date]]</f>
        <v>VS27y 44245</v>
      </c>
      <c r="B106" s="185">
        <v>44245</v>
      </c>
      <c r="C106" s="182" t="s">
        <v>117</v>
      </c>
      <c r="D106" s="181" t="s">
        <v>2</v>
      </c>
      <c r="E106" s="181" t="s">
        <v>21</v>
      </c>
      <c r="F106" s="181" t="s">
        <v>99</v>
      </c>
      <c r="G106" s="181" t="s">
        <v>100</v>
      </c>
      <c r="H106" s="181" t="s">
        <v>107</v>
      </c>
      <c r="I106" s="183">
        <v>10</v>
      </c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CF106" s="178"/>
    </row>
    <row r="107" spans="1:84" ht="15.75" x14ac:dyDescent="0.25">
      <c r="A107" s="103" t="str">
        <f>DataTable3[[#This Row],[FlightNumber]]&amp;" "&amp;DataTable3[[#This Row],[Departure Date]]</f>
        <v>VS28y 44245</v>
      </c>
      <c r="B107" s="185">
        <v>44245</v>
      </c>
      <c r="C107" s="182" t="s">
        <v>120</v>
      </c>
      <c r="D107" s="181" t="s">
        <v>21</v>
      </c>
      <c r="E107" s="181" t="s">
        <v>2</v>
      </c>
      <c r="F107" s="181" t="s">
        <v>101</v>
      </c>
      <c r="G107" s="181" t="s">
        <v>100</v>
      </c>
      <c r="H107" s="181" t="s">
        <v>109</v>
      </c>
      <c r="I107" s="183">
        <v>10</v>
      </c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CF107" s="178"/>
    </row>
    <row r="108" spans="1:84" ht="15.75" x14ac:dyDescent="0.25">
      <c r="A108" s="103" t="str">
        <f>DataTable3[[#This Row],[FlightNumber]]&amp;" "&amp;DataTable3[[#This Row],[Departure Date]]</f>
        <v>VS75y 44245</v>
      </c>
      <c r="B108" s="185">
        <v>44245</v>
      </c>
      <c r="C108" s="182" t="s">
        <v>118</v>
      </c>
      <c r="D108" s="181" t="s">
        <v>3</v>
      </c>
      <c r="E108" s="181" t="s">
        <v>21</v>
      </c>
      <c r="F108" s="181" t="s">
        <v>99</v>
      </c>
      <c r="G108" s="181" t="s">
        <v>100</v>
      </c>
      <c r="H108" s="181" t="s">
        <v>106</v>
      </c>
      <c r="I108" s="183">
        <v>10</v>
      </c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CF108" s="178"/>
    </row>
    <row r="109" spans="1:84" ht="15.75" x14ac:dyDescent="0.25">
      <c r="A109" s="103" t="str">
        <f>DataTable3[[#This Row],[FlightNumber]]&amp;" "&amp;DataTable3[[#This Row],[Departure Date]]</f>
        <v>VS76y 44245</v>
      </c>
      <c r="B109" s="185">
        <v>44245</v>
      </c>
      <c r="C109" s="182" t="s">
        <v>119</v>
      </c>
      <c r="D109" s="181" t="s">
        <v>21</v>
      </c>
      <c r="E109" s="181" t="s">
        <v>3</v>
      </c>
      <c r="F109" s="181" t="s">
        <v>101</v>
      </c>
      <c r="G109" s="181" t="s">
        <v>100</v>
      </c>
      <c r="H109" s="181" t="s">
        <v>104</v>
      </c>
      <c r="I109" s="183">
        <v>10</v>
      </c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CF109" s="178"/>
    </row>
    <row r="110" spans="1:84" ht="15.75" x14ac:dyDescent="0.25">
      <c r="A110" s="103" t="str">
        <f>DataTable3[[#This Row],[FlightNumber]]&amp;" "&amp;DataTable3[[#This Row],[Departure Date]]</f>
        <v>VS76y 44246</v>
      </c>
      <c r="B110" s="185">
        <v>44246</v>
      </c>
      <c r="C110" s="182" t="s">
        <v>119</v>
      </c>
      <c r="D110" s="181" t="s">
        <v>21</v>
      </c>
      <c r="E110" s="181" t="s">
        <v>3</v>
      </c>
      <c r="F110" s="181" t="s">
        <v>101</v>
      </c>
      <c r="G110" s="181" t="s">
        <v>100</v>
      </c>
      <c r="H110" s="181" t="s">
        <v>104</v>
      </c>
      <c r="I110" s="183">
        <v>10</v>
      </c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CF110" s="178"/>
    </row>
    <row r="111" spans="1:84" ht="15.75" x14ac:dyDescent="0.25">
      <c r="A111" s="103" t="str">
        <f>DataTable3[[#This Row],[FlightNumber]]&amp;" "&amp;DataTable3[[#This Row],[Departure Date]]</f>
        <v>VS75y 44246</v>
      </c>
      <c r="B111" s="185">
        <v>44246</v>
      </c>
      <c r="C111" s="182" t="s">
        <v>118</v>
      </c>
      <c r="D111" s="181" t="s">
        <v>3</v>
      </c>
      <c r="E111" s="181" t="s">
        <v>21</v>
      </c>
      <c r="F111" s="181" t="s">
        <v>99</v>
      </c>
      <c r="G111" s="181" t="s">
        <v>100</v>
      </c>
      <c r="H111" s="181" t="s">
        <v>106</v>
      </c>
      <c r="I111" s="183">
        <v>10</v>
      </c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CF111" s="178"/>
    </row>
    <row r="112" spans="1:84" ht="15.75" x14ac:dyDescent="0.25">
      <c r="A112" s="103" t="str">
        <f>DataTable3[[#This Row],[FlightNumber]]&amp;" "&amp;DataTable3[[#This Row],[Departure Date]]</f>
        <v>VS28y 44246</v>
      </c>
      <c r="B112" s="185">
        <v>44246</v>
      </c>
      <c r="C112" s="182" t="s">
        <v>120</v>
      </c>
      <c r="D112" s="181" t="s">
        <v>21</v>
      </c>
      <c r="E112" s="181" t="s">
        <v>2</v>
      </c>
      <c r="F112" s="181" t="s">
        <v>101</v>
      </c>
      <c r="G112" s="181" t="s">
        <v>100</v>
      </c>
      <c r="H112" s="181" t="s">
        <v>109</v>
      </c>
      <c r="I112" s="183">
        <v>6</v>
      </c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CF112" s="178"/>
    </row>
    <row r="113" spans="1:84" ht="15.75" x14ac:dyDescent="0.25">
      <c r="A113" s="103" t="str">
        <f>DataTable3[[#This Row],[FlightNumber]]&amp;" "&amp;DataTable3[[#This Row],[Departure Date]]</f>
        <v>VS27y 44246</v>
      </c>
      <c r="B113" s="185">
        <v>44246</v>
      </c>
      <c r="C113" s="182" t="s">
        <v>117</v>
      </c>
      <c r="D113" s="181" t="s">
        <v>2</v>
      </c>
      <c r="E113" s="181" t="s">
        <v>21</v>
      </c>
      <c r="F113" s="181" t="s">
        <v>99</v>
      </c>
      <c r="G113" s="181" t="s">
        <v>100</v>
      </c>
      <c r="H113" s="181" t="s">
        <v>107</v>
      </c>
      <c r="I113" s="183">
        <v>10</v>
      </c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CF113" s="178"/>
    </row>
    <row r="114" spans="1:84" ht="15.75" x14ac:dyDescent="0.25">
      <c r="A114" s="103" t="str">
        <f>DataTable3[[#This Row],[FlightNumber]]&amp;" "&amp;DataTable3[[#This Row],[Departure Date]]</f>
        <v>VS27y 44247</v>
      </c>
      <c r="B114" s="185">
        <v>44247</v>
      </c>
      <c r="C114" s="182" t="s">
        <v>117</v>
      </c>
      <c r="D114" s="181" t="s">
        <v>2</v>
      </c>
      <c r="E114" s="181" t="s">
        <v>21</v>
      </c>
      <c r="F114" s="181" t="s">
        <v>99</v>
      </c>
      <c r="G114" s="181" t="s">
        <v>100</v>
      </c>
      <c r="H114" s="181" t="s">
        <v>107</v>
      </c>
      <c r="I114" s="183">
        <v>10</v>
      </c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CF114" s="178"/>
    </row>
    <row r="115" spans="1:84" ht="15.75" x14ac:dyDescent="0.25">
      <c r="A115" s="103" t="str">
        <f>DataTable3[[#This Row],[FlightNumber]]&amp;" "&amp;DataTable3[[#This Row],[Departure Date]]</f>
        <v>VS28y 44247</v>
      </c>
      <c r="B115" s="185">
        <v>44247</v>
      </c>
      <c r="C115" s="182" t="s">
        <v>120</v>
      </c>
      <c r="D115" s="181" t="s">
        <v>21</v>
      </c>
      <c r="E115" s="181" t="s">
        <v>2</v>
      </c>
      <c r="F115" s="181" t="s">
        <v>101</v>
      </c>
      <c r="G115" s="181" t="s">
        <v>100</v>
      </c>
      <c r="H115" s="181" t="s">
        <v>109</v>
      </c>
      <c r="I115" s="183">
        <v>10</v>
      </c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CF115" s="178"/>
    </row>
    <row r="116" spans="1:84" ht="15.75" x14ac:dyDescent="0.25">
      <c r="A116" s="103" t="str">
        <f>DataTable3[[#This Row],[FlightNumber]]&amp;" "&amp;DataTable3[[#This Row],[Departure Date]]</f>
        <v>VS75y 44247</v>
      </c>
      <c r="B116" s="185">
        <v>44247</v>
      </c>
      <c r="C116" s="182" t="s">
        <v>118</v>
      </c>
      <c r="D116" s="181" t="s">
        <v>3</v>
      </c>
      <c r="E116" s="181" t="s">
        <v>21</v>
      </c>
      <c r="F116" s="181" t="s">
        <v>99</v>
      </c>
      <c r="G116" s="181" t="s">
        <v>100</v>
      </c>
      <c r="H116" s="181" t="s">
        <v>106</v>
      </c>
      <c r="I116" s="183">
        <v>10</v>
      </c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CF116" s="178"/>
    </row>
    <row r="117" spans="1:84" ht="15.75" x14ac:dyDescent="0.25">
      <c r="A117" s="103" t="str">
        <f>DataTable3[[#This Row],[FlightNumber]]&amp;" "&amp;DataTable3[[#This Row],[Departure Date]]</f>
        <v>VS76y 44247</v>
      </c>
      <c r="B117" s="185">
        <v>44247</v>
      </c>
      <c r="C117" s="182" t="s">
        <v>119</v>
      </c>
      <c r="D117" s="181" t="s">
        <v>21</v>
      </c>
      <c r="E117" s="181" t="s">
        <v>3</v>
      </c>
      <c r="F117" s="181" t="s">
        <v>101</v>
      </c>
      <c r="G117" s="181" t="s">
        <v>100</v>
      </c>
      <c r="H117" s="181" t="s">
        <v>104</v>
      </c>
      <c r="I117" s="183">
        <v>10</v>
      </c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CF117" s="178"/>
    </row>
    <row r="118" spans="1:84" ht="15.75" x14ac:dyDescent="0.25">
      <c r="A118" s="103" t="str">
        <f>DataTable3[[#This Row],[FlightNumber]]&amp;" "&amp;DataTable3[[#This Row],[Departure Date]]</f>
        <v>VS76y 44248</v>
      </c>
      <c r="B118" s="185">
        <v>44248</v>
      </c>
      <c r="C118" s="182" t="s">
        <v>119</v>
      </c>
      <c r="D118" s="181" t="s">
        <v>21</v>
      </c>
      <c r="E118" s="181" t="s">
        <v>3</v>
      </c>
      <c r="F118" s="181" t="s">
        <v>101</v>
      </c>
      <c r="G118" s="181" t="s">
        <v>100</v>
      </c>
      <c r="H118" s="181" t="s">
        <v>104</v>
      </c>
      <c r="I118" s="183">
        <v>10</v>
      </c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CF118" s="178"/>
    </row>
    <row r="119" spans="1:84" ht="15.75" x14ac:dyDescent="0.25">
      <c r="A119" s="103" t="str">
        <f>DataTable3[[#This Row],[FlightNumber]]&amp;" "&amp;DataTable3[[#This Row],[Departure Date]]</f>
        <v>VS75y 44248</v>
      </c>
      <c r="B119" s="185">
        <v>44248</v>
      </c>
      <c r="C119" s="182" t="s">
        <v>118</v>
      </c>
      <c r="D119" s="181" t="s">
        <v>3</v>
      </c>
      <c r="E119" s="181" t="s">
        <v>21</v>
      </c>
      <c r="F119" s="181" t="s">
        <v>99</v>
      </c>
      <c r="G119" s="181" t="s">
        <v>100</v>
      </c>
      <c r="H119" s="181" t="s">
        <v>106</v>
      </c>
      <c r="I119" s="183">
        <v>10</v>
      </c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CF119" s="178"/>
    </row>
    <row r="120" spans="1:84" ht="15.75" x14ac:dyDescent="0.25">
      <c r="A120" s="103" t="str">
        <f>DataTable3[[#This Row],[FlightNumber]]&amp;" "&amp;DataTable3[[#This Row],[Departure Date]]</f>
        <v>VS28y 44248</v>
      </c>
      <c r="B120" s="185">
        <v>44248</v>
      </c>
      <c r="C120" s="182" t="s">
        <v>120</v>
      </c>
      <c r="D120" s="181" t="s">
        <v>21</v>
      </c>
      <c r="E120" s="181" t="s">
        <v>2</v>
      </c>
      <c r="F120" s="181" t="s">
        <v>101</v>
      </c>
      <c r="G120" s="181" t="s">
        <v>100</v>
      </c>
      <c r="H120" s="181" t="s">
        <v>109</v>
      </c>
      <c r="I120" s="183">
        <v>10</v>
      </c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CF120" s="178"/>
    </row>
    <row r="121" spans="1:84" ht="15.75" x14ac:dyDescent="0.25">
      <c r="A121" s="103" t="str">
        <f>DataTable3[[#This Row],[FlightNumber]]&amp;" "&amp;DataTable3[[#This Row],[Departure Date]]</f>
        <v>VS27y 44248</v>
      </c>
      <c r="B121" s="185">
        <v>44248</v>
      </c>
      <c r="C121" s="182" t="s">
        <v>117</v>
      </c>
      <c r="D121" s="181" t="s">
        <v>2</v>
      </c>
      <c r="E121" s="181" t="s">
        <v>21</v>
      </c>
      <c r="F121" s="181" t="s">
        <v>99</v>
      </c>
      <c r="G121" s="181" t="s">
        <v>100</v>
      </c>
      <c r="H121" s="181" t="s">
        <v>107</v>
      </c>
      <c r="I121" s="183">
        <v>10</v>
      </c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CF121" s="178"/>
    </row>
    <row r="122" spans="1:84" ht="15.75" x14ac:dyDescent="0.25">
      <c r="A122" s="103" t="str">
        <f>DataTable3[[#This Row],[FlightNumber]]&amp;" "&amp;DataTable3[[#This Row],[Departure Date]]</f>
        <v>VS27y 44249</v>
      </c>
      <c r="B122" s="185">
        <v>44249</v>
      </c>
      <c r="C122" s="182" t="s">
        <v>117</v>
      </c>
      <c r="D122" s="181" t="s">
        <v>2</v>
      </c>
      <c r="E122" s="181" t="s">
        <v>21</v>
      </c>
      <c r="F122" s="181" t="s">
        <v>99</v>
      </c>
      <c r="G122" s="181" t="s">
        <v>100</v>
      </c>
      <c r="H122" s="181" t="s">
        <v>107</v>
      </c>
      <c r="I122" s="183">
        <v>10</v>
      </c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CF122" s="178"/>
    </row>
    <row r="123" spans="1:84" ht="15.75" x14ac:dyDescent="0.25">
      <c r="A123" s="103" t="str">
        <f>DataTable3[[#This Row],[FlightNumber]]&amp;" "&amp;DataTable3[[#This Row],[Departure Date]]</f>
        <v>VS28y 44249</v>
      </c>
      <c r="B123" s="185">
        <v>44249</v>
      </c>
      <c r="C123" s="182" t="s">
        <v>120</v>
      </c>
      <c r="D123" s="181" t="s">
        <v>21</v>
      </c>
      <c r="E123" s="181" t="s">
        <v>2</v>
      </c>
      <c r="F123" s="181" t="s">
        <v>101</v>
      </c>
      <c r="G123" s="181" t="s">
        <v>100</v>
      </c>
      <c r="H123" s="181" t="s">
        <v>109</v>
      </c>
      <c r="I123" s="183">
        <v>10</v>
      </c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CF123" s="178"/>
    </row>
    <row r="124" spans="1:84" ht="15.75" x14ac:dyDescent="0.25">
      <c r="A124" s="103" t="str">
        <f>DataTable3[[#This Row],[FlightNumber]]&amp;" "&amp;DataTable3[[#This Row],[Departure Date]]</f>
        <v>VS75y 44249</v>
      </c>
      <c r="B124" s="185">
        <v>44249</v>
      </c>
      <c r="C124" s="182" t="s">
        <v>118</v>
      </c>
      <c r="D124" s="181" t="s">
        <v>3</v>
      </c>
      <c r="E124" s="181" t="s">
        <v>21</v>
      </c>
      <c r="F124" s="181" t="s">
        <v>99</v>
      </c>
      <c r="G124" s="181" t="s">
        <v>100</v>
      </c>
      <c r="H124" s="181" t="s">
        <v>106</v>
      </c>
      <c r="I124" s="183">
        <v>10</v>
      </c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CF124" s="178"/>
    </row>
    <row r="125" spans="1:84" ht="15.75" x14ac:dyDescent="0.25">
      <c r="A125" s="103" t="str">
        <f>DataTable3[[#This Row],[FlightNumber]]&amp;" "&amp;DataTable3[[#This Row],[Departure Date]]</f>
        <v>VS76y 44249</v>
      </c>
      <c r="B125" s="185">
        <v>44249</v>
      </c>
      <c r="C125" s="182" t="s">
        <v>119</v>
      </c>
      <c r="D125" s="181" t="s">
        <v>21</v>
      </c>
      <c r="E125" s="181" t="s">
        <v>3</v>
      </c>
      <c r="F125" s="181" t="s">
        <v>101</v>
      </c>
      <c r="G125" s="181" t="s">
        <v>100</v>
      </c>
      <c r="H125" s="181" t="s">
        <v>104</v>
      </c>
      <c r="I125" s="183">
        <v>10</v>
      </c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CF125" s="178"/>
    </row>
    <row r="126" spans="1:84" ht="15.75" x14ac:dyDescent="0.25">
      <c r="A126" s="103" t="str">
        <f>DataTable3[[#This Row],[FlightNumber]]&amp;" "&amp;DataTable3[[#This Row],[Departure Date]]</f>
        <v>VS76y 44250</v>
      </c>
      <c r="B126" s="185">
        <v>44250</v>
      </c>
      <c r="C126" s="182" t="s">
        <v>119</v>
      </c>
      <c r="D126" s="181" t="s">
        <v>21</v>
      </c>
      <c r="E126" s="181" t="s">
        <v>3</v>
      </c>
      <c r="F126" s="181" t="s">
        <v>101</v>
      </c>
      <c r="G126" s="181" t="s">
        <v>100</v>
      </c>
      <c r="H126" s="181" t="s">
        <v>104</v>
      </c>
      <c r="I126" s="183">
        <v>10</v>
      </c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CF126" s="178"/>
    </row>
    <row r="127" spans="1:84" ht="15.75" x14ac:dyDescent="0.25">
      <c r="A127" s="103" t="str">
        <f>DataTable3[[#This Row],[FlightNumber]]&amp;" "&amp;DataTable3[[#This Row],[Departure Date]]</f>
        <v>VS75y 44250</v>
      </c>
      <c r="B127" s="185">
        <v>44250</v>
      </c>
      <c r="C127" s="182" t="s">
        <v>118</v>
      </c>
      <c r="D127" s="181" t="s">
        <v>3</v>
      </c>
      <c r="E127" s="181" t="s">
        <v>21</v>
      </c>
      <c r="F127" s="181" t="s">
        <v>99</v>
      </c>
      <c r="G127" s="181" t="s">
        <v>100</v>
      </c>
      <c r="H127" s="181" t="s">
        <v>106</v>
      </c>
      <c r="I127" s="183">
        <v>10</v>
      </c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CF127" s="178"/>
    </row>
    <row r="128" spans="1:84" ht="15.75" x14ac:dyDescent="0.25">
      <c r="A128" s="103" t="str">
        <f>DataTable3[[#This Row],[FlightNumber]]&amp;" "&amp;DataTable3[[#This Row],[Departure Date]]</f>
        <v>VS28y 44250</v>
      </c>
      <c r="B128" s="185">
        <v>44250</v>
      </c>
      <c r="C128" s="182" t="s">
        <v>120</v>
      </c>
      <c r="D128" s="181" t="s">
        <v>21</v>
      </c>
      <c r="E128" s="181" t="s">
        <v>2</v>
      </c>
      <c r="F128" s="181" t="s">
        <v>101</v>
      </c>
      <c r="G128" s="181" t="s">
        <v>100</v>
      </c>
      <c r="H128" s="181" t="s">
        <v>109</v>
      </c>
      <c r="I128" s="183">
        <v>10</v>
      </c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CF128" s="178"/>
    </row>
    <row r="129" spans="1:84" ht="15.75" x14ac:dyDescent="0.25">
      <c r="A129" s="103" t="str">
        <f>DataTable3[[#This Row],[FlightNumber]]&amp;" "&amp;DataTable3[[#This Row],[Departure Date]]</f>
        <v>VS27y 44250</v>
      </c>
      <c r="B129" s="185">
        <v>44250</v>
      </c>
      <c r="C129" s="182" t="s">
        <v>117</v>
      </c>
      <c r="D129" s="181" t="s">
        <v>2</v>
      </c>
      <c r="E129" s="181" t="s">
        <v>21</v>
      </c>
      <c r="F129" s="181" t="s">
        <v>99</v>
      </c>
      <c r="G129" s="181" t="s">
        <v>100</v>
      </c>
      <c r="H129" s="181" t="s">
        <v>107</v>
      </c>
      <c r="I129" s="183">
        <v>10</v>
      </c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CF129" s="178"/>
    </row>
    <row r="130" spans="1:84" ht="15.75" x14ac:dyDescent="0.25">
      <c r="A130" s="103" t="str">
        <f>DataTable3[[#This Row],[FlightNumber]]&amp;" "&amp;DataTable3[[#This Row],[Departure Date]]</f>
        <v>VS27y 44251</v>
      </c>
      <c r="B130" s="185">
        <v>44251</v>
      </c>
      <c r="C130" s="182" t="s">
        <v>117</v>
      </c>
      <c r="D130" s="181" t="s">
        <v>2</v>
      </c>
      <c r="E130" s="181" t="s">
        <v>21</v>
      </c>
      <c r="F130" s="181" t="s">
        <v>99</v>
      </c>
      <c r="G130" s="181" t="s">
        <v>100</v>
      </c>
      <c r="H130" s="181" t="s">
        <v>107</v>
      </c>
      <c r="I130" s="183">
        <v>10</v>
      </c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CF130" s="178"/>
    </row>
    <row r="131" spans="1:84" ht="15.75" x14ac:dyDescent="0.25">
      <c r="A131" s="103" t="str">
        <f>DataTable3[[#This Row],[FlightNumber]]&amp;" "&amp;DataTable3[[#This Row],[Departure Date]]</f>
        <v>VS28y 44251</v>
      </c>
      <c r="B131" s="185">
        <v>44251</v>
      </c>
      <c r="C131" s="182" t="s">
        <v>120</v>
      </c>
      <c r="D131" s="181" t="s">
        <v>21</v>
      </c>
      <c r="E131" s="181" t="s">
        <v>2</v>
      </c>
      <c r="F131" s="181" t="s">
        <v>101</v>
      </c>
      <c r="G131" s="181" t="s">
        <v>100</v>
      </c>
      <c r="H131" s="181" t="s">
        <v>109</v>
      </c>
      <c r="I131" s="183">
        <v>10</v>
      </c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CF131" s="178"/>
    </row>
    <row r="132" spans="1:84" ht="15.75" x14ac:dyDescent="0.25">
      <c r="A132" s="103" t="str">
        <f>DataTable3[[#This Row],[FlightNumber]]&amp;" "&amp;DataTable3[[#This Row],[Departure Date]]</f>
        <v>VS75y 44251</v>
      </c>
      <c r="B132" s="185">
        <v>44251</v>
      </c>
      <c r="C132" s="182" t="s">
        <v>118</v>
      </c>
      <c r="D132" s="181" t="s">
        <v>3</v>
      </c>
      <c r="E132" s="181" t="s">
        <v>21</v>
      </c>
      <c r="F132" s="181" t="s">
        <v>99</v>
      </c>
      <c r="G132" s="181" t="s">
        <v>100</v>
      </c>
      <c r="H132" s="181" t="s">
        <v>106</v>
      </c>
      <c r="I132" s="183">
        <v>10</v>
      </c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CF132" s="178"/>
    </row>
    <row r="133" spans="1:84" ht="15.75" x14ac:dyDescent="0.25">
      <c r="A133" s="103" t="str">
        <f>DataTable3[[#This Row],[FlightNumber]]&amp;" "&amp;DataTable3[[#This Row],[Departure Date]]</f>
        <v>VS76y 44251</v>
      </c>
      <c r="B133" s="185">
        <v>44251</v>
      </c>
      <c r="C133" s="182" t="s">
        <v>119</v>
      </c>
      <c r="D133" s="181" t="s">
        <v>21</v>
      </c>
      <c r="E133" s="181" t="s">
        <v>3</v>
      </c>
      <c r="F133" s="181" t="s">
        <v>101</v>
      </c>
      <c r="G133" s="181" t="s">
        <v>100</v>
      </c>
      <c r="H133" s="181" t="s">
        <v>104</v>
      </c>
      <c r="I133" s="183">
        <v>10</v>
      </c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CF133" s="178"/>
    </row>
    <row r="134" spans="1:84" ht="15.75" x14ac:dyDescent="0.25">
      <c r="A134" s="103" t="str">
        <f>DataTable3[[#This Row],[FlightNumber]]&amp;" "&amp;DataTable3[[#This Row],[Departure Date]]</f>
        <v>VS76y 44252</v>
      </c>
      <c r="B134" s="185">
        <v>44252</v>
      </c>
      <c r="C134" s="182" t="s">
        <v>119</v>
      </c>
      <c r="D134" s="181" t="s">
        <v>21</v>
      </c>
      <c r="E134" s="181" t="s">
        <v>3</v>
      </c>
      <c r="F134" s="181" t="s">
        <v>101</v>
      </c>
      <c r="G134" s="181" t="s">
        <v>100</v>
      </c>
      <c r="H134" s="181" t="s">
        <v>104</v>
      </c>
      <c r="I134" s="183">
        <v>10</v>
      </c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CF134" s="178"/>
    </row>
    <row r="135" spans="1:84" ht="15.75" x14ac:dyDescent="0.25">
      <c r="A135" s="103" t="str">
        <f>DataTable3[[#This Row],[FlightNumber]]&amp;" "&amp;DataTable3[[#This Row],[Departure Date]]</f>
        <v>VS75y 44252</v>
      </c>
      <c r="B135" s="185">
        <v>44252</v>
      </c>
      <c r="C135" s="182" t="s">
        <v>118</v>
      </c>
      <c r="D135" s="181" t="s">
        <v>3</v>
      </c>
      <c r="E135" s="181" t="s">
        <v>21</v>
      </c>
      <c r="F135" s="181" t="s">
        <v>99</v>
      </c>
      <c r="G135" s="181" t="s">
        <v>100</v>
      </c>
      <c r="H135" s="181" t="s">
        <v>106</v>
      </c>
      <c r="I135" s="183">
        <v>10</v>
      </c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CF135" s="178"/>
    </row>
    <row r="136" spans="1:84" ht="15.75" x14ac:dyDescent="0.25">
      <c r="A136" s="103" t="str">
        <f>DataTable3[[#This Row],[FlightNumber]]&amp;" "&amp;DataTable3[[#This Row],[Departure Date]]</f>
        <v>VS28y 44252</v>
      </c>
      <c r="B136" s="185">
        <v>44252</v>
      </c>
      <c r="C136" s="182" t="s">
        <v>120</v>
      </c>
      <c r="D136" s="181" t="s">
        <v>21</v>
      </c>
      <c r="E136" s="181" t="s">
        <v>2</v>
      </c>
      <c r="F136" s="181" t="s">
        <v>101</v>
      </c>
      <c r="G136" s="181" t="s">
        <v>100</v>
      </c>
      <c r="H136" s="181" t="s">
        <v>109</v>
      </c>
      <c r="I136" s="183">
        <v>5</v>
      </c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CF136" s="178"/>
    </row>
    <row r="137" spans="1:84" ht="15.75" x14ac:dyDescent="0.25">
      <c r="A137" s="103" t="str">
        <f>DataTable3[[#This Row],[FlightNumber]]&amp;" "&amp;DataTable3[[#This Row],[Departure Date]]</f>
        <v>VS27y 44252</v>
      </c>
      <c r="B137" s="185">
        <v>44252</v>
      </c>
      <c r="C137" s="182" t="s">
        <v>117</v>
      </c>
      <c r="D137" s="181" t="s">
        <v>2</v>
      </c>
      <c r="E137" s="181" t="s">
        <v>21</v>
      </c>
      <c r="F137" s="181" t="s">
        <v>99</v>
      </c>
      <c r="G137" s="181" t="s">
        <v>100</v>
      </c>
      <c r="H137" s="181" t="s">
        <v>107</v>
      </c>
      <c r="I137" s="183">
        <v>10</v>
      </c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CF137" s="178"/>
    </row>
    <row r="138" spans="1:84" ht="15.75" x14ac:dyDescent="0.25">
      <c r="A138" s="103" t="str">
        <f>DataTable3[[#This Row],[FlightNumber]]&amp;" "&amp;DataTable3[[#This Row],[Departure Date]]</f>
        <v>VS27y 44253</v>
      </c>
      <c r="B138" s="185">
        <v>44253</v>
      </c>
      <c r="C138" s="182" t="s">
        <v>117</v>
      </c>
      <c r="D138" s="181" t="s">
        <v>2</v>
      </c>
      <c r="E138" s="181" t="s">
        <v>21</v>
      </c>
      <c r="F138" s="181" t="s">
        <v>99</v>
      </c>
      <c r="G138" s="181" t="s">
        <v>100</v>
      </c>
      <c r="H138" s="181" t="s">
        <v>107</v>
      </c>
      <c r="I138" s="183">
        <v>10</v>
      </c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CF138" s="178"/>
    </row>
    <row r="139" spans="1:84" ht="15.75" x14ac:dyDescent="0.25">
      <c r="A139" s="103" t="str">
        <f>DataTable3[[#This Row],[FlightNumber]]&amp;" "&amp;DataTable3[[#This Row],[Departure Date]]</f>
        <v>VS28y 44253</v>
      </c>
      <c r="B139" s="185">
        <v>44253</v>
      </c>
      <c r="C139" s="182" t="s">
        <v>120</v>
      </c>
      <c r="D139" s="181" t="s">
        <v>21</v>
      </c>
      <c r="E139" s="181" t="s">
        <v>2</v>
      </c>
      <c r="F139" s="181" t="s">
        <v>101</v>
      </c>
      <c r="G139" s="181" t="s">
        <v>100</v>
      </c>
      <c r="H139" s="181" t="s">
        <v>109</v>
      </c>
      <c r="I139" s="183">
        <v>10</v>
      </c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CF139" s="178"/>
    </row>
    <row r="140" spans="1:84" ht="15.75" x14ac:dyDescent="0.25">
      <c r="A140" s="103" t="str">
        <f>DataTable3[[#This Row],[FlightNumber]]&amp;" "&amp;DataTable3[[#This Row],[Departure Date]]</f>
        <v>VS75y 44253</v>
      </c>
      <c r="B140" s="185">
        <v>44253</v>
      </c>
      <c r="C140" s="182" t="s">
        <v>118</v>
      </c>
      <c r="D140" s="181" t="s">
        <v>3</v>
      </c>
      <c r="E140" s="181" t="s">
        <v>21</v>
      </c>
      <c r="F140" s="181" t="s">
        <v>99</v>
      </c>
      <c r="G140" s="181" t="s">
        <v>100</v>
      </c>
      <c r="H140" s="181" t="s">
        <v>106</v>
      </c>
      <c r="I140" s="183">
        <v>10</v>
      </c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CF140" s="178"/>
    </row>
    <row r="141" spans="1:84" ht="15.75" x14ac:dyDescent="0.25">
      <c r="A141" s="103" t="str">
        <f>DataTable3[[#This Row],[FlightNumber]]&amp;" "&amp;DataTable3[[#This Row],[Departure Date]]</f>
        <v>VS76y 44253</v>
      </c>
      <c r="B141" s="185">
        <v>44253</v>
      </c>
      <c r="C141" s="182" t="s">
        <v>119</v>
      </c>
      <c r="D141" s="181" t="s">
        <v>21</v>
      </c>
      <c r="E141" s="181" t="s">
        <v>3</v>
      </c>
      <c r="F141" s="181" t="s">
        <v>101</v>
      </c>
      <c r="G141" s="181" t="s">
        <v>100</v>
      </c>
      <c r="H141" s="181" t="s">
        <v>104</v>
      </c>
      <c r="I141" s="183">
        <v>10</v>
      </c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CF141" s="178"/>
    </row>
    <row r="142" spans="1:84" ht="15.75" x14ac:dyDescent="0.25">
      <c r="A142" s="103" t="str">
        <f>DataTable3[[#This Row],[FlightNumber]]&amp;" "&amp;DataTable3[[#This Row],[Departure Date]]</f>
        <v>VS76y 44254</v>
      </c>
      <c r="B142" s="185">
        <v>44254</v>
      </c>
      <c r="C142" s="182" t="s">
        <v>119</v>
      </c>
      <c r="D142" s="181" t="s">
        <v>21</v>
      </c>
      <c r="E142" s="181" t="s">
        <v>3</v>
      </c>
      <c r="F142" s="181" t="s">
        <v>101</v>
      </c>
      <c r="G142" s="181" t="s">
        <v>100</v>
      </c>
      <c r="H142" s="181" t="s">
        <v>104</v>
      </c>
      <c r="I142" s="183">
        <v>10</v>
      </c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CF142" s="178"/>
    </row>
    <row r="143" spans="1:84" ht="15.75" x14ac:dyDescent="0.25">
      <c r="A143" s="103" t="str">
        <f>DataTable3[[#This Row],[FlightNumber]]&amp;" "&amp;DataTable3[[#This Row],[Departure Date]]</f>
        <v>VS75y 44254</v>
      </c>
      <c r="B143" s="185">
        <v>44254</v>
      </c>
      <c r="C143" s="182" t="s">
        <v>118</v>
      </c>
      <c r="D143" s="181" t="s">
        <v>3</v>
      </c>
      <c r="E143" s="181" t="s">
        <v>21</v>
      </c>
      <c r="F143" s="181" t="s">
        <v>99</v>
      </c>
      <c r="G143" s="181" t="s">
        <v>100</v>
      </c>
      <c r="H143" s="181" t="s">
        <v>106</v>
      </c>
      <c r="I143" s="183">
        <v>10</v>
      </c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CF143" s="178"/>
    </row>
    <row r="144" spans="1:84" ht="15.75" x14ac:dyDescent="0.25">
      <c r="A144" s="103" t="str">
        <f>DataTable3[[#This Row],[FlightNumber]]&amp;" "&amp;DataTable3[[#This Row],[Departure Date]]</f>
        <v>VS28y 44254</v>
      </c>
      <c r="B144" s="185">
        <v>44254</v>
      </c>
      <c r="C144" s="182" t="s">
        <v>120</v>
      </c>
      <c r="D144" s="181" t="s">
        <v>21</v>
      </c>
      <c r="E144" s="181" t="s">
        <v>2</v>
      </c>
      <c r="F144" s="181" t="s">
        <v>101</v>
      </c>
      <c r="G144" s="181" t="s">
        <v>100</v>
      </c>
      <c r="H144" s="181" t="s">
        <v>109</v>
      </c>
      <c r="I144" s="183">
        <v>6</v>
      </c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CF144" s="178"/>
    </row>
    <row r="145" spans="1:84" ht="15.75" x14ac:dyDescent="0.25">
      <c r="A145" s="103" t="str">
        <f>DataTable3[[#This Row],[FlightNumber]]&amp;" "&amp;DataTable3[[#This Row],[Departure Date]]</f>
        <v>VS27y 44254</v>
      </c>
      <c r="B145" s="185">
        <v>44254</v>
      </c>
      <c r="C145" s="182" t="s">
        <v>117</v>
      </c>
      <c r="D145" s="181" t="s">
        <v>2</v>
      </c>
      <c r="E145" s="181" t="s">
        <v>21</v>
      </c>
      <c r="F145" s="181" t="s">
        <v>99</v>
      </c>
      <c r="G145" s="181" t="s">
        <v>100</v>
      </c>
      <c r="H145" s="181" t="s">
        <v>107</v>
      </c>
      <c r="I145" s="183">
        <v>10</v>
      </c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CF145" s="178"/>
    </row>
    <row r="146" spans="1:84" ht="15.75" x14ac:dyDescent="0.25">
      <c r="A146" s="103" t="str">
        <f>DataTable3[[#This Row],[FlightNumber]]&amp;" "&amp;DataTable3[[#This Row],[Departure Date]]</f>
        <v>VS27y 44255</v>
      </c>
      <c r="B146" s="185">
        <v>44255</v>
      </c>
      <c r="C146" s="182" t="s">
        <v>117</v>
      </c>
      <c r="D146" s="181" t="s">
        <v>2</v>
      </c>
      <c r="E146" s="181" t="s">
        <v>21</v>
      </c>
      <c r="F146" s="181" t="s">
        <v>99</v>
      </c>
      <c r="G146" s="181" t="s">
        <v>100</v>
      </c>
      <c r="H146" s="181" t="s">
        <v>107</v>
      </c>
      <c r="I146" s="183">
        <v>10</v>
      </c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CF146" s="178"/>
    </row>
    <row r="147" spans="1:84" ht="15.75" x14ac:dyDescent="0.25">
      <c r="A147" s="103" t="str">
        <f>DataTable3[[#This Row],[FlightNumber]]&amp;" "&amp;DataTable3[[#This Row],[Departure Date]]</f>
        <v>VS28y 44255</v>
      </c>
      <c r="B147" s="185">
        <v>44255</v>
      </c>
      <c r="C147" s="182" t="s">
        <v>120</v>
      </c>
      <c r="D147" s="181" t="s">
        <v>21</v>
      </c>
      <c r="E147" s="181" t="s">
        <v>2</v>
      </c>
      <c r="F147" s="181" t="s">
        <v>101</v>
      </c>
      <c r="G147" s="181" t="s">
        <v>100</v>
      </c>
      <c r="H147" s="181" t="s">
        <v>109</v>
      </c>
      <c r="I147" s="183">
        <v>10</v>
      </c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CF147" s="178"/>
    </row>
    <row r="148" spans="1:84" ht="15.75" x14ac:dyDescent="0.25">
      <c r="A148" s="103" t="str">
        <f>DataTable3[[#This Row],[FlightNumber]]&amp;" "&amp;DataTable3[[#This Row],[Departure Date]]</f>
        <v>VS75y 44255</v>
      </c>
      <c r="B148" s="185">
        <v>44255</v>
      </c>
      <c r="C148" s="182" t="s">
        <v>118</v>
      </c>
      <c r="D148" s="181" t="s">
        <v>3</v>
      </c>
      <c r="E148" s="181" t="s">
        <v>21</v>
      </c>
      <c r="F148" s="181" t="s">
        <v>99</v>
      </c>
      <c r="G148" s="181" t="s">
        <v>100</v>
      </c>
      <c r="H148" s="181" t="s">
        <v>106</v>
      </c>
      <c r="I148" s="183">
        <v>10</v>
      </c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CF148" s="178"/>
    </row>
    <row r="149" spans="1:84" ht="15.75" x14ac:dyDescent="0.25">
      <c r="A149" s="103" t="str">
        <f>DataTable3[[#This Row],[FlightNumber]]&amp;" "&amp;DataTable3[[#This Row],[Departure Date]]</f>
        <v>VS76y 44255</v>
      </c>
      <c r="B149" s="185">
        <v>44255</v>
      </c>
      <c r="C149" s="182" t="s">
        <v>119</v>
      </c>
      <c r="D149" s="181" t="s">
        <v>21</v>
      </c>
      <c r="E149" s="181" t="s">
        <v>3</v>
      </c>
      <c r="F149" s="181" t="s">
        <v>101</v>
      </c>
      <c r="G149" s="181" t="s">
        <v>100</v>
      </c>
      <c r="H149" s="181" t="s">
        <v>104</v>
      </c>
      <c r="I149" s="183">
        <v>10</v>
      </c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CF149" s="178"/>
    </row>
    <row r="150" spans="1:84" ht="15.75" x14ac:dyDescent="0.25">
      <c r="A150" s="103" t="str">
        <f>DataTable3[[#This Row],[FlightNumber]]&amp;" "&amp;DataTable3[[#This Row],[Departure Date]]</f>
        <v>VS76y 44256</v>
      </c>
      <c r="B150" s="185">
        <v>44256</v>
      </c>
      <c r="C150" s="182" t="s">
        <v>119</v>
      </c>
      <c r="D150" s="181" t="s">
        <v>21</v>
      </c>
      <c r="E150" s="181" t="s">
        <v>3</v>
      </c>
      <c r="F150" s="181" t="s">
        <v>101</v>
      </c>
      <c r="G150" s="181" t="s">
        <v>100</v>
      </c>
      <c r="H150" s="181" t="s">
        <v>104</v>
      </c>
      <c r="I150" s="183">
        <v>10</v>
      </c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CF150" s="178"/>
    </row>
    <row r="151" spans="1:84" ht="15.75" x14ac:dyDescent="0.25">
      <c r="A151" s="103" t="str">
        <f>DataTable3[[#This Row],[FlightNumber]]&amp;" "&amp;DataTable3[[#This Row],[Departure Date]]</f>
        <v>VS75y 44256</v>
      </c>
      <c r="B151" s="185">
        <v>44256</v>
      </c>
      <c r="C151" s="182" t="s">
        <v>118</v>
      </c>
      <c r="D151" s="181" t="s">
        <v>3</v>
      </c>
      <c r="E151" s="181" t="s">
        <v>21</v>
      </c>
      <c r="F151" s="181" t="s">
        <v>99</v>
      </c>
      <c r="G151" s="181" t="s">
        <v>100</v>
      </c>
      <c r="H151" s="181" t="s">
        <v>106</v>
      </c>
      <c r="I151" s="183">
        <v>10</v>
      </c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CF151" s="178"/>
    </row>
    <row r="152" spans="1:84" ht="15.75" x14ac:dyDescent="0.25">
      <c r="A152" s="103" t="str">
        <f>DataTable3[[#This Row],[FlightNumber]]&amp;" "&amp;DataTable3[[#This Row],[Departure Date]]</f>
        <v>VS28y 44256</v>
      </c>
      <c r="B152" s="185">
        <v>44256</v>
      </c>
      <c r="C152" s="182" t="s">
        <v>120</v>
      </c>
      <c r="D152" s="181" t="s">
        <v>21</v>
      </c>
      <c r="E152" s="181" t="s">
        <v>2</v>
      </c>
      <c r="F152" s="181" t="s">
        <v>101</v>
      </c>
      <c r="G152" s="181" t="s">
        <v>100</v>
      </c>
      <c r="H152" s="181" t="s">
        <v>109</v>
      </c>
      <c r="I152" s="183">
        <v>10</v>
      </c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CF152" s="178"/>
    </row>
    <row r="153" spans="1:84" ht="15.75" x14ac:dyDescent="0.25">
      <c r="A153" s="103" t="str">
        <f>DataTable3[[#This Row],[FlightNumber]]&amp;" "&amp;DataTable3[[#This Row],[Departure Date]]</f>
        <v>VS27y 44256</v>
      </c>
      <c r="B153" s="185">
        <v>44256</v>
      </c>
      <c r="C153" s="182" t="s">
        <v>117</v>
      </c>
      <c r="D153" s="181" t="s">
        <v>2</v>
      </c>
      <c r="E153" s="181" t="s">
        <v>21</v>
      </c>
      <c r="F153" s="181" t="s">
        <v>99</v>
      </c>
      <c r="G153" s="181" t="s">
        <v>100</v>
      </c>
      <c r="H153" s="181" t="s">
        <v>107</v>
      </c>
      <c r="I153" s="183">
        <v>10</v>
      </c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CF153" s="178"/>
    </row>
    <row r="154" spans="1:84" ht="15.75" x14ac:dyDescent="0.25">
      <c r="A154" s="103" t="str">
        <f>DataTable3[[#This Row],[FlightNumber]]&amp;" "&amp;DataTable3[[#This Row],[Departure Date]]</f>
        <v>VS27y 44257</v>
      </c>
      <c r="B154" s="185">
        <v>44257</v>
      </c>
      <c r="C154" s="182" t="s">
        <v>117</v>
      </c>
      <c r="D154" s="181" t="s">
        <v>2</v>
      </c>
      <c r="E154" s="181" t="s">
        <v>21</v>
      </c>
      <c r="F154" s="181" t="s">
        <v>99</v>
      </c>
      <c r="G154" s="181" t="s">
        <v>100</v>
      </c>
      <c r="H154" s="181" t="s">
        <v>107</v>
      </c>
      <c r="I154" s="183">
        <v>10</v>
      </c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CF154" s="178"/>
    </row>
    <row r="155" spans="1:84" ht="15.75" x14ac:dyDescent="0.25">
      <c r="A155" s="103" t="str">
        <f>DataTable3[[#This Row],[FlightNumber]]&amp;" "&amp;DataTable3[[#This Row],[Departure Date]]</f>
        <v>VS28y 44257</v>
      </c>
      <c r="B155" s="185">
        <v>44257</v>
      </c>
      <c r="C155" s="182" t="s">
        <v>120</v>
      </c>
      <c r="D155" s="181" t="s">
        <v>21</v>
      </c>
      <c r="E155" s="181" t="s">
        <v>2</v>
      </c>
      <c r="F155" s="181" t="s">
        <v>101</v>
      </c>
      <c r="G155" s="181" t="s">
        <v>100</v>
      </c>
      <c r="H155" s="181" t="s">
        <v>109</v>
      </c>
      <c r="I155" s="183">
        <v>10</v>
      </c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CF155" s="178"/>
    </row>
    <row r="156" spans="1:84" ht="15.75" x14ac:dyDescent="0.25">
      <c r="A156" s="103" t="str">
        <f>DataTable3[[#This Row],[FlightNumber]]&amp;" "&amp;DataTable3[[#This Row],[Departure Date]]</f>
        <v>VS75y 44257</v>
      </c>
      <c r="B156" s="185">
        <v>44257</v>
      </c>
      <c r="C156" s="182" t="s">
        <v>118</v>
      </c>
      <c r="D156" s="181" t="s">
        <v>3</v>
      </c>
      <c r="E156" s="181" t="s">
        <v>21</v>
      </c>
      <c r="F156" s="181" t="s">
        <v>99</v>
      </c>
      <c r="G156" s="181" t="s">
        <v>100</v>
      </c>
      <c r="H156" s="181" t="s">
        <v>106</v>
      </c>
      <c r="I156" s="183">
        <v>10</v>
      </c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CF156" s="178"/>
    </row>
    <row r="157" spans="1:84" ht="15.75" x14ac:dyDescent="0.25">
      <c r="A157" s="103" t="str">
        <f>DataTable3[[#This Row],[FlightNumber]]&amp;" "&amp;DataTable3[[#This Row],[Departure Date]]</f>
        <v>VS76y 44257</v>
      </c>
      <c r="B157" s="185">
        <v>44257</v>
      </c>
      <c r="C157" s="182" t="s">
        <v>119</v>
      </c>
      <c r="D157" s="181" t="s">
        <v>21</v>
      </c>
      <c r="E157" s="181" t="s">
        <v>3</v>
      </c>
      <c r="F157" s="181" t="s">
        <v>101</v>
      </c>
      <c r="G157" s="181" t="s">
        <v>100</v>
      </c>
      <c r="H157" s="181" t="s">
        <v>104</v>
      </c>
      <c r="I157" s="183">
        <v>5</v>
      </c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CF157" s="178"/>
    </row>
    <row r="158" spans="1:84" ht="15.75" x14ac:dyDescent="0.25">
      <c r="A158" s="103" t="str">
        <f>DataTable3[[#This Row],[FlightNumber]]&amp;" "&amp;DataTable3[[#This Row],[Departure Date]]</f>
        <v>VS76y 44257</v>
      </c>
      <c r="B158" s="185">
        <v>44257</v>
      </c>
      <c r="C158" s="182" t="s">
        <v>119</v>
      </c>
      <c r="D158" s="181" t="s">
        <v>21</v>
      </c>
      <c r="E158" s="181" t="s">
        <v>3</v>
      </c>
      <c r="F158" s="181" t="s">
        <v>101</v>
      </c>
      <c r="G158" s="181" t="s">
        <v>100</v>
      </c>
      <c r="H158" s="181" t="s">
        <v>104</v>
      </c>
      <c r="I158" s="183">
        <v>0</v>
      </c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CF158" s="178"/>
    </row>
    <row r="159" spans="1:84" ht="15.75" x14ac:dyDescent="0.25">
      <c r="A159" s="103" t="str">
        <f>DataTable3[[#This Row],[FlightNumber]]&amp;" "&amp;DataTable3[[#This Row],[Departure Date]]</f>
        <v>VS75y 44258</v>
      </c>
      <c r="B159" s="185">
        <v>44258</v>
      </c>
      <c r="C159" s="182" t="s">
        <v>118</v>
      </c>
      <c r="D159" s="181" t="s">
        <v>3</v>
      </c>
      <c r="E159" s="181" t="s">
        <v>21</v>
      </c>
      <c r="F159" s="181" t="s">
        <v>99</v>
      </c>
      <c r="G159" s="181" t="s">
        <v>100</v>
      </c>
      <c r="H159" s="181" t="s">
        <v>106</v>
      </c>
      <c r="I159" s="183">
        <v>10</v>
      </c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CF159" s="178"/>
    </row>
    <row r="160" spans="1:84" ht="15.75" x14ac:dyDescent="0.25">
      <c r="A160" s="103" t="str">
        <f>DataTable3[[#This Row],[FlightNumber]]&amp;" "&amp;DataTable3[[#This Row],[Departure Date]]</f>
        <v>VS28y 44258</v>
      </c>
      <c r="B160" s="185">
        <v>44258</v>
      </c>
      <c r="C160" s="182" t="s">
        <v>120</v>
      </c>
      <c r="D160" s="181" t="s">
        <v>21</v>
      </c>
      <c r="E160" s="181" t="s">
        <v>2</v>
      </c>
      <c r="F160" s="181" t="s">
        <v>101</v>
      </c>
      <c r="G160" s="181" t="s">
        <v>100</v>
      </c>
      <c r="H160" s="181" t="s">
        <v>109</v>
      </c>
      <c r="I160" s="183">
        <v>10</v>
      </c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CF160" s="178"/>
    </row>
    <row r="161" spans="1:84" ht="15.75" x14ac:dyDescent="0.25">
      <c r="A161" s="103" t="str">
        <f>DataTable3[[#This Row],[FlightNumber]]&amp;" "&amp;DataTable3[[#This Row],[Departure Date]]</f>
        <v>VS27y 44258</v>
      </c>
      <c r="B161" s="185">
        <v>44258</v>
      </c>
      <c r="C161" s="182" t="s">
        <v>117</v>
      </c>
      <c r="D161" s="181" t="s">
        <v>2</v>
      </c>
      <c r="E161" s="181" t="s">
        <v>21</v>
      </c>
      <c r="F161" s="181" t="s">
        <v>99</v>
      </c>
      <c r="G161" s="181" t="s">
        <v>100</v>
      </c>
      <c r="H161" s="181" t="s">
        <v>107</v>
      </c>
      <c r="I161" s="183">
        <v>10</v>
      </c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CF161" s="178"/>
    </row>
    <row r="162" spans="1:84" ht="15.75" x14ac:dyDescent="0.25">
      <c r="A162" s="103" t="str">
        <f>DataTable3[[#This Row],[FlightNumber]]&amp;" "&amp;DataTable3[[#This Row],[Departure Date]]</f>
        <v>VS27y 44259</v>
      </c>
      <c r="B162" s="185">
        <v>44259</v>
      </c>
      <c r="C162" s="182" t="s">
        <v>117</v>
      </c>
      <c r="D162" s="181" t="s">
        <v>2</v>
      </c>
      <c r="E162" s="181" t="s">
        <v>21</v>
      </c>
      <c r="F162" s="181" t="s">
        <v>99</v>
      </c>
      <c r="G162" s="181" t="s">
        <v>100</v>
      </c>
      <c r="H162" s="181" t="s">
        <v>107</v>
      </c>
      <c r="I162" s="183">
        <v>10</v>
      </c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CF162" s="178"/>
    </row>
    <row r="163" spans="1:84" ht="15.75" x14ac:dyDescent="0.25">
      <c r="A163" s="103" t="str">
        <f>DataTable3[[#This Row],[FlightNumber]]&amp;" "&amp;DataTable3[[#This Row],[Departure Date]]</f>
        <v>VS28y 44259</v>
      </c>
      <c r="B163" s="185">
        <v>44259</v>
      </c>
      <c r="C163" s="182" t="s">
        <v>120</v>
      </c>
      <c r="D163" s="181" t="s">
        <v>21</v>
      </c>
      <c r="E163" s="181" t="s">
        <v>2</v>
      </c>
      <c r="F163" s="181" t="s">
        <v>101</v>
      </c>
      <c r="G163" s="181" t="s">
        <v>100</v>
      </c>
      <c r="H163" s="181" t="s">
        <v>109</v>
      </c>
      <c r="I163" s="183">
        <v>10</v>
      </c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CF163" s="178"/>
    </row>
    <row r="164" spans="1:84" ht="15.75" x14ac:dyDescent="0.25">
      <c r="A164" s="103" t="str">
        <f>DataTable3[[#This Row],[FlightNumber]]&amp;" "&amp;DataTable3[[#This Row],[Departure Date]]</f>
        <v>VS75y 44259</v>
      </c>
      <c r="B164" s="185">
        <v>44259</v>
      </c>
      <c r="C164" s="182" t="s">
        <v>118</v>
      </c>
      <c r="D164" s="181" t="s">
        <v>3</v>
      </c>
      <c r="E164" s="181" t="s">
        <v>21</v>
      </c>
      <c r="F164" s="181" t="s">
        <v>99</v>
      </c>
      <c r="G164" s="181" t="s">
        <v>100</v>
      </c>
      <c r="H164" s="181" t="s">
        <v>106</v>
      </c>
      <c r="I164" s="183">
        <v>10</v>
      </c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CF164" s="178"/>
    </row>
    <row r="165" spans="1:84" ht="15.75" x14ac:dyDescent="0.25">
      <c r="A165" s="103" t="str">
        <f>DataTable3[[#This Row],[FlightNumber]]&amp;" "&amp;DataTable3[[#This Row],[Departure Date]]</f>
        <v>VS76y 44259</v>
      </c>
      <c r="B165" s="185">
        <v>44259</v>
      </c>
      <c r="C165" s="182" t="s">
        <v>119</v>
      </c>
      <c r="D165" s="181" t="s">
        <v>21</v>
      </c>
      <c r="E165" s="181" t="s">
        <v>3</v>
      </c>
      <c r="F165" s="181" t="s">
        <v>101</v>
      </c>
      <c r="G165" s="181" t="s">
        <v>100</v>
      </c>
      <c r="H165" s="181" t="s">
        <v>104</v>
      </c>
      <c r="I165" s="183">
        <v>10</v>
      </c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CF165" s="178"/>
    </row>
    <row r="166" spans="1:84" ht="15.75" x14ac:dyDescent="0.25">
      <c r="A166" s="103" t="str">
        <f>DataTable3[[#This Row],[FlightNumber]]&amp;" "&amp;DataTable3[[#This Row],[Departure Date]]</f>
        <v>VS76y 44260</v>
      </c>
      <c r="B166" s="185">
        <v>44260</v>
      </c>
      <c r="C166" s="182" t="s">
        <v>119</v>
      </c>
      <c r="D166" s="181" t="s">
        <v>21</v>
      </c>
      <c r="E166" s="181" t="s">
        <v>3</v>
      </c>
      <c r="F166" s="181" t="s">
        <v>101</v>
      </c>
      <c r="G166" s="181" t="s">
        <v>100</v>
      </c>
      <c r="H166" s="181" t="s">
        <v>104</v>
      </c>
      <c r="I166" s="183">
        <v>10</v>
      </c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CF166" s="178"/>
    </row>
    <row r="167" spans="1:84" ht="15.75" x14ac:dyDescent="0.25">
      <c r="A167" s="103" t="str">
        <f>DataTable3[[#This Row],[FlightNumber]]&amp;" "&amp;DataTable3[[#This Row],[Departure Date]]</f>
        <v>VS75y 44260</v>
      </c>
      <c r="B167" s="185">
        <v>44260</v>
      </c>
      <c r="C167" s="182" t="s">
        <v>118</v>
      </c>
      <c r="D167" s="181" t="s">
        <v>3</v>
      </c>
      <c r="E167" s="181" t="s">
        <v>21</v>
      </c>
      <c r="F167" s="181" t="s">
        <v>99</v>
      </c>
      <c r="G167" s="181" t="s">
        <v>100</v>
      </c>
      <c r="H167" s="181" t="s">
        <v>106</v>
      </c>
      <c r="I167" s="183">
        <v>10</v>
      </c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CF167" s="178"/>
    </row>
    <row r="168" spans="1:84" ht="15.75" x14ac:dyDescent="0.25">
      <c r="A168" s="103" t="str">
        <f>DataTable3[[#This Row],[FlightNumber]]&amp;" "&amp;DataTable3[[#This Row],[Departure Date]]</f>
        <v>VS28y 44260</v>
      </c>
      <c r="B168" s="185">
        <v>44260</v>
      </c>
      <c r="C168" s="182" t="s">
        <v>120</v>
      </c>
      <c r="D168" s="181" t="s">
        <v>21</v>
      </c>
      <c r="E168" s="181" t="s">
        <v>2</v>
      </c>
      <c r="F168" s="181" t="s">
        <v>101</v>
      </c>
      <c r="G168" s="181" t="s">
        <v>100</v>
      </c>
      <c r="H168" s="181" t="s">
        <v>109</v>
      </c>
      <c r="I168" s="183">
        <v>10</v>
      </c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CF168" s="178"/>
    </row>
    <row r="169" spans="1:84" ht="15.75" x14ac:dyDescent="0.25">
      <c r="A169" s="103" t="str">
        <f>DataTable3[[#This Row],[FlightNumber]]&amp;" "&amp;DataTable3[[#This Row],[Departure Date]]</f>
        <v>VS27y 44260</v>
      </c>
      <c r="B169" s="185">
        <v>44260</v>
      </c>
      <c r="C169" s="182" t="s">
        <v>117</v>
      </c>
      <c r="D169" s="181" t="s">
        <v>2</v>
      </c>
      <c r="E169" s="181" t="s">
        <v>21</v>
      </c>
      <c r="F169" s="181" t="s">
        <v>99</v>
      </c>
      <c r="G169" s="181" t="s">
        <v>100</v>
      </c>
      <c r="H169" s="181" t="s">
        <v>107</v>
      </c>
      <c r="I169" s="183">
        <v>10</v>
      </c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CF169" s="178"/>
    </row>
    <row r="170" spans="1:84" ht="15.75" x14ac:dyDescent="0.25">
      <c r="A170" s="103" t="str">
        <f>DataTable3[[#This Row],[FlightNumber]]&amp;" "&amp;DataTable3[[#This Row],[Departure Date]]</f>
        <v>VS27y 44261</v>
      </c>
      <c r="B170" s="185">
        <v>44261</v>
      </c>
      <c r="C170" s="182" t="s">
        <v>117</v>
      </c>
      <c r="D170" s="181" t="s">
        <v>2</v>
      </c>
      <c r="E170" s="181" t="s">
        <v>21</v>
      </c>
      <c r="F170" s="181" t="s">
        <v>99</v>
      </c>
      <c r="G170" s="181" t="s">
        <v>100</v>
      </c>
      <c r="H170" s="181" t="s">
        <v>107</v>
      </c>
      <c r="I170" s="183">
        <v>5</v>
      </c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CF170" s="178"/>
    </row>
    <row r="171" spans="1:84" ht="15.75" x14ac:dyDescent="0.25">
      <c r="A171" s="103" t="str">
        <f>DataTable3[[#This Row],[FlightNumber]]&amp;" "&amp;DataTable3[[#This Row],[Departure Date]]</f>
        <v>VS28y 44261</v>
      </c>
      <c r="B171" s="185">
        <v>44261</v>
      </c>
      <c r="C171" s="182" t="s">
        <v>120</v>
      </c>
      <c r="D171" s="181" t="s">
        <v>21</v>
      </c>
      <c r="E171" s="181" t="s">
        <v>2</v>
      </c>
      <c r="F171" s="181" t="s">
        <v>101</v>
      </c>
      <c r="G171" s="181" t="s">
        <v>100</v>
      </c>
      <c r="H171" s="181" t="s">
        <v>109</v>
      </c>
      <c r="I171" s="183">
        <v>10</v>
      </c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CF171" s="178"/>
    </row>
    <row r="172" spans="1:84" ht="15.75" x14ac:dyDescent="0.25">
      <c r="A172" s="103" t="str">
        <f>DataTable3[[#This Row],[FlightNumber]]&amp;" "&amp;DataTable3[[#This Row],[Departure Date]]</f>
        <v>VS75y 44261</v>
      </c>
      <c r="B172" s="185">
        <v>44261</v>
      </c>
      <c r="C172" s="182" t="s">
        <v>118</v>
      </c>
      <c r="D172" s="181" t="s">
        <v>3</v>
      </c>
      <c r="E172" s="181" t="s">
        <v>21</v>
      </c>
      <c r="F172" s="181" t="s">
        <v>99</v>
      </c>
      <c r="G172" s="181" t="s">
        <v>100</v>
      </c>
      <c r="H172" s="181" t="s">
        <v>106</v>
      </c>
      <c r="I172" s="183">
        <v>10</v>
      </c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CF172" s="178"/>
    </row>
    <row r="173" spans="1:84" ht="15.75" x14ac:dyDescent="0.25">
      <c r="A173" s="103" t="str">
        <f>DataTable3[[#This Row],[FlightNumber]]&amp;" "&amp;DataTable3[[#This Row],[Departure Date]]</f>
        <v>VS76y 44261</v>
      </c>
      <c r="B173" s="185">
        <v>44261</v>
      </c>
      <c r="C173" s="182" t="s">
        <v>119</v>
      </c>
      <c r="D173" s="181" t="s">
        <v>21</v>
      </c>
      <c r="E173" s="181" t="s">
        <v>3</v>
      </c>
      <c r="F173" s="181" t="s">
        <v>101</v>
      </c>
      <c r="G173" s="181" t="s">
        <v>100</v>
      </c>
      <c r="H173" s="181" t="s">
        <v>104</v>
      </c>
      <c r="I173" s="183">
        <v>10</v>
      </c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CF173" s="178"/>
    </row>
    <row r="174" spans="1:84" ht="15.75" x14ac:dyDescent="0.25">
      <c r="A174" s="103" t="str">
        <f>DataTable3[[#This Row],[FlightNumber]]&amp;" "&amp;DataTable3[[#This Row],[Departure Date]]</f>
        <v>VS76y 44262</v>
      </c>
      <c r="B174" s="185">
        <v>44262</v>
      </c>
      <c r="C174" s="182" t="s">
        <v>119</v>
      </c>
      <c r="D174" s="181" t="s">
        <v>21</v>
      </c>
      <c r="E174" s="181" t="s">
        <v>3</v>
      </c>
      <c r="F174" s="181" t="s">
        <v>101</v>
      </c>
      <c r="G174" s="181" t="s">
        <v>100</v>
      </c>
      <c r="H174" s="181" t="s">
        <v>104</v>
      </c>
      <c r="I174" s="183">
        <v>10</v>
      </c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CF174" s="178"/>
    </row>
    <row r="175" spans="1:84" ht="15.75" x14ac:dyDescent="0.25">
      <c r="A175" s="103" t="str">
        <f>DataTable3[[#This Row],[FlightNumber]]&amp;" "&amp;DataTable3[[#This Row],[Departure Date]]</f>
        <v>VS75y 44262</v>
      </c>
      <c r="B175" s="185">
        <v>44262</v>
      </c>
      <c r="C175" s="182" t="s">
        <v>118</v>
      </c>
      <c r="D175" s="181" t="s">
        <v>3</v>
      </c>
      <c r="E175" s="181" t="s">
        <v>21</v>
      </c>
      <c r="F175" s="181" t="s">
        <v>99</v>
      </c>
      <c r="G175" s="181" t="s">
        <v>100</v>
      </c>
      <c r="H175" s="181" t="s">
        <v>106</v>
      </c>
      <c r="I175" s="183">
        <v>10</v>
      </c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CF175" s="178"/>
    </row>
    <row r="176" spans="1:84" ht="15.75" x14ac:dyDescent="0.25">
      <c r="A176" s="103" t="str">
        <f>DataTable3[[#This Row],[FlightNumber]]&amp;" "&amp;DataTable3[[#This Row],[Departure Date]]</f>
        <v>VS28y 44262</v>
      </c>
      <c r="B176" s="185">
        <v>44262</v>
      </c>
      <c r="C176" s="182" t="s">
        <v>120</v>
      </c>
      <c r="D176" s="181" t="s">
        <v>21</v>
      </c>
      <c r="E176" s="181" t="s">
        <v>2</v>
      </c>
      <c r="F176" s="181" t="s">
        <v>101</v>
      </c>
      <c r="G176" s="181" t="s">
        <v>100</v>
      </c>
      <c r="H176" s="181" t="s">
        <v>109</v>
      </c>
      <c r="I176" s="183">
        <v>10</v>
      </c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CF176" s="178"/>
    </row>
    <row r="177" spans="1:84" ht="15.75" x14ac:dyDescent="0.25">
      <c r="A177" s="103" t="str">
        <f>DataTable3[[#This Row],[FlightNumber]]&amp;" "&amp;DataTable3[[#This Row],[Departure Date]]</f>
        <v>VS27y 44262</v>
      </c>
      <c r="B177" s="185">
        <v>44262</v>
      </c>
      <c r="C177" s="182" t="s">
        <v>117</v>
      </c>
      <c r="D177" s="181" t="s">
        <v>2</v>
      </c>
      <c r="E177" s="181" t="s">
        <v>21</v>
      </c>
      <c r="F177" s="181" t="s">
        <v>99</v>
      </c>
      <c r="G177" s="181" t="s">
        <v>100</v>
      </c>
      <c r="H177" s="181" t="s">
        <v>107</v>
      </c>
      <c r="I177" s="183">
        <v>10</v>
      </c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CF177" s="178"/>
    </row>
    <row r="178" spans="1:84" ht="15.75" x14ac:dyDescent="0.25">
      <c r="A178" s="103" t="str">
        <f>DataTable3[[#This Row],[FlightNumber]]&amp;" "&amp;DataTable3[[#This Row],[Departure Date]]</f>
        <v>VS27y 44263</v>
      </c>
      <c r="B178" s="185">
        <v>44263</v>
      </c>
      <c r="C178" s="182" t="s">
        <v>117</v>
      </c>
      <c r="D178" s="181" t="s">
        <v>2</v>
      </c>
      <c r="E178" s="181" t="s">
        <v>21</v>
      </c>
      <c r="F178" s="181" t="s">
        <v>99</v>
      </c>
      <c r="G178" s="181" t="s">
        <v>100</v>
      </c>
      <c r="H178" s="181" t="s">
        <v>107</v>
      </c>
      <c r="I178" s="183">
        <v>10</v>
      </c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CF178" s="178"/>
    </row>
    <row r="179" spans="1:84" ht="15.75" x14ac:dyDescent="0.25">
      <c r="A179" s="103" t="str">
        <f>DataTable3[[#This Row],[FlightNumber]]&amp;" "&amp;DataTable3[[#This Row],[Departure Date]]</f>
        <v>VS28y 44263</v>
      </c>
      <c r="B179" s="185">
        <v>44263</v>
      </c>
      <c r="C179" s="182" t="s">
        <v>120</v>
      </c>
      <c r="D179" s="181" t="s">
        <v>21</v>
      </c>
      <c r="E179" s="181" t="s">
        <v>2</v>
      </c>
      <c r="F179" s="181" t="s">
        <v>101</v>
      </c>
      <c r="G179" s="181" t="s">
        <v>100</v>
      </c>
      <c r="H179" s="181" t="s">
        <v>109</v>
      </c>
      <c r="I179" s="183">
        <v>10</v>
      </c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CF179" s="178"/>
    </row>
    <row r="180" spans="1:84" ht="15.75" x14ac:dyDescent="0.25">
      <c r="A180" s="103" t="str">
        <f>DataTable3[[#This Row],[FlightNumber]]&amp;" "&amp;DataTable3[[#This Row],[Departure Date]]</f>
        <v>VS75y 44263</v>
      </c>
      <c r="B180" s="185">
        <v>44263</v>
      </c>
      <c r="C180" s="182" t="s">
        <v>118</v>
      </c>
      <c r="D180" s="181" t="s">
        <v>3</v>
      </c>
      <c r="E180" s="181" t="s">
        <v>21</v>
      </c>
      <c r="F180" s="181" t="s">
        <v>99</v>
      </c>
      <c r="G180" s="181" t="s">
        <v>100</v>
      </c>
      <c r="H180" s="181" t="s">
        <v>106</v>
      </c>
      <c r="I180" s="183">
        <v>10</v>
      </c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CF180" s="178"/>
    </row>
    <row r="181" spans="1:84" ht="15.75" x14ac:dyDescent="0.25">
      <c r="A181" s="103" t="str">
        <f>DataTable3[[#This Row],[FlightNumber]]&amp;" "&amp;DataTable3[[#This Row],[Departure Date]]</f>
        <v>VS76y 44263</v>
      </c>
      <c r="B181" s="185">
        <v>44263</v>
      </c>
      <c r="C181" s="182" t="s">
        <v>119</v>
      </c>
      <c r="D181" s="181" t="s">
        <v>21</v>
      </c>
      <c r="E181" s="181" t="s">
        <v>3</v>
      </c>
      <c r="F181" s="181" t="s">
        <v>101</v>
      </c>
      <c r="G181" s="181" t="s">
        <v>100</v>
      </c>
      <c r="H181" s="181" t="s">
        <v>104</v>
      </c>
      <c r="I181" s="183">
        <v>10</v>
      </c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CF181" s="178"/>
    </row>
    <row r="182" spans="1:84" ht="15.75" x14ac:dyDescent="0.25">
      <c r="A182" s="103" t="str">
        <f>DataTable3[[#This Row],[FlightNumber]]&amp;" "&amp;DataTable3[[#This Row],[Departure Date]]</f>
        <v>VS76y 44264</v>
      </c>
      <c r="B182" s="185">
        <v>44264</v>
      </c>
      <c r="C182" s="182" t="s">
        <v>119</v>
      </c>
      <c r="D182" s="181" t="s">
        <v>21</v>
      </c>
      <c r="E182" s="181" t="s">
        <v>3</v>
      </c>
      <c r="F182" s="181" t="s">
        <v>101</v>
      </c>
      <c r="G182" s="181" t="s">
        <v>100</v>
      </c>
      <c r="H182" s="181" t="s">
        <v>104</v>
      </c>
      <c r="I182" s="183">
        <v>10</v>
      </c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CF182" s="178"/>
    </row>
    <row r="183" spans="1:84" ht="15.75" x14ac:dyDescent="0.25">
      <c r="A183" s="103" t="str">
        <f>DataTable3[[#This Row],[FlightNumber]]&amp;" "&amp;DataTable3[[#This Row],[Departure Date]]</f>
        <v>VS75y 44264</v>
      </c>
      <c r="B183" s="185">
        <v>44264</v>
      </c>
      <c r="C183" s="182" t="s">
        <v>118</v>
      </c>
      <c r="D183" s="181" t="s">
        <v>3</v>
      </c>
      <c r="E183" s="181" t="s">
        <v>21</v>
      </c>
      <c r="F183" s="181" t="s">
        <v>99</v>
      </c>
      <c r="G183" s="181" t="s">
        <v>100</v>
      </c>
      <c r="H183" s="181" t="s">
        <v>106</v>
      </c>
      <c r="I183" s="183">
        <v>10</v>
      </c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CF183" s="178"/>
    </row>
    <row r="184" spans="1:84" ht="15.75" x14ac:dyDescent="0.25">
      <c r="A184" s="103" t="str">
        <f>DataTable3[[#This Row],[FlightNumber]]&amp;" "&amp;DataTable3[[#This Row],[Departure Date]]</f>
        <v>VS28y 44264</v>
      </c>
      <c r="B184" s="185">
        <v>44264</v>
      </c>
      <c r="C184" s="182" t="s">
        <v>120</v>
      </c>
      <c r="D184" s="181" t="s">
        <v>21</v>
      </c>
      <c r="E184" s="181" t="s">
        <v>2</v>
      </c>
      <c r="F184" s="181" t="s">
        <v>101</v>
      </c>
      <c r="G184" s="181" t="s">
        <v>100</v>
      </c>
      <c r="H184" s="181" t="s">
        <v>109</v>
      </c>
      <c r="I184" s="183">
        <v>10</v>
      </c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CF184" s="178"/>
    </row>
    <row r="185" spans="1:84" ht="15.75" x14ac:dyDescent="0.25">
      <c r="A185" s="103" t="str">
        <f>DataTable3[[#This Row],[FlightNumber]]&amp;" "&amp;DataTable3[[#This Row],[Departure Date]]</f>
        <v>VS27y 44264</v>
      </c>
      <c r="B185" s="185">
        <v>44264</v>
      </c>
      <c r="C185" s="182" t="s">
        <v>117</v>
      </c>
      <c r="D185" s="181" t="s">
        <v>2</v>
      </c>
      <c r="E185" s="181" t="s">
        <v>21</v>
      </c>
      <c r="F185" s="181" t="s">
        <v>99</v>
      </c>
      <c r="G185" s="181" t="s">
        <v>100</v>
      </c>
      <c r="H185" s="181" t="s">
        <v>107</v>
      </c>
      <c r="I185" s="183">
        <v>10</v>
      </c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CF185" s="178"/>
    </row>
    <row r="186" spans="1:84" ht="15.75" x14ac:dyDescent="0.25">
      <c r="A186" s="103" t="str">
        <f>DataTable3[[#This Row],[FlightNumber]]&amp;" "&amp;DataTable3[[#This Row],[Departure Date]]</f>
        <v>VS27y 44265</v>
      </c>
      <c r="B186" s="185">
        <v>44265</v>
      </c>
      <c r="C186" s="182" t="s">
        <v>117</v>
      </c>
      <c r="D186" s="181" t="s">
        <v>2</v>
      </c>
      <c r="E186" s="181" t="s">
        <v>21</v>
      </c>
      <c r="F186" s="181" t="s">
        <v>99</v>
      </c>
      <c r="G186" s="181" t="s">
        <v>100</v>
      </c>
      <c r="H186" s="181" t="s">
        <v>107</v>
      </c>
      <c r="I186" s="183">
        <v>10</v>
      </c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CF186" s="178"/>
    </row>
    <row r="187" spans="1:84" ht="15.75" x14ac:dyDescent="0.25">
      <c r="A187" s="103" t="str">
        <f>DataTable3[[#This Row],[FlightNumber]]&amp;" "&amp;DataTable3[[#This Row],[Departure Date]]</f>
        <v>VS28y 44265</v>
      </c>
      <c r="B187" s="185">
        <v>44265</v>
      </c>
      <c r="C187" s="182" t="s">
        <v>120</v>
      </c>
      <c r="D187" s="181" t="s">
        <v>21</v>
      </c>
      <c r="E187" s="181" t="s">
        <v>2</v>
      </c>
      <c r="F187" s="181" t="s">
        <v>101</v>
      </c>
      <c r="G187" s="181" t="s">
        <v>100</v>
      </c>
      <c r="H187" s="181" t="s">
        <v>109</v>
      </c>
      <c r="I187" s="183">
        <v>10</v>
      </c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CF187" s="178"/>
    </row>
    <row r="188" spans="1:84" ht="15.75" x14ac:dyDescent="0.25">
      <c r="A188" s="103" t="str">
        <f>DataTable3[[#This Row],[FlightNumber]]&amp;" "&amp;DataTable3[[#This Row],[Departure Date]]</f>
        <v>VS75y 44265</v>
      </c>
      <c r="B188" s="185">
        <v>44265</v>
      </c>
      <c r="C188" s="182" t="s">
        <v>118</v>
      </c>
      <c r="D188" s="181" t="s">
        <v>3</v>
      </c>
      <c r="E188" s="181" t="s">
        <v>21</v>
      </c>
      <c r="F188" s="181" t="s">
        <v>99</v>
      </c>
      <c r="G188" s="181" t="s">
        <v>100</v>
      </c>
      <c r="H188" s="181" t="s">
        <v>106</v>
      </c>
      <c r="I188" s="183">
        <v>10</v>
      </c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CF188" s="178"/>
    </row>
    <row r="189" spans="1:84" ht="15.75" x14ac:dyDescent="0.25">
      <c r="A189" s="103" t="str">
        <f>DataTable3[[#This Row],[FlightNumber]]&amp;" "&amp;DataTable3[[#This Row],[Departure Date]]</f>
        <v>VS76y 44265</v>
      </c>
      <c r="B189" s="185">
        <v>44265</v>
      </c>
      <c r="C189" s="182" t="s">
        <v>119</v>
      </c>
      <c r="D189" s="181" t="s">
        <v>21</v>
      </c>
      <c r="E189" s="181" t="s">
        <v>3</v>
      </c>
      <c r="F189" s="181" t="s">
        <v>101</v>
      </c>
      <c r="G189" s="181" t="s">
        <v>100</v>
      </c>
      <c r="H189" s="181" t="s">
        <v>104</v>
      </c>
      <c r="I189" s="183">
        <v>10</v>
      </c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CF189" s="178"/>
    </row>
    <row r="190" spans="1:84" ht="15.75" x14ac:dyDescent="0.25">
      <c r="A190" s="103" t="str">
        <f>DataTable3[[#This Row],[FlightNumber]]&amp;" "&amp;DataTable3[[#This Row],[Departure Date]]</f>
        <v>VS76y 44266</v>
      </c>
      <c r="B190" s="185">
        <v>44266</v>
      </c>
      <c r="C190" s="182" t="s">
        <v>119</v>
      </c>
      <c r="D190" s="181" t="s">
        <v>21</v>
      </c>
      <c r="E190" s="181" t="s">
        <v>3</v>
      </c>
      <c r="F190" s="181" t="s">
        <v>101</v>
      </c>
      <c r="G190" s="181" t="s">
        <v>100</v>
      </c>
      <c r="H190" s="181" t="s">
        <v>104</v>
      </c>
      <c r="I190" s="183">
        <v>10</v>
      </c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CF190" s="178"/>
    </row>
    <row r="191" spans="1:84" ht="15.75" x14ac:dyDescent="0.25">
      <c r="A191" s="103" t="str">
        <f>DataTable3[[#This Row],[FlightNumber]]&amp;" "&amp;DataTable3[[#This Row],[Departure Date]]</f>
        <v>VS75y 44266</v>
      </c>
      <c r="B191" s="185">
        <v>44266</v>
      </c>
      <c r="C191" s="182" t="s">
        <v>118</v>
      </c>
      <c r="D191" s="181" t="s">
        <v>3</v>
      </c>
      <c r="E191" s="181" t="s">
        <v>21</v>
      </c>
      <c r="F191" s="181" t="s">
        <v>99</v>
      </c>
      <c r="G191" s="181" t="s">
        <v>100</v>
      </c>
      <c r="H191" s="181" t="s">
        <v>106</v>
      </c>
      <c r="I191" s="183">
        <v>10</v>
      </c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CF191" s="178"/>
    </row>
    <row r="192" spans="1:84" ht="15.75" x14ac:dyDescent="0.25">
      <c r="A192" s="103" t="str">
        <f>DataTable3[[#This Row],[FlightNumber]]&amp;" "&amp;DataTable3[[#This Row],[Departure Date]]</f>
        <v>VS28y 44266</v>
      </c>
      <c r="B192" s="185">
        <v>44266</v>
      </c>
      <c r="C192" s="182" t="s">
        <v>120</v>
      </c>
      <c r="D192" s="181" t="s">
        <v>21</v>
      </c>
      <c r="E192" s="181" t="s">
        <v>2</v>
      </c>
      <c r="F192" s="181" t="s">
        <v>101</v>
      </c>
      <c r="G192" s="181" t="s">
        <v>100</v>
      </c>
      <c r="H192" s="181" t="s">
        <v>109</v>
      </c>
      <c r="I192" s="183">
        <v>10</v>
      </c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CF192" s="178"/>
    </row>
    <row r="193" spans="1:84" ht="15.75" x14ac:dyDescent="0.25">
      <c r="A193" s="103" t="str">
        <f>DataTable3[[#This Row],[FlightNumber]]&amp;" "&amp;DataTable3[[#This Row],[Departure Date]]</f>
        <v>VS27y 44266</v>
      </c>
      <c r="B193" s="185">
        <v>44266</v>
      </c>
      <c r="C193" s="182" t="s">
        <v>117</v>
      </c>
      <c r="D193" s="181" t="s">
        <v>2</v>
      </c>
      <c r="E193" s="181" t="s">
        <v>21</v>
      </c>
      <c r="F193" s="181" t="s">
        <v>99</v>
      </c>
      <c r="G193" s="181" t="s">
        <v>100</v>
      </c>
      <c r="H193" s="181" t="s">
        <v>107</v>
      </c>
      <c r="I193" s="183">
        <v>10</v>
      </c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CF193" s="178"/>
    </row>
    <row r="194" spans="1:84" ht="15.75" x14ac:dyDescent="0.25">
      <c r="A194" s="103" t="str">
        <f>DataTable3[[#This Row],[FlightNumber]]&amp;" "&amp;DataTable3[[#This Row],[Departure Date]]</f>
        <v>VS27y 44267</v>
      </c>
      <c r="B194" s="185">
        <v>44267</v>
      </c>
      <c r="C194" s="182" t="s">
        <v>117</v>
      </c>
      <c r="D194" s="181" t="s">
        <v>2</v>
      </c>
      <c r="E194" s="181" t="s">
        <v>21</v>
      </c>
      <c r="F194" s="181" t="s">
        <v>99</v>
      </c>
      <c r="G194" s="181" t="s">
        <v>100</v>
      </c>
      <c r="H194" s="181" t="s">
        <v>107</v>
      </c>
      <c r="I194" s="183">
        <v>10</v>
      </c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CF194" s="178"/>
    </row>
    <row r="195" spans="1:84" ht="15.75" x14ac:dyDescent="0.25">
      <c r="A195" s="103" t="str">
        <f>DataTable3[[#This Row],[FlightNumber]]&amp;" "&amp;DataTable3[[#This Row],[Departure Date]]</f>
        <v>VS28y 44267</v>
      </c>
      <c r="B195" s="185">
        <v>44267</v>
      </c>
      <c r="C195" s="182" t="s">
        <v>120</v>
      </c>
      <c r="D195" s="181" t="s">
        <v>21</v>
      </c>
      <c r="E195" s="181" t="s">
        <v>2</v>
      </c>
      <c r="F195" s="181" t="s">
        <v>101</v>
      </c>
      <c r="G195" s="181" t="s">
        <v>100</v>
      </c>
      <c r="H195" s="181" t="s">
        <v>109</v>
      </c>
      <c r="I195" s="183">
        <v>10</v>
      </c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CF195" s="178"/>
    </row>
    <row r="196" spans="1:84" ht="15.75" x14ac:dyDescent="0.25">
      <c r="A196" s="103" t="str">
        <f>DataTable3[[#This Row],[FlightNumber]]&amp;" "&amp;DataTable3[[#This Row],[Departure Date]]</f>
        <v>VS75y 44267</v>
      </c>
      <c r="B196" s="185">
        <v>44267</v>
      </c>
      <c r="C196" s="182" t="s">
        <v>118</v>
      </c>
      <c r="D196" s="181" t="s">
        <v>3</v>
      </c>
      <c r="E196" s="181" t="s">
        <v>21</v>
      </c>
      <c r="F196" s="181" t="s">
        <v>99</v>
      </c>
      <c r="G196" s="181" t="s">
        <v>100</v>
      </c>
      <c r="H196" s="181" t="s">
        <v>106</v>
      </c>
      <c r="I196" s="183">
        <v>10</v>
      </c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CF196" s="178"/>
    </row>
    <row r="197" spans="1:84" ht="15.75" x14ac:dyDescent="0.25">
      <c r="A197" s="103" t="str">
        <f>DataTable3[[#This Row],[FlightNumber]]&amp;" "&amp;DataTable3[[#This Row],[Departure Date]]</f>
        <v>VS76y 44267</v>
      </c>
      <c r="B197" s="185">
        <v>44267</v>
      </c>
      <c r="C197" s="182" t="s">
        <v>119</v>
      </c>
      <c r="D197" s="181" t="s">
        <v>21</v>
      </c>
      <c r="E197" s="181" t="s">
        <v>3</v>
      </c>
      <c r="F197" s="181" t="s">
        <v>101</v>
      </c>
      <c r="G197" s="181" t="s">
        <v>100</v>
      </c>
      <c r="H197" s="181" t="s">
        <v>104</v>
      </c>
      <c r="I197" s="183">
        <v>10</v>
      </c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CF197" s="178"/>
    </row>
    <row r="198" spans="1:84" ht="15.75" x14ac:dyDescent="0.25">
      <c r="A198" s="103" t="str">
        <f>DataTable3[[#This Row],[FlightNumber]]&amp;" "&amp;DataTable3[[#This Row],[Departure Date]]</f>
        <v>VS76y 44268</v>
      </c>
      <c r="B198" s="185">
        <v>44268</v>
      </c>
      <c r="C198" s="182" t="s">
        <v>119</v>
      </c>
      <c r="D198" s="181" t="s">
        <v>21</v>
      </c>
      <c r="E198" s="181" t="s">
        <v>3</v>
      </c>
      <c r="F198" s="181" t="s">
        <v>101</v>
      </c>
      <c r="G198" s="181" t="s">
        <v>100</v>
      </c>
      <c r="H198" s="181" t="s">
        <v>104</v>
      </c>
      <c r="I198" s="183">
        <v>10</v>
      </c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CF198" s="178"/>
    </row>
    <row r="199" spans="1:84" ht="15.75" x14ac:dyDescent="0.25">
      <c r="A199" s="103" t="str">
        <f>DataTable3[[#This Row],[FlightNumber]]&amp;" "&amp;DataTable3[[#This Row],[Departure Date]]</f>
        <v>VS75y 44268</v>
      </c>
      <c r="B199" s="185">
        <v>44268</v>
      </c>
      <c r="C199" s="182" t="s">
        <v>118</v>
      </c>
      <c r="D199" s="181" t="s">
        <v>3</v>
      </c>
      <c r="E199" s="181" t="s">
        <v>21</v>
      </c>
      <c r="F199" s="181" t="s">
        <v>99</v>
      </c>
      <c r="G199" s="181" t="s">
        <v>100</v>
      </c>
      <c r="H199" s="181" t="s">
        <v>106</v>
      </c>
      <c r="I199" s="183">
        <v>10</v>
      </c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CF199" s="178"/>
    </row>
    <row r="200" spans="1:84" ht="15.75" x14ac:dyDescent="0.25">
      <c r="A200" s="103" t="str">
        <f>DataTable3[[#This Row],[FlightNumber]]&amp;" "&amp;DataTable3[[#This Row],[Departure Date]]</f>
        <v>VS28y 44268</v>
      </c>
      <c r="B200" s="185">
        <v>44268</v>
      </c>
      <c r="C200" s="182" t="s">
        <v>120</v>
      </c>
      <c r="D200" s="181" t="s">
        <v>21</v>
      </c>
      <c r="E200" s="181" t="s">
        <v>2</v>
      </c>
      <c r="F200" s="181" t="s">
        <v>101</v>
      </c>
      <c r="G200" s="181" t="s">
        <v>100</v>
      </c>
      <c r="H200" s="181" t="s">
        <v>109</v>
      </c>
      <c r="I200" s="183">
        <v>10</v>
      </c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CF200" s="178"/>
    </row>
    <row r="201" spans="1:84" ht="15.75" x14ac:dyDescent="0.25">
      <c r="A201" s="103" t="str">
        <f>DataTable3[[#This Row],[FlightNumber]]&amp;" "&amp;DataTable3[[#This Row],[Departure Date]]</f>
        <v>VS27y 44268</v>
      </c>
      <c r="B201" s="185">
        <v>44268</v>
      </c>
      <c r="C201" s="182" t="s">
        <v>117</v>
      </c>
      <c r="D201" s="181" t="s">
        <v>2</v>
      </c>
      <c r="E201" s="181" t="s">
        <v>21</v>
      </c>
      <c r="F201" s="181" t="s">
        <v>99</v>
      </c>
      <c r="G201" s="181" t="s">
        <v>100</v>
      </c>
      <c r="H201" s="181" t="s">
        <v>107</v>
      </c>
      <c r="I201" s="183">
        <v>10</v>
      </c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CF201" s="178"/>
    </row>
    <row r="202" spans="1:84" ht="15.75" x14ac:dyDescent="0.25">
      <c r="A202" s="103" t="str">
        <f>DataTable3[[#This Row],[FlightNumber]]&amp;" "&amp;DataTable3[[#This Row],[Departure Date]]</f>
        <v>VS27y 44269</v>
      </c>
      <c r="B202" s="185">
        <v>44269</v>
      </c>
      <c r="C202" s="182" t="s">
        <v>117</v>
      </c>
      <c r="D202" s="181" t="s">
        <v>2</v>
      </c>
      <c r="E202" s="181" t="s">
        <v>21</v>
      </c>
      <c r="F202" s="181" t="s">
        <v>99</v>
      </c>
      <c r="G202" s="181" t="s">
        <v>100</v>
      </c>
      <c r="H202" s="181" t="s">
        <v>107</v>
      </c>
      <c r="I202" s="183">
        <v>10</v>
      </c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CF202" s="178"/>
    </row>
    <row r="203" spans="1:84" ht="15.75" x14ac:dyDescent="0.25">
      <c r="A203" s="103" t="str">
        <f>DataTable3[[#This Row],[FlightNumber]]&amp;" "&amp;DataTable3[[#This Row],[Departure Date]]</f>
        <v>VS28y 44269</v>
      </c>
      <c r="B203" s="185">
        <v>44269</v>
      </c>
      <c r="C203" s="182" t="s">
        <v>120</v>
      </c>
      <c r="D203" s="181" t="s">
        <v>21</v>
      </c>
      <c r="E203" s="181" t="s">
        <v>2</v>
      </c>
      <c r="F203" s="181" t="s">
        <v>101</v>
      </c>
      <c r="G203" s="181" t="s">
        <v>100</v>
      </c>
      <c r="H203" s="181" t="s">
        <v>109</v>
      </c>
      <c r="I203" s="183">
        <v>10</v>
      </c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CF203" s="178"/>
    </row>
    <row r="204" spans="1:84" ht="15.75" x14ac:dyDescent="0.25">
      <c r="A204" s="103" t="str">
        <f>DataTable3[[#This Row],[FlightNumber]]&amp;" "&amp;DataTable3[[#This Row],[Departure Date]]</f>
        <v>VS75y 44269</v>
      </c>
      <c r="B204" s="185">
        <v>44269</v>
      </c>
      <c r="C204" s="182" t="s">
        <v>118</v>
      </c>
      <c r="D204" s="181" t="s">
        <v>3</v>
      </c>
      <c r="E204" s="181" t="s">
        <v>21</v>
      </c>
      <c r="F204" s="181" t="s">
        <v>99</v>
      </c>
      <c r="G204" s="181" t="s">
        <v>100</v>
      </c>
      <c r="H204" s="181" t="s">
        <v>106</v>
      </c>
      <c r="I204" s="183">
        <v>10</v>
      </c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CF204" s="178"/>
    </row>
    <row r="205" spans="1:84" ht="15.75" x14ac:dyDescent="0.25">
      <c r="A205" s="103" t="str">
        <f>DataTable3[[#This Row],[FlightNumber]]&amp;" "&amp;DataTable3[[#This Row],[Departure Date]]</f>
        <v>VS76y 44269</v>
      </c>
      <c r="B205" s="185">
        <v>44269</v>
      </c>
      <c r="C205" s="182" t="s">
        <v>119</v>
      </c>
      <c r="D205" s="181" t="s">
        <v>21</v>
      </c>
      <c r="E205" s="181" t="s">
        <v>3</v>
      </c>
      <c r="F205" s="181" t="s">
        <v>101</v>
      </c>
      <c r="G205" s="181" t="s">
        <v>100</v>
      </c>
      <c r="H205" s="181" t="s">
        <v>104</v>
      </c>
      <c r="I205" s="183">
        <v>10</v>
      </c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CF205" s="178"/>
    </row>
    <row r="206" spans="1:84" ht="15.75" x14ac:dyDescent="0.25">
      <c r="A206" s="103" t="str">
        <f>DataTable3[[#This Row],[FlightNumber]]&amp;" "&amp;DataTable3[[#This Row],[Departure Date]]</f>
        <v>VS76y 44270</v>
      </c>
      <c r="B206" s="185">
        <v>44270</v>
      </c>
      <c r="C206" s="182" t="s">
        <v>119</v>
      </c>
      <c r="D206" s="181" t="s">
        <v>21</v>
      </c>
      <c r="E206" s="181" t="s">
        <v>3</v>
      </c>
      <c r="F206" s="181" t="s">
        <v>101</v>
      </c>
      <c r="G206" s="181" t="s">
        <v>100</v>
      </c>
      <c r="H206" s="181" t="s">
        <v>104</v>
      </c>
      <c r="I206" s="183">
        <v>10</v>
      </c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CF206" s="178"/>
    </row>
    <row r="207" spans="1:84" ht="15.75" x14ac:dyDescent="0.25">
      <c r="A207" s="103" t="str">
        <f>DataTable3[[#This Row],[FlightNumber]]&amp;" "&amp;DataTable3[[#This Row],[Departure Date]]</f>
        <v>VS75y 44270</v>
      </c>
      <c r="B207" s="185">
        <v>44270</v>
      </c>
      <c r="C207" s="182" t="s">
        <v>118</v>
      </c>
      <c r="D207" s="181" t="s">
        <v>3</v>
      </c>
      <c r="E207" s="181" t="s">
        <v>21</v>
      </c>
      <c r="F207" s="181" t="s">
        <v>99</v>
      </c>
      <c r="G207" s="181" t="s">
        <v>100</v>
      </c>
      <c r="H207" s="181" t="s">
        <v>106</v>
      </c>
      <c r="I207" s="183">
        <v>10</v>
      </c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CF207" s="178"/>
    </row>
    <row r="208" spans="1:84" ht="15.75" x14ac:dyDescent="0.25">
      <c r="A208" s="103" t="str">
        <f>DataTable3[[#This Row],[FlightNumber]]&amp;" "&amp;DataTable3[[#This Row],[Departure Date]]</f>
        <v>VS28y 44270</v>
      </c>
      <c r="B208" s="185">
        <v>44270</v>
      </c>
      <c r="C208" s="182" t="s">
        <v>120</v>
      </c>
      <c r="D208" s="181" t="s">
        <v>21</v>
      </c>
      <c r="E208" s="181" t="s">
        <v>2</v>
      </c>
      <c r="F208" s="181" t="s">
        <v>101</v>
      </c>
      <c r="G208" s="181" t="s">
        <v>100</v>
      </c>
      <c r="H208" s="181" t="s">
        <v>109</v>
      </c>
      <c r="I208" s="183">
        <v>10</v>
      </c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CF208" s="178"/>
    </row>
    <row r="209" spans="1:84" ht="15.75" x14ac:dyDescent="0.25">
      <c r="A209" s="103" t="str">
        <f>DataTable3[[#This Row],[FlightNumber]]&amp;" "&amp;DataTable3[[#This Row],[Departure Date]]</f>
        <v>VS27y 44270</v>
      </c>
      <c r="B209" s="185">
        <v>44270</v>
      </c>
      <c r="C209" s="182" t="s">
        <v>117</v>
      </c>
      <c r="D209" s="181" t="s">
        <v>2</v>
      </c>
      <c r="E209" s="181" t="s">
        <v>21</v>
      </c>
      <c r="F209" s="181" t="s">
        <v>99</v>
      </c>
      <c r="G209" s="181" t="s">
        <v>100</v>
      </c>
      <c r="H209" s="181" t="s">
        <v>107</v>
      </c>
      <c r="I209" s="183">
        <v>10</v>
      </c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CF209" s="178"/>
    </row>
    <row r="210" spans="1:84" ht="15.75" x14ac:dyDescent="0.25">
      <c r="A210" s="103" t="str">
        <f>DataTable3[[#This Row],[FlightNumber]]&amp;" "&amp;DataTable3[[#This Row],[Departure Date]]</f>
        <v>VS27y 44271</v>
      </c>
      <c r="B210" s="185">
        <v>44271</v>
      </c>
      <c r="C210" s="182" t="s">
        <v>117</v>
      </c>
      <c r="D210" s="181" t="s">
        <v>2</v>
      </c>
      <c r="E210" s="181" t="s">
        <v>21</v>
      </c>
      <c r="F210" s="181" t="s">
        <v>99</v>
      </c>
      <c r="G210" s="181" t="s">
        <v>100</v>
      </c>
      <c r="H210" s="181" t="s">
        <v>107</v>
      </c>
      <c r="I210" s="183">
        <v>10</v>
      </c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CF210" s="178"/>
    </row>
    <row r="211" spans="1:84" ht="15.75" x14ac:dyDescent="0.25">
      <c r="A211" s="103" t="str">
        <f>DataTable3[[#This Row],[FlightNumber]]&amp;" "&amp;DataTable3[[#This Row],[Departure Date]]</f>
        <v>VS28y 44271</v>
      </c>
      <c r="B211" s="185">
        <v>44271</v>
      </c>
      <c r="C211" s="182" t="s">
        <v>120</v>
      </c>
      <c r="D211" s="181" t="s">
        <v>21</v>
      </c>
      <c r="E211" s="181" t="s">
        <v>2</v>
      </c>
      <c r="F211" s="181" t="s">
        <v>101</v>
      </c>
      <c r="G211" s="181" t="s">
        <v>100</v>
      </c>
      <c r="H211" s="181" t="s">
        <v>109</v>
      </c>
      <c r="I211" s="183">
        <v>10</v>
      </c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CF211" s="178"/>
    </row>
    <row r="212" spans="1:84" ht="15.75" x14ac:dyDescent="0.25">
      <c r="A212" s="103" t="str">
        <f>DataTable3[[#This Row],[FlightNumber]]&amp;" "&amp;DataTable3[[#This Row],[Departure Date]]</f>
        <v>VS75y 44271</v>
      </c>
      <c r="B212" s="185">
        <v>44271</v>
      </c>
      <c r="C212" s="182" t="s">
        <v>118</v>
      </c>
      <c r="D212" s="181" t="s">
        <v>3</v>
      </c>
      <c r="E212" s="181" t="s">
        <v>21</v>
      </c>
      <c r="F212" s="181" t="s">
        <v>99</v>
      </c>
      <c r="G212" s="181" t="s">
        <v>100</v>
      </c>
      <c r="H212" s="181" t="s">
        <v>106</v>
      </c>
      <c r="I212" s="183">
        <v>10</v>
      </c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CF212" s="178"/>
    </row>
    <row r="213" spans="1:84" ht="15.75" x14ac:dyDescent="0.25">
      <c r="A213" s="103" t="str">
        <f>DataTable3[[#This Row],[FlightNumber]]&amp;" "&amp;DataTable3[[#This Row],[Departure Date]]</f>
        <v>VS76y 44271</v>
      </c>
      <c r="B213" s="185">
        <v>44271</v>
      </c>
      <c r="C213" s="182" t="s">
        <v>119</v>
      </c>
      <c r="D213" s="181" t="s">
        <v>21</v>
      </c>
      <c r="E213" s="181" t="s">
        <v>3</v>
      </c>
      <c r="F213" s="181" t="s">
        <v>101</v>
      </c>
      <c r="G213" s="181" t="s">
        <v>100</v>
      </c>
      <c r="H213" s="181" t="s">
        <v>104</v>
      </c>
      <c r="I213" s="183">
        <v>10</v>
      </c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CF213" s="178"/>
    </row>
    <row r="214" spans="1:84" ht="15.75" x14ac:dyDescent="0.25">
      <c r="A214" s="103" t="str">
        <f>DataTable3[[#This Row],[FlightNumber]]&amp;" "&amp;DataTable3[[#This Row],[Departure Date]]</f>
        <v>VS76y 44272</v>
      </c>
      <c r="B214" s="185">
        <v>44272</v>
      </c>
      <c r="C214" s="182" t="s">
        <v>119</v>
      </c>
      <c r="D214" s="181" t="s">
        <v>21</v>
      </c>
      <c r="E214" s="181" t="s">
        <v>3</v>
      </c>
      <c r="F214" s="181" t="s">
        <v>101</v>
      </c>
      <c r="G214" s="181" t="s">
        <v>100</v>
      </c>
      <c r="H214" s="181" t="s">
        <v>104</v>
      </c>
      <c r="I214" s="183">
        <v>10</v>
      </c>
      <c r="AU214" s="178"/>
      <c r="AV214" s="178"/>
      <c r="AW214" s="178"/>
      <c r="AX214" s="178"/>
      <c r="AY214" s="178"/>
      <c r="AZ214" s="178"/>
      <c r="BA214" s="178"/>
      <c r="BB214" s="178"/>
      <c r="BC214" s="178"/>
      <c r="BD214" s="178"/>
      <c r="CF214" s="178"/>
    </row>
    <row r="215" spans="1:84" ht="15.75" x14ac:dyDescent="0.25">
      <c r="A215" s="103" t="str">
        <f>DataTable3[[#This Row],[FlightNumber]]&amp;" "&amp;DataTable3[[#This Row],[Departure Date]]</f>
        <v>VS75y 44272</v>
      </c>
      <c r="B215" s="185">
        <v>44272</v>
      </c>
      <c r="C215" s="182" t="s">
        <v>118</v>
      </c>
      <c r="D215" s="181" t="s">
        <v>3</v>
      </c>
      <c r="E215" s="181" t="s">
        <v>21</v>
      </c>
      <c r="F215" s="181" t="s">
        <v>99</v>
      </c>
      <c r="G215" s="181" t="s">
        <v>100</v>
      </c>
      <c r="H215" s="181" t="s">
        <v>106</v>
      </c>
      <c r="I215" s="183">
        <v>10</v>
      </c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CF215" s="178"/>
    </row>
    <row r="216" spans="1:84" ht="15.75" x14ac:dyDescent="0.25">
      <c r="A216" s="103" t="str">
        <f>DataTable3[[#This Row],[FlightNumber]]&amp;" "&amp;DataTable3[[#This Row],[Departure Date]]</f>
        <v>VS28y 44272</v>
      </c>
      <c r="B216" s="185">
        <v>44272</v>
      </c>
      <c r="C216" s="182" t="s">
        <v>120</v>
      </c>
      <c r="D216" s="181" t="s">
        <v>21</v>
      </c>
      <c r="E216" s="181" t="s">
        <v>2</v>
      </c>
      <c r="F216" s="181" t="s">
        <v>101</v>
      </c>
      <c r="G216" s="181" t="s">
        <v>100</v>
      </c>
      <c r="H216" s="181" t="s">
        <v>109</v>
      </c>
      <c r="I216" s="183">
        <v>10</v>
      </c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CF216" s="178"/>
    </row>
    <row r="217" spans="1:84" ht="15.75" x14ac:dyDescent="0.25">
      <c r="A217" s="103" t="str">
        <f>DataTable3[[#This Row],[FlightNumber]]&amp;" "&amp;DataTable3[[#This Row],[Departure Date]]</f>
        <v>VS27y 44272</v>
      </c>
      <c r="B217" s="185">
        <v>44272</v>
      </c>
      <c r="C217" s="182" t="s">
        <v>117</v>
      </c>
      <c r="D217" s="181" t="s">
        <v>2</v>
      </c>
      <c r="E217" s="181" t="s">
        <v>21</v>
      </c>
      <c r="F217" s="181" t="s">
        <v>99</v>
      </c>
      <c r="G217" s="181" t="s">
        <v>100</v>
      </c>
      <c r="H217" s="181" t="s">
        <v>107</v>
      </c>
      <c r="I217" s="183">
        <v>10</v>
      </c>
      <c r="AU217" s="178"/>
      <c r="AV217" s="178"/>
      <c r="AW217" s="178"/>
      <c r="AX217" s="178"/>
      <c r="AY217" s="178"/>
      <c r="AZ217" s="178"/>
      <c r="BA217" s="178"/>
      <c r="BB217" s="178"/>
      <c r="BC217" s="178"/>
      <c r="BD217" s="178"/>
      <c r="CF217" s="178"/>
    </row>
    <row r="218" spans="1:84" ht="15.75" x14ac:dyDescent="0.25">
      <c r="A218" s="103" t="str">
        <f>DataTable3[[#This Row],[FlightNumber]]&amp;" "&amp;DataTable3[[#This Row],[Departure Date]]</f>
        <v>VS27y 44273</v>
      </c>
      <c r="B218" s="185">
        <v>44273</v>
      </c>
      <c r="C218" s="182" t="s">
        <v>117</v>
      </c>
      <c r="D218" s="181" t="s">
        <v>2</v>
      </c>
      <c r="E218" s="181" t="s">
        <v>21</v>
      </c>
      <c r="F218" s="181" t="s">
        <v>99</v>
      </c>
      <c r="G218" s="181" t="s">
        <v>100</v>
      </c>
      <c r="H218" s="181" t="s">
        <v>107</v>
      </c>
      <c r="I218" s="183">
        <v>10</v>
      </c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CF218" s="178"/>
    </row>
    <row r="219" spans="1:84" ht="15.75" x14ac:dyDescent="0.25">
      <c r="A219" s="103" t="str">
        <f>DataTable3[[#This Row],[FlightNumber]]&amp;" "&amp;DataTable3[[#This Row],[Departure Date]]</f>
        <v>VS28y 44273</v>
      </c>
      <c r="B219" s="185">
        <v>44273</v>
      </c>
      <c r="C219" s="182" t="s">
        <v>120</v>
      </c>
      <c r="D219" s="181" t="s">
        <v>21</v>
      </c>
      <c r="E219" s="181" t="s">
        <v>2</v>
      </c>
      <c r="F219" s="181" t="s">
        <v>101</v>
      </c>
      <c r="G219" s="181" t="s">
        <v>100</v>
      </c>
      <c r="H219" s="181" t="s">
        <v>109</v>
      </c>
      <c r="I219" s="183">
        <v>10</v>
      </c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CF219" s="178"/>
    </row>
    <row r="220" spans="1:84" ht="15.75" x14ac:dyDescent="0.25">
      <c r="A220" s="103" t="str">
        <f>DataTable3[[#This Row],[FlightNumber]]&amp;" "&amp;DataTable3[[#This Row],[Departure Date]]</f>
        <v>VS75y 44273</v>
      </c>
      <c r="B220" s="185">
        <v>44273</v>
      </c>
      <c r="C220" s="182" t="s">
        <v>118</v>
      </c>
      <c r="D220" s="181" t="s">
        <v>3</v>
      </c>
      <c r="E220" s="181" t="s">
        <v>21</v>
      </c>
      <c r="F220" s="181" t="s">
        <v>99</v>
      </c>
      <c r="G220" s="181" t="s">
        <v>100</v>
      </c>
      <c r="H220" s="181" t="s">
        <v>106</v>
      </c>
      <c r="I220" s="183">
        <v>10</v>
      </c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CF220" s="178"/>
    </row>
    <row r="221" spans="1:84" ht="15.75" x14ac:dyDescent="0.25">
      <c r="A221" s="103" t="str">
        <f>DataTable3[[#This Row],[FlightNumber]]&amp;" "&amp;DataTable3[[#This Row],[Departure Date]]</f>
        <v>VS76y 44273</v>
      </c>
      <c r="B221" s="185">
        <v>44273</v>
      </c>
      <c r="C221" s="182" t="s">
        <v>119</v>
      </c>
      <c r="D221" s="181" t="s">
        <v>21</v>
      </c>
      <c r="E221" s="181" t="s">
        <v>3</v>
      </c>
      <c r="F221" s="181" t="s">
        <v>101</v>
      </c>
      <c r="G221" s="181" t="s">
        <v>100</v>
      </c>
      <c r="H221" s="181" t="s">
        <v>104</v>
      </c>
      <c r="I221" s="183">
        <v>10</v>
      </c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CF221" s="178"/>
    </row>
    <row r="222" spans="1:84" ht="15.75" x14ac:dyDescent="0.25">
      <c r="A222" s="103" t="str">
        <f>DataTable3[[#This Row],[FlightNumber]]&amp;" "&amp;DataTable3[[#This Row],[Departure Date]]</f>
        <v>VS76y 44274</v>
      </c>
      <c r="B222" s="185">
        <v>44274</v>
      </c>
      <c r="C222" s="182" t="s">
        <v>119</v>
      </c>
      <c r="D222" s="181" t="s">
        <v>21</v>
      </c>
      <c r="E222" s="181" t="s">
        <v>3</v>
      </c>
      <c r="F222" s="181" t="s">
        <v>101</v>
      </c>
      <c r="G222" s="181" t="s">
        <v>100</v>
      </c>
      <c r="H222" s="181" t="s">
        <v>104</v>
      </c>
      <c r="I222" s="183">
        <v>10</v>
      </c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CF222" s="178"/>
    </row>
    <row r="223" spans="1:84" ht="15.75" x14ac:dyDescent="0.25">
      <c r="A223" s="103" t="str">
        <f>DataTable3[[#This Row],[FlightNumber]]&amp;" "&amp;DataTable3[[#This Row],[Departure Date]]</f>
        <v>VS75y 44274</v>
      </c>
      <c r="B223" s="185">
        <v>44274</v>
      </c>
      <c r="C223" s="182" t="s">
        <v>118</v>
      </c>
      <c r="D223" s="181" t="s">
        <v>3</v>
      </c>
      <c r="E223" s="181" t="s">
        <v>21</v>
      </c>
      <c r="F223" s="181" t="s">
        <v>99</v>
      </c>
      <c r="G223" s="181" t="s">
        <v>100</v>
      </c>
      <c r="H223" s="181" t="s">
        <v>106</v>
      </c>
      <c r="I223" s="183">
        <v>10</v>
      </c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CF223" s="178"/>
    </row>
    <row r="224" spans="1:84" ht="15.75" x14ac:dyDescent="0.25">
      <c r="A224" s="103" t="str">
        <f>DataTable3[[#This Row],[FlightNumber]]&amp;" "&amp;DataTable3[[#This Row],[Departure Date]]</f>
        <v>VS28y 44274</v>
      </c>
      <c r="B224" s="185">
        <v>44274</v>
      </c>
      <c r="C224" s="182" t="s">
        <v>120</v>
      </c>
      <c r="D224" s="181" t="s">
        <v>21</v>
      </c>
      <c r="E224" s="181" t="s">
        <v>2</v>
      </c>
      <c r="F224" s="181" t="s">
        <v>101</v>
      </c>
      <c r="G224" s="181" t="s">
        <v>100</v>
      </c>
      <c r="H224" s="181" t="s">
        <v>109</v>
      </c>
      <c r="I224" s="183">
        <v>10</v>
      </c>
      <c r="AU224" s="178"/>
      <c r="AV224" s="178"/>
      <c r="AW224" s="178"/>
      <c r="AX224" s="178"/>
      <c r="AY224" s="178"/>
      <c r="AZ224" s="178"/>
      <c r="BA224" s="178"/>
      <c r="BB224" s="178"/>
      <c r="BC224" s="178"/>
      <c r="BD224" s="178"/>
      <c r="CF224" s="178"/>
    </row>
    <row r="225" spans="1:84" ht="15.75" x14ac:dyDescent="0.25">
      <c r="A225" s="103" t="str">
        <f>DataTable3[[#This Row],[FlightNumber]]&amp;" "&amp;DataTable3[[#This Row],[Departure Date]]</f>
        <v>VS27y 44274</v>
      </c>
      <c r="B225" s="185">
        <v>44274</v>
      </c>
      <c r="C225" s="182" t="s">
        <v>117</v>
      </c>
      <c r="D225" s="181" t="s">
        <v>2</v>
      </c>
      <c r="E225" s="181" t="s">
        <v>21</v>
      </c>
      <c r="F225" s="181" t="s">
        <v>99</v>
      </c>
      <c r="G225" s="181" t="s">
        <v>100</v>
      </c>
      <c r="H225" s="181" t="s">
        <v>107</v>
      </c>
      <c r="I225" s="183">
        <v>10</v>
      </c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CF225" s="178"/>
    </row>
    <row r="226" spans="1:84" ht="15.75" x14ac:dyDescent="0.25">
      <c r="A226" s="103" t="str">
        <f>DataTable3[[#This Row],[FlightNumber]]&amp;" "&amp;DataTable3[[#This Row],[Departure Date]]</f>
        <v>VS27y 44275</v>
      </c>
      <c r="B226" s="185">
        <v>44275</v>
      </c>
      <c r="C226" s="182" t="s">
        <v>117</v>
      </c>
      <c r="D226" s="181" t="s">
        <v>2</v>
      </c>
      <c r="E226" s="181" t="s">
        <v>21</v>
      </c>
      <c r="F226" s="181" t="s">
        <v>99</v>
      </c>
      <c r="G226" s="181" t="s">
        <v>100</v>
      </c>
      <c r="H226" s="181" t="s">
        <v>107</v>
      </c>
      <c r="I226" s="183">
        <v>7</v>
      </c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CF226" s="178"/>
    </row>
    <row r="227" spans="1:84" ht="15.75" x14ac:dyDescent="0.25">
      <c r="A227" s="103" t="str">
        <f>DataTable3[[#This Row],[FlightNumber]]&amp;" "&amp;DataTable3[[#This Row],[Departure Date]]</f>
        <v>VS28y 44275</v>
      </c>
      <c r="B227" s="185">
        <v>44275</v>
      </c>
      <c r="C227" s="182" t="s">
        <v>120</v>
      </c>
      <c r="D227" s="181" t="s">
        <v>21</v>
      </c>
      <c r="E227" s="181" t="s">
        <v>2</v>
      </c>
      <c r="F227" s="181" t="s">
        <v>101</v>
      </c>
      <c r="G227" s="181" t="s">
        <v>100</v>
      </c>
      <c r="H227" s="181" t="s">
        <v>109</v>
      </c>
      <c r="I227" s="183">
        <v>5</v>
      </c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CF227" s="178"/>
    </row>
    <row r="228" spans="1:84" ht="15.75" x14ac:dyDescent="0.25">
      <c r="A228" s="103" t="str">
        <f>DataTable3[[#This Row],[FlightNumber]]&amp;" "&amp;DataTable3[[#This Row],[Departure Date]]</f>
        <v>VS75y 44275</v>
      </c>
      <c r="B228" s="185">
        <v>44275</v>
      </c>
      <c r="C228" s="182" t="s">
        <v>118</v>
      </c>
      <c r="D228" s="181" t="s">
        <v>3</v>
      </c>
      <c r="E228" s="181" t="s">
        <v>21</v>
      </c>
      <c r="F228" s="181" t="s">
        <v>99</v>
      </c>
      <c r="G228" s="181" t="s">
        <v>100</v>
      </c>
      <c r="H228" s="181" t="s">
        <v>106</v>
      </c>
      <c r="I228" s="183">
        <v>10</v>
      </c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CF228" s="178"/>
    </row>
    <row r="229" spans="1:84" ht="15.75" x14ac:dyDescent="0.25">
      <c r="A229" s="103" t="str">
        <f>DataTable3[[#This Row],[FlightNumber]]&amp;" "&amp;DataTable3[[#This Row],[Departure Date]]</f>
        <v>VS76y 44275</v>
      </c>
      <c r="B229" s="185">
        <v>44275</v>
      </c>
      <c r="C229" s="182" t="s">
        <v>119</v>
      </c>
      <c r="D229" s="181" t="s">
        <v>21</v>
      </c>
      <c r="E229" s="181" t="s">
        <v>3</v>
      </c>
      <c r="F229" s="181" t="s">
        <v>101</v>
      </c>
      <c r="G229" s="181" t="s">
        <v>100</v>
      </c>
      <c r="H229" s="181" t="s">
        <v>104</v>
      </c>
      <c r="I229" s="183">
        <v>10</v>
      </c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CF229" s="178"/>
    </row>
    <row r="230" spans="1:84" ht="15.75" x14ac:dyDescent="0.25">
      <c r="A230" s="103" t="str">
        <f>DataTable3[[#This Row],[FlightNumber]]&amp;" "&amp;DataTable3[[#This Row],[Departure Date]]</f>
        <v>VS76y 44276</v>
      </c>
      <c r="B230" s="185">
        <v>44276</v>
      </c>
      <c r="C230" s="182" t="s">
        <v>119</v>
      </c>
      <c r="D230" s="181" t="s">
        <v>21</v>
      </c>
      <c r="E230" s="181" t="s">
        <v>3</v>
      </c>
      <c r="F230" s="181" t="s">
        <v>101</v>
      </c>
      <c r="G230" s="181" t="s">
        <v>100</v>
      </c>
      <c r="H230" s="181" t="s">
        <v>104</v>
      </c>
      <c r="I230" s="183">
        <v>10</v>
      </c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CF230" s="178"/>
    </row>
    <row r="231" spans="1:84" ht="15.75" x14ac:dyDescent="0.25">
      <c r="A231" s="103" t="str">
        <f>DataTable3[[#This Row],[FlightNumber]]&amp;" "&amp;DataTable3[[#This Row],[Departure Date]]</f>
        <v>VS75y 44276</v>
      </c>
      <c r="B231" s="185">
        <v>44276</v>
      </c>
      <c r="C231" s="182" t="s">
        <v>118</v>
      </c>
      <c r="D231" s="181" t="s">
        <v>3</v>
      </c>
      <c r="E231" s="181" t="s">
        <v>21</v>
      </c>
      <c r="F231" s="181" t="s">
        <v>99</v>
      </c>
      <c r="G231" s="181" t="s">
        <v>100</v>
      </c>
      <c r="H231" s="181" t="s">
        <v>106</v>
      </c>
      <c r="I231" s="183">
        <v>10</v>
      </c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CF231" s="178"/>
    </row>
    <row r="232" spans="1:84" ht="15.75" x14ac:dyDescent="0.25">
      <c r="A232" s="103" t="str">
        <f>DataTable3[[#This Row],[FlightNumber]]&amp;" "&amp;DataTable3[[#This Row],[Departure Date]]</f>
        <v>VS28y 44276</v>
      </c>
      <c r="B232" s="185">
        <v>44276</v>
      </c>
      <c r="C232" s="182" t="s">
        <v>120</v>
      </c>
      <c r="D232" s="181" t="s">
        <v>21</v>
      </c>
      <c r="E232" s="181" t="s">
        <v>2</v>
      </c>
      <c r="F232" s="181" t="s">
        <v>101</v>
      </c>
      <c r="G232" s="181" t="s">
        <v>100</v>
      </c>
      <c r="H232" s="181" t="s">
        <v>109</v>
      </c>
      <c r="I232" s="183">
        <v>10</v>
      </c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CF232" s="178"/>
    </row>
    <row r="233" spans="1:84" ht="15.75" x14ac:dyDescent="0.25">
      <c r="A233" s="103" t="str">
        <f>DataTable3[[#This Row],[FlightNumber]]&amp;" "&amp;DataTable3[[#This Row],[Departure Date]]</f>
        <v>VS27y 44276</v>
      </c>
      <c r="B233" s="185">
        <v>44276</v>
      </c>
      <c r="C233" s="182" t="s">
        <v>117</v>
      </c>
      <c r="D233" s="181" t="s">
        <v>2</v>
      </c>
      <c r="E233" s="181" t="s">
        <v>21</v>
      </c>
      <c r="F233" s="181" t="s">
        <v>99</v>
      </c>
      <c r="G233" s="181" t="s">
        <v>100</v>
      </c>
      <c r="H233" s="181" t="s">
        <v>107</v>
      </c>
      <c r="I233" s="183">
        <v>10</v>
      </c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CF233" s="178"/>
    </row>
    <row r="234" spans="1:84" ht="15.75" x14ac:dyDescent="0.25">
      <c r="A234" s="103" t="str">
        <f>DataTable3[[#This Row],[FlightNumber]]&amp;" "&amp;DataTable3[[#This Row],[Departure Date]]</f>
        <v>VS27y 44277</v>
      </c>
      <c r="B234" s="185">
        <v>44277</v>
      </c>
      <c r="C234" s="182" t="s">
        <v>117</v>
      </c>
      <c r="D234" s="181" t="s">
        <v>2</v>
      </c>
      <c r="E234" s="181" t="s">
        <v>21</v>
      </c>
      <c r="F234" s="181" t="s">
        <v>99</v>
      </c>
      <c r="G234" s="181" t="s">
        <v>100</v>
      </c>
      <c r="H234" s="181" t="s">
        <v>107</v>
      </c>
      <c r="I234" s="183">
        <v>3</v>
      </c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CF234" s="178"/>
    </row>
    <row r="235" spans="1:84" ht="15.75" x14ac:dyDescent="0.25">
      <c r="A235" s="103" t="str">
        <f>DataTable3[[#This Row],[FlightNumber]]&amp;" "&amp;DataTable3[[#This Row],[Departure Date]]</f>
        <v>VS28y 44277</v>
      </c>
      <c r="B235" s="185">
        <v>44277</v>
      </c>
      <c r="C235" s="182" t="s">
        <v>120</v>
      </c>
      <c r="D235" s="181" t="s">
        <v>21</v>
      </c>
      <c r="E235" s="181" t="s">
        <v>2</v>
      </c>
      <c r="F235" s="181" t="s">
        <v>101</v>
      </c>
      <c r="G235" s="181" t="s">
        <v>100</v>
      </c>
      <c r="H235" s="181" t="s">
        <v>109</v>
      </c>
      <c r="I235" s="183">
        <v>10</v>
      </c>
      <c r="AU235" s="178"/>
      <c r="AV235" s="178"/>
      <c r="AW235" s="178"/>
      <c r="AX235" s="178"/>
      <c r="AY235" s="178"/>
      <c r="AZ235" s="178"/>
      <c r="BA235" s="178"/>
      <c r="BB235" s="178"/>
      <c r="BC235" s="178"/>
      <c r="BD235" s="178"/>
      <c r="CF235" s="178"/>
    </row>
    <row r="236" spans="1:84" ht="15.75" x14ac:dyDescent="0.25">
      <c r="A236" s="103" t="str">
        <f>DataTable3[[#This Row],[FlightNumber]]&amp;" "&amp;DataTable3[[#This Row],[Departure Date]]</f>
        <v>VS75y 44277</v>
      </c>
      <c r="B236" s="185">
        <v>44277</v>
      </c>
      <c r="C236" s="182" t="s">
        <v>118</v>
      </c>
      <c r="D236" s="181" t="s">
        <v>3</v>
      </c>
      <c r="E236" s="181" t="s">
        <v>21</v>
      </c>
      <c r="F236" s="181" t="s">
        <v>99</v>
      </c>
      <c r="G236" s="181" t="s">
        <v>100</v>
      </c>
      <c r="H236" s="181" t="s">
        <v>106</v>
      </c>
      <c r="I236" s="183">
        <v>10</v>
      </c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CF236" s="178"/>
    </row>
    <row r="237" spans="1:84" ht="15.75" x14ac:dyDescent="0.25">
      <c r="A237" s="103" t="str">
        <f>DataTable3[[#This Row],[FlightNumber]]&amp;" "&amp;DataTable3[[#This Row],[Departure Date]]</f>
        <v>VS76y 44277</v>
      </c>
      <c r="B237" s="185">
        <v>44277</v>
      </c>
      <c r="C237" s="182" t="s">
        <v>119</v>
      </c>
      <c r="D237" s="181" t="s">
        <v>21</v>
      </c>
      <c r="E237" s="181" t="s">
        <v>3</v>
      </c>
      <c r="F237" s="181" t="s">
        <v>101</v>
      </c>
      <c r="G237" s="181" t="s">
        <v>100</v>
      </c>
      <c r="H237" s="181" t="s">
        <v>104</v>
      </c>
      <c r="I237" s="183">
        <v>10</v>
      </c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CF237" s="178"/>
    </row>
    <row r="238" spans="1:84" ht="15.75" x14ac:dyDescent="0.25">
      <c r="A238" s="103" t="str">
        <f>DataTable3[[#This Row],[FlightNumber]]&amp;" "&amp;DataTable3[[#This Row],[Departure Date]]</f>
        <v>VS76y 44278</v>
      </c>
      <c r="B238" s="185">
        <v>44278</v>
      </c>
      <c r="C238" s="182" t="s">
        <v>119</v>
      </c>
      <c r="D238" s="181" t="s">
        <v>21</v>
      </c>
      <c r="E238" s="181" t="s">
        <v>3</v>
      </c>
      <c r="F238" s="181" t="s">
        <v>101</v>
      </c>
      <c r="G238" s="181" t="s">
        <v>100</v>
      </c>
      <c r="H238" s="181" t="s">
        <v>104</v>
      </c>
      <c r="I238" s="183">
        <v>10</v>
      </c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CF238" s="178"/>
    </row>
    <row r="239" spans="1:84" ht="15.75" x14ac:dyDescent="0.25">
      <c r="A239" s="103" t="str">
        <f>DataTable3[[#This Row],[FlightNumber]]&amp;" "&amp;DataTable3[[#This Row],[Departure Date]]</f>
        <v>VS75y 44278</v>
      </c>
      <c r="B239" s="185">
        <v>44278</v>
      </c>
      <c r="C239" s="182" t="s">
        <v>118</v>
      </c>
      <c r="D239" s="181" t="s">
        <v>3</v>
      </c>
      <c r="E239" s="181" t="s">
        <v>21</v>
      </c>
      <c r="F239" s="181" t="s">
        <v>99</v>
      </c>
      <c r="G239" s="181" t="s">
        <v>100</v>
      </c>
      <c r="H239" s="181" t="s">
        <v>106</v>
      </c>
      <c r="I239" s="183">
        <v>10</v>
      </c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CF239" s="178"/>
    </row>
    <row r="240" spans="1:84" ht="15.75" x14ac:dyDescent="0.25">
      <c r="A240" s="103" t="str">
        <f>DataTable3[[#This Row],[FlightNumber]]&amp;" "&amp;DataTable3[[#This Row],[Departure Date]]</f>
        <v>VS28y 44278</v>
      </c>
      <c r="B240" s="185">
        <v>44278</v>
      </c>
      <c r="C240" s="182" t="s">
        <v>120</v>
      </c>
      <c r="D240" s="181" t="s">
        <v>21</v>
      </c>
      <c r="E240" s="181" t="s">
        <v>2</v>
      </c>
      <c r="F240" s="181" t="s">
        <v>101</v>
      </c>
      <c r="G240" s="181" t="s">
        <v>100</v>
      </c>
      <c r="H240" s="181" t="s">
        <v>109</v>
      </c>
      <c r="I240" s="183">
        <v>10</v>
      </c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CF240" s="178"/>
    </row>
    <row r="241" spans="1:84" ht="15.75" x14ac:dyDescent="0.25">
      <c r="A241" s="103" t="str">
        <f>DataTable3[[#This Row],[FlightNumber]]&amp;" "&amp;DataTable3[[#This Row],[Departure Date]]</f>
        <v>VS27y 44278</v>
      </c>
      <c r="B241" s="185">
        <v>44278</v>
      </c>
      <c r="C241" s="182" t="s">
        <v>117</v>
      </c>
      <c r="D241" s="181" t="s">
        <v>2</v>
      </c>
      <c r="E241" s="181" t="s">
        <v>21</v>
      </c>
      <c r="F241" s="181" t="s">
        <v>99</v>
      </c>
      <c r="G241" s="181" t="s">
        <v>100</v>
      </c>
      <c r="H241" s="181" t="s">
        <v>107</v>
      </c>
      <c r="I241" s="183">
        <v>10</v>
      </c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CF241" s="178"/>
    </row>
    <row r="242" spans="1:84" ht="15.75" x14ac:dyDescent="0.25">
      <c r="A242" s="103" t="str">
        <f>DataTable3[[#This Row],[FlightNumber]]&amp;" "&amp;DataTable3[[#This Row],[Departure Date]]</f>
        <v>VS27y 44279</v>
      </c>
      <c r="B242" s="185">
        <v>44279</v>
      </c>
      <c r="C242" s="182" t="s">
        <v>117</v>
      </c>
      <c r="D242" s="181" t="s">
        <v>2</v>
      </c>
      <c r="E242" s="181" t="s">
        <v>21</v>
      </c>
      <c r="F242" s="181" t="s">
        <v>99</v>
      </c>
      <c r="G242" s="181" t="s">
        <v>100</v>
      </c>
      <c r="H242" s="181" t="s">
        <v>107</v>
      </c>
      <c r="I242" s="183">
        <v>0</v>
      </c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CF242" s="178"/>
    </row>
    <row r="243" spans="1:84" ht="15.75" x14ac:dyDescent="0.25">
      <c r="A243" s="103" t="str">
        <f>DataTable3[[#This Row],[FlightNumber]]&amp;" "&amp;DataTable3[[#This Row],[Departure Date]]</f>
        <v>VS28y 44279</v>
      </c>
      <c r="B243" s="185">
        <v>44279</v>
      </c>
      <c r="C243" s="182" t="s">
        <v>120</v>
      </c>
      <c r="D243" s="181" t="s">
        <v>21</v>
      </c>
      <c r="E243" s="181" t="s">
        <v>2</v>
      </c>
      <c r="F243" s="181" t="s">
        <v>101</v>
      </c>
      <c r="G243" s="181" t="s">
        <v>100</v>
      </c>
      <c r="H243" s="181" t="s">
        <v>109</v>
      </c>
      <c r="I243" s="183">
        <v>10</v>
      </c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CF243" s="178"/>
    </row>
    <row r="244" spans="1:84" ht="15.75" x14ac:dyDescent="0.25">
      <c r="A244" s="103" t="str">
        <f>DataTable3[[#This Row],[FlightNumber]]&amp;" "&amp;DataTable3[[#This Row],[Departure Date]]</f>
        <v>VS75y 44279</v>
      </c>
      <c r="B244" s="185">
        <v>44279</v>
      </c>
      <c r="C244" s="182" t="s">
        <v>118</v>
      </c>
      <c r="D244" s="181" t="s">
        <v>3</v>
      </c>
      <c r="E244" s="181" t="s">
        <v>21</v>
      </c>
      <c r="F244" s="181" t="s">
        <v>99</v>
      </c>
      <c r="G244" s="181" t="s">
        <v>100</v>
      </c>
      <c r="H244" s="181" t="s">
        <v>106</v>
      </c>
      <c r="I244" s="183">
        <v>1</v>
      </c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CF244" s="178"/>
    </row>
    <row r="245" spans="1:84" ht="15.75" x14ac:dyDescent="0.25">
      <c r="A245" s="103" t="str">
        <f>DataTable3[[#This Row],[FlightNumber]]&amp;" "&amp;DataTable3[[#This Row],[Departure Date]]</f>
        <v>VS76y 44279</v>
      </c>
      <c r="B245" s="185">
        <v>44279</v>
      </c>
      <c r="C245" s="182" t="s">
        <v>119</v>
      </c>
      <c r="D245" s="181" t="s">
        <v>21</v>
      </c>
      <c r="E245" s="181" t="s">
        <v>3</v>
      </c>
      <c r="F245" s="181" t="s">
        <v>101</v>
      </c>
      <c r="G245" s="181" t="s">
        <v>100</v>
      </c>
      <c r="H245" s="181" t="s">
        <v>104</v>
      </c>
      <c r="I245" s="183">
        <v>10</v>
      </c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CF245" s="178"/>
    </row>
    <row r="246" spans="1:84" ht="15.75" x14ac:dyDescent="0.25">
      <c r="A246" s="103" t="str">
        <f>DataTable3[[#This Row],[FlightNumber]]&amp;" "&amp;DataTable3[[#This Row],[Departure Date]]</f>
        <v>VS76y 44280</v>
      </c>
      <c r="B246" s="185">
        <v>44280</v>
      </c>
      <c r="C246" s="182" t="s">
        <v>119</v>
      </c>
      <c r="D246" s="181" t="s">
        <v>21</v>
      </c>
      <c r="E246" s="181" t="s">
        <v>3</v>
      </c>
      <c r="F246" s="181" t="s">
        <v>101</v>
      </c>
      <c r="G246" s="181" t="s">
        <v>100</v>
      </c>
      <c r="H246" s="181" t="s">
        <v>104</v>
      </c>
      <c r="I246" s="183">
        <v>10</v>
      </c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CF246" s="178"/>
    </row>
    <row r="247" spans="1:84" ht="15.75" x14ac:dyDescent="0.25">
      <c r="A247" s="103" t="str">
        <f>DataTable3[[#This Row],[FlightNumber]]&amp;" "&amp;DataTable3[[#This Row],[Departure Date]]</f>
        <v>VS75y 44280</v>
      </c>
      <c r="B247" s="185">
        <v>44280</v>
      </c>
      <c r="C247" s="182" t="s">
        <v>118</v>
      </c>
      <c r="D247" s="181" t="s">
        <v>3</v>
      </c>
      <c r="E247" s="181" t="s">
        <v>21</v>
      </c>
      <c r="F247" s="181" t="s">
        <v>99</v>
      </c>
      <c r="G247" s="181" t="s">
        <v>100</v>
      </c>
      <c r="H247" s="181" t="s">
        <v>106</v>
      </c>
      <c r="I247" s="183">
        <v>0</v>
      </c>
      <c r="AU247" s="178"/>
      <c r="AV247" s="178"/>
      <c r="AW247" s="178"/>
      <c r="AX247" s="178"/>
      <c r="AY247" s="178"/>
      <c r="AZ247" s="178"/>
      <c r="BA247" s="178"/>
      <c r="BB247" s="178"/>
      <c r="BC247" s="178"/>
      <c r="BD247" s="178"/>
      <c r="CF247" s="178"/>
    </row>
    <row r="248" spans="1:84" ht="15.75" x14ac:dyDescent="0.25">
      <c r="A248" s="103" t="str">
        <f>DataTable3[[#This Row],[FlightNumber]]&amp;" "&amp;DataTable3[[#This Row],[Departure Date]]</f>
        <v>VS28y 44280</v>
      </c>
      <c r="B248" s="185">
        <v>44280</v>
      </c>
      <c r="C248" s="182" t="s">
        <v>120</v>
      </c>
      <c r="D248" s="181" t="s">
        <v>21</v>
      </c>
      <c r="E248" s="181" t="s">
        <v>2</v>
      </c>
      <c r="F248" s="181" t="s">
        <v>101</v>
      </c>
      <c r="G248" s="181" t="s">
        <v>100</v>
      </c>
      <c r="H248" s="181" t="s">
        <v>109</v>
      </c>
      <c r="I248" s="183">
        <v>10</v>
      </c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CF248" s="178"/>
    </row>
    <row r="249" spans="1:84" ht="15.75" x14ac:dyDescent="0.25">
      <c r="A249" s="103" t="str">
        <f>DataTable3[[#This Row],[FlightNumber]]&amp;" "&amp;DataTable3[[#This Row],[Departure Date]]</f>
        <v>VS27y 44280</v>
      </c>
      <c r="B249" s="185">
        <v>44280</v>
      </c>
      <c r="C249" s="182" t="s">
        <v>117</v>
      </c>
      <c r="D249" s="181" t="s">
        <v>2</v>
      </c>
      <c r="E249" s="181" t="s">
        <v>21</v>
      </c>
      <c r="F249" s="181" t="s">
        <v>99</v>
      </c>
      <c r="G249" s="181" t="s">
        <v>100</v>
      </c>
      <c r="H249" s="181" t="s">
        <v>107</v>
      </c>
      <c r="I249" s="183">
        <v>0</v>
      </c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CF249" s="178"/>
    </row>
    <row r="250" spans="1:84" ht="15.75" x14ac:dyDescent="0.25">
      <c r="A250" s="103" t="str">
        <f>DataTable3[[#This Row],[FlightNumber]]&amp;" "&amp;DataTable3[[#This Row],[Departure Date]]</f>
        <v>VS27y 44281</v>
      </c>
      <c r="B250" s="185">
        <v>44281</v>
      </c>
      <c r="C250" s="182" t="s">
        <v>117</v>
      </c>
      <c r="D250" s="181" t="s">
        <v>2</v>
      </c>
      <c r="E250" s="181" t="s">
        <v>21</v>
      </c>
      <c r="F250" s="181" t="s">
        <v>99</v>
      </c>
      <c r="G250" s="181" t="s">
        <v>100</v>
      </c>
      <c r="H250" s="181" t="s">
        <v>107</v>
      </c>
      <c r="I250" s="183">
        <v>2</v>
      </c>
      <c r="AU250" s="178"/>
      <c r="AV250" s="178"/>
      <c r="AW250" s="178"/>
      <c r="AX250" s="178"/>
      <c r="AY250" s="178"/>
      <c r="AZ250" s="178"/>
      <c r="BA250" s="178"/>
      <c r="BB250" s="178"/>
      <c r="BC250" s="178"/>
      <c r="BD250" s="178"/>
      <c r="CF250" s="178"/>
    </row>
    <row r="251" spans="1:84" ht="15.75" x14ac:dyDescent="0.25">
      <c r="A251" s="103" t="str">
        <f>DataTable3[[#This Row],[FlightNumber]]&amp;" "&amp;DataTable3[[#This Row],[Departure Date]]</f>
        <v>VS28y 44281</v>
      </c>
      <c r="B251" s="185">
        <v>44281</v>
      </c>
      <c r="C251" s="182" t="s">
        <v>120</v>
      </c>
      <c r="D251" s="181" t="s">
        <v>21</v>
      </c>
      <c r="E251" s="181" t="s">
        <v>2</v>
      </c>
      <c r="F251" s="181" t="s">
        <v>101</v>
      </c>
      <c r="G251" s="181" t="s">
        <v>100</v>
      </c>
      <c r="H251" s="181" t="s">
        <v>109</v>
      </c>
      <c r="I251" s="183">
        <v>10</v>
      </c>
      <c r="AU251" s="178"/>
      <c r="AV251" s="178"/>
      <c r="AW251" s="178"/>
      <c r="AX251" s="178"/>
      <c r="AY251" s="178"/>
      <c r="AZ251" s="178"/>
      <c r="BA251" s="178"/>
      <c r="BB251" s="178"/>
      <c r="BC251" s="178"/>
      <c r="BD251" s="178"/>
      <c r="CF251" s="178"/>
    </row>
    <row r="252" spans="1:84" ht="15.75" x14ac:dyDescent="0.25">
      <c r="A252" s="103" t="str">
        <f>DataTable3[[#This Row],[FlightNumber]]&amp;" "&amp;DataTable3[[#This Row],[Departure Date]]</f>
        <v>VS75y 44281</v>
      </c>
      <c r="B252" s="185">
        <v>44281</v>
      </c>
      <c r="C252" s="182" t="s">
        <v>118</v>
      </c>
      <c r="D252" s="181" t="s">
        <v>3</v>
      </c>
      <c r="E252" s="181" t="s">
        <v>21</v>
      </c>
      <c r="F252" s="181" t="s">
        <v>99</v>
      </c>
      <c r="G252" s="181" t="s">
        <v>100</v>
      </c>
      <c r="H252" s="181" t="s">
        <v>106</v>
      </c>
      <c r="I252" s="183">
        <v>2</v>
      </c>
      <c r="AU252" s="178"/>
      <c r="AV252" s="178"/>
      <c r="AW252" s="178"/>
      <c r="AX252" s="178"/>
      <c r="AY252" s="178"/>
      <c r="AZ252" s="178"/>
      <c r="BA252" s="178"/>
      <c r="BB252" s="178"/>
      <c r="BC252" s="178"/>
      <c r="BD252" s="178"/>
      <c r="CF252" s="178"/>
    </row>
    <row r="253" spans="1:84" ht="15.75" x14ac:dyDescent="0.25">
      <c r="A253" s="103" t="str">
        <f>DataTable3[[#This Row],[FlightNumber]]&amp;" "&amp;DataTable3[[#This Row],[Departure Date]]</f>
        <v>VS76y 44281</v>
      </c>
      <c r="B253" s="185">
        <v>44281</v>
      </c>
      <c r="C253" s="182" t="s">
        <v>119</v>
      </c>
      <c r="D253" s="181" t="s">
        <v>21</v>
      </c>
      <c r="E253" s="181" t="s">
        <v>3</v>
      </c>
      <c r="F253" s="181" t="s">
        <v>101</v>
      </c>
      <c r="G253" s="181" t="s">
        <v>100</v>
      </c>
      <c r="H253" s="181" t="s">
        <v>104</v>
      </c>
      <c r="I253" s="183">
        <v>10</v>
      </c>
      <c r="AU253" s="178"/>
      <c r="AV253" s="178"/>
      <c r="AW253" s="178"/>
      <c r="AX253" s="178"/>
      <c r="AY253" s="178"/>
      <c r="AZ253" s="178"/>
      <c r="BA253" s="178"/>
      <c r="BB253" s="178"/>
      <c r="BC253" s="178"/>
      <c r="BD253" s="178"/>
      <c r="CF253" s="178"/>
    </row>
    <row r="254" spans="1:84" ht="15.75" x14ac:dyDescent="0.25">
      <c r="A254" s="103" t="str">
        <f>DataTable3[[#This Row],[FlightNumber]]&amp;" "&amp;DataTable3[[#This Row],[Departure Date]]</f>
        <v>VS76y 44282</v>
      </c>
      <c r="B254" s="185">
        <v>44282</v>
      </c>
      <c r="C254" s="182" t="s">
        <v>119</v>
      </c>
      <c r="D254" s="181" t="s">
        <v>21</v>
      </c>
      <c r="E254" s="181" t="s">
        <v>3</v>
      </c>
      <c r="F254" s="181" t="s">
        <v>101</v>
      </c>
      <c r="G254" s="181" t="s">
        <v>100</v>
      </c>
      <c r="H254" s="181" t="s">
        <v>104</v>
      </c>
      <c r="I254" s="183">
        <v>10</v>
      </c>
      <c r="AU254" s="178"/>
      <c r="AV254" s="178"/>
      <c r="AW254" s="178"/>
      <c r="AX254" s="178"/>
      <c r="AY254" s="178"/>
      <c r="AZ254" s="178"/>
      <c r="BA254" s="178"/>
      <c r="BB254" s="178"/>
      <c r="BC254" s="178"/>
      <c r="BD254" s="178"/>
      <c r="CF254" s="178"/>
    </row>
    <row r="255" spans="1:84" ht="15.75" x14ac:dyDescent="0.25">
      <c r="A255" s="103" t="str">
        <f>DataTable3[[#This Row],[FlightNumber]]&amp;" "&amp;DataTable3[[#This Row],[Departure Date]]</f>
        <v>VS75y 44282</v>
      </c>
      <c r="B255" s="185">
        <v>44282</v>
      </c>
      <c r="C255" s="182" t="s">
        <v>118</v>
      </c>
      <c r="D255" s="181" t="s">
        <v>3</v>
      </c>
      <c r="E255" s="181" t="s">
        <v>21</v>
      </c>
      <c r="F255" s="181" t="s">
        <v>99</v>
      </c>
      <c r="G255" s="181" t="s">
        <v>100</v>
      </c>
      <c r="H255" s="181" t="s">
        <v>106</v>
      </c>
      <c r="I255" s="183">
        <v>0</v>
      </c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CF255" s="178"/>
    </row>
    <row r="256" spans="1:84" ht="15.75" x14ac:dyDescent="0.25">
      <c r="A256" s="103" t="str">
        <f>DataTable3[[#This Row],[FlightNumber]]&amp;" "&amp;DataTable3[[#This Row],[Departure Date]]</f>
        <v>VS28y 44282</v>
      </c>
      <c r="B256" s="185">
        <v>44282</v>
      </c>
      <c r="C256" s="182" t="s">
        <v>120</v>
      </c>
      <c r="D256" s="181" t="s">
        <v>21</v>
      </c>
      <c r="E256" s="181" t="s">
        <v>2</v>
      </c>
      <c r="F256" s="181" t="s">
        <v>101</v>
      </c>
      <c r="G256" s="181" t="s">
        <v>100</v>
      </c>
      <c r="H256" s="181" t="s">
        <v>109</v>
      </c>
      <c r="I256" s="183">
        <v>10</v>
      </c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CF256" s="178"/>
    </row>
    <row r="257" spans="1:84" ht="15.75" x14ac:dyDescent="0.25">
      <c r="A257" s="103" t="str">
        <f>DataTable3[[#This Row],[FlightNumber]]&amp;" "&amp;DataTable3[[#This Row],[Departure Date]]</f>
        <v>VS27y 44282</v>
      </c>
      <c r="B257" s="185">
        <v>44282</v>
      </c>
      <c r="C257" s="182" t="s">
        <v>117</v>
      </c>
      <c r="D257" s="181" t="s">
        <v>2</v>
      </c>
      <c r="E257" s="181" t="s">
        <v>21</v>
      </c>
      <c r="F257" s="181" t="s">
        <v>99</v>
      </c>
      <c r="G257" s="181" t="s">
        <v>100</v>
      </c>
      <c r="H257" s="181" t="s">
        <v>107</v>
      </c>
      <c r="I257" s="183">
        <v>0</v>
      </c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CF257" s="178"/>
    </row>
    <row r="258" spans="1:84" ht="15.75" x14ac:dyDescent="0.25">
      <c r="A258" s="103" t="str">
        <f>DataTable3[[#This Row],[FlightNumber]]&amp;" "&amp;DataTable3[[#This Row],[Departure Date]]</f>
        <v>VS27y 44283</v>
      </c>
      <c r="B258" s="185">
        <v>44283</v>
      </c>
      <c r="C258" s="182" t="s">
        <v>117</v>
      </c>
      <c r="D258" s="181" t="s">
        <v>2</v>
      </c>
      <c r="E258" s="181" t="s">
        <v>21</v>
      </c>
      <c r="F258" s="181" t="s">
        <v>99</v>
      </c>
      <c r="G258" s="181" t="s">
        <v>100</v>
      </c>
      <c r="H258" s="181" t="s">
        <v>107</v>
      </c>
      <c r="I258" s="183">
        <v>3</v>
      </c>
      <c r="AU258" s="178"/>
      <c r="AV258" s="178"/>
      <c r="AW258" s="178"/>
      <c r="AX258" s="178"/>
      <c r="AY258" s="178"/>
      <c r="AZ258" s="178"/>
      <c r="BA258" s="178"/>
      <c r="BB258" s="178"/>
      <c r="BC258" s="178"/>
      <c r="BD258" s="178"/>
      <c r="CF258" s="178"/>
    </row>
    <row r="259" spans="1:84" ht="15.75" x14ac:dyDescent="0.25">
      <c r="A259" s="103" t="str">
        <f>DataTable3[[#This Row],[FlightNumber]]&amp;" "&amp;DataTable3[[#This Row],[Departure Date]]</f>
        <v>VS28y 44283</v>
      </c>
      <c r="B259" s="185">
        <v>44283</v>
      </c>
      <c r="C259" s="182" t="s">
        <v>120</v>
      </c>
      <c r="D259" s="181" t="s">
        <v>21</v>
      </c>
      <c r="E259" s="181" t="s">
        <v>2</v>
      </c>
      <c r="F259" s="181" t="s">
        <v>101</v>
      </c>
      <c r="G259" s="181" t="s">
        <v>100</v>
      </c>
      <c r="H259" s="181" t="s">
        <v>109</v>
      </c>
      <c r="I259" s="183">
        <v>10</v>
      </c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CF259" s="178"/>
    </row>
    <row r="260" spans="1:84" ht="15.75" x14ac:dyDescent="0.25">
      <c r="A260" s="103" t="str">
        <f>DataTable3[[#This Row],[FlightNumber]]&amp;" "&amp;DataTable3[[#This Row],[Departure Date]]</f>
        <v>VS75y 44283</v>
      </c>
      <c r="B260" s="185">
        <v>44283</v>
      </c>
      <c r="C260" s="182" t="s">
        <v>118</v>
      </c>
      <c r="D260" s="181" t="s">
        <v>3</v>
      </c>
      <c r="E260" s="181" t="s">
        <v>21</v>
      </c>
      <c r="F260" s="181" t="s">
        <v>99</v>
      </c>
      <c r="G260" s="181" t="s">
        <v>100</v>
      </c>
      <c r="H260" s="181" t="s">
        <v>106</v>
      </c>
      <c r="I260" s="183">
        <v>4</v>
      </c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CF260" s="178"/>
    </row>
    <row r="261" spans="1:84" ht="15.75" x14ac:dyDescent="0.25">
      <c r="A261" s="103" t="str">
        <f>DataTable3[[#This Row],[FlightNumber]]&amp;" "&amp;DataTable3[[#This Row],[Departure Date]]</f>
        <v>VS76y 44283</v>
      </c>
      <c r="B261" s="185">
        <v>44283</v>
      </c>
      <c r="C261" s="182" t="s">
        <v>119</v>
      </c>
      <c r="D261" s="181" t="s">
        <v>21</v>
      </c>
      <c r="E261" s="181" t="s">
        <v>3</v>
      </c>
      <c r="F261" s="181" t="s">
        <v>101</v>
      </c>
      <c r="G261" s="181" t="s">
        <v>100</v>
      </c>
      <c r="H261" s="181" t="s">
        <v>104</v>
      </c>
      <c r="I261" s="183">
        <v>10</v>
      </c>
      <c r="AU261" s="178"/>
      <c r="AV261" s="178"/>
      <c r="AW261" s="178"/>
      <c r="AX261" s="178"/>
      <c r="AY261" s="178"/>
      <c r="AZ261" s="178"/>
      <c r="BA261" s="178"/>
      <c r="BB261" s="178"/>
      <c r="BC261" s="178"/>
      <c r="BD261" s="178"/>
      <c r="CF261" s="178"/>
    </row>
    <row r="262" spans="1:84" ht="15.75" x14ac:dyDescent="0.25">
      <c r="A262" s="103" t="str">
        <f>DataTable3[[#This Row],[FlightNumber]]&amp;" "&amp;DataTable3[[#This Row],[Departure Date]]</f>
        <v>VS76y 44284</v>
      </c>
      <c r="B262" s="185">
        <v>44284</v>
      </c>
      <c r="C262" s="182" t="s">
        <v>119</v>
      </c>
      <c r="D262" s="181" t="s">
        <v>21</v>
      </c>
      <c r="E262" s="181" t="s">
        <v>3</v>
      </c>
      <c r="F262" s="181" t="s">
        <v>101</v>
      </c>
      <c r="G262" s="181" t="s">
        <v>100</v>
      </c>
      <c r="H262" s="181" t="s">
        <v>104</v>
      </c>
      <c r="I262" s="183">
        <v>10</v>
      </c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CF262" s="178"/>
    </row>
    <row r="263" spans="1:84" ht="15.75" x14ac:dyDescent="0.25">
      <c r="A263" s="103" t="str">
        <f>DataTable3[[#This Row],[FlightNumber]]&amp;" "&amp;DataTable3[[#This Row],[Departure Date]]</f>
        <v>VS75y 44284</v>
      </c>
      <c r="B263" s="185">
        <v>44284</v>
      </c>
      <c r="C263" s="182" t="s">
        <v>131</v>
      </c>
      <c r="D263" s="181" t="s">
        <v>3</v>
      </c>
      <c r="E263" s="181" t="s">
        <v>21</v>
      </c>
      <c r="F263" s="181" t="s">
        <v>99</v>
      </c>
      <c r="G263" s="181" t="s">
        <v>100</v>
      </c>
      <c r="H263" s="181" t="s">
        <v>106</v>
      </c>
      <c r="I263" s="183">
        <v>2</v>
      </c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CF263" s="178"/>
    </row>
    <row r="264" spans="1:84" ht="15.75" x14ac:dyDescent="0.25">
      <c r="A264" s="103" t="str">
        <f>DataTable3[[#This Row],[FlightNumber]]&amp;" "&amp;DataTable3[[#This Row],[Departure Date]]</f>
        <v>VS28y 44284</v>
      </c>
      <c r="B264" s="185">
        <v>44284</v>
      </c>
      <c r="C264" s="182" t="s">
        <v>120</v>
      </c>
      <c r="D264" s="181" t="s">
        <v>21</v>
      </c>
      <c r="E264" s="181" t="s">
        <v>2</v>
      </c>
      <c r="F264" s="181" t="s">
        <v>101</v>
      </c>
      <c r="G264" s="181" t="s">
        <v>100</v>
      </c>
      <c r="H264" s="181" t="s">
        <v>109</v>
      </c>
      <c r="I264" s="183">
        <v>10</v>
      </c>
      <c r="AU264" s="178"/>
      <c r="AV264" s="178"/>
      <c r="AW264" s="178"/>
      <c r="AX264" s="178"/>
      <c r="AY264" s="178"/>
      <c r="AZ264" s="178"/>
      <c r="BA264" s="178"/>
      <c r="BB264" s="178"/>
      <c r="BC264" s="178"/>
      <c r="BD264" s="178"/>
      <c r="CF264" s="178"/>
    </row>
    <row r="265" spans="1:84" ht="15.75" x14ac:dyDescent="0.25">
      <c r="A265" s="103" t="str">
        <f>DataTable3[[#This Row],[FlightNumber]]&amp;" "&amp;DataTable3[[#This Row],[Departure Date]]</f>
        <v>VS27y 44284</v>
      </c>
      <c r="B265" s="185">
        <v>44284</v>
      </c>
      <c r="C265" s="182" t="s">
        <v>117</v>
      </c>
      <c r="D265" s="181" t="s">
        <v>2</v>
      </c>
      <c r="E265" s="181" t="s">
        <v>21</v>
      </c>
      <c r="F265" s="181" t="s">
        <v>99</v>
      </c>
      <c r="G265" s="181" t="s">
        <v>100</v>
      </c>
      <c r="H265" s="181" t="s">
        <v>107</v>
      </c>
      <c r="I265" s="183">
        <v>5</v>
      </c>
      <c r="AU265" s="178"/>
      <c r="AV265" s="178"/>
      <c r="AW265" s="178"/>
      <c r="AX265" s="178"/>
      <c r="AY265" s="178"/>
      <c r="AZ265" s="178"/>
      <c r="BA265" s="178"/>
      <c r="BB265" s="178"/>
      <c r="BC265" s="178"/>
      <c r="BD265" s="178"/>
      <c r="CF265" s="178"/>
    </row>
    <row r="266" spans="1:84" ht="15.75" x14ac:dyDescent="0.25">
      <c r="A266" s="103" t="str">
        <f>DataTable3[[#This Row],[FlightNumber]]&amp;" "&amp;DataTable3[[#This Row],[Departure Date]]</f>
        <v>VS27y 44285</v>
      </c>
      <c r="B266" s="185">
        <v>44285</v>
      </c>
      <c r="C266" s="182" t="s">
        <v>117</v>
      </c>
      <c r="D266" s="181" t="s">
        <v>2</v>
      </c>
      <c r="E266" s="181" t="s">
        <v>21</v>
      </c>
      <c r="F266" s="181" t="s">
        <v>99</v>
      </c>
      <c r="G266" s="181" t="s">
        <v>100</v>
      </c>
      <c r="H266" s="181" t="s">
        <v>107</v>
      </c>
      <c r="I266" s="183">
        <v>7</v>
      </c>
      <c r="AU266" s="178"/>
      <c r="AV266" s="178"/>
      <c r="AW266" s="178"/>
      <c r="AX266" s="178"/>
      <c r="AY266" s="178"/>
      <c r="AZ266" s="178"/>
      <c r="BA266" s="178"/>
      <c r="BB266" s="178"/>
      <c r="BC266" s="178"/>
      <c r="BD266" s="178"/>
      <c r="CF266" s="178"/>
    </row>
    <row r="267" spans="1:84" ht="15.75" x14ac:dyDescent="0.25">
      <c r="A267" s="103" t="str">
        <f>DataTable3[[#This Row],[FlightNumber]]&amp;" "&amp;DataTable3[[#This Row],[Departure Date]]</f>
        <v>VS28y 44285</v>
      </c>
      <c r="B267" s="185">
        <v>44285</v>
      </c>
      <c r="C267" s="182" t="s">
        <v>120</v>
      </c>
      <c r="D267" s="181" t="s">
        <v>21</v>
      </c>
      <c r="E267" s="181" t="s">
        <v>2</v>
      </c>
      <c r="F267" s="181" t="s">
        <v>101</v>
      </c>
      <c r="G267" s="181" t="s">
        <v>100</v>
      </c>
      <c r="H267" s="181" t="s">
        <v>109</v>
      </c>
      <c r="I267" s="183">
        <v>10</v>
      </c>
      <c r="AU267" s="178"/>
      <c r="AV267" s="178"/>
      <c r="AW267" s="178"/>
      <c r="AX267" s="178"/>
      <c r="AY267" s="178"/>
      <c r="AZ267" s="178"/>
      <c r="BA267" s="178"/>
      <c r="BB267" s="178"/>
      <c r="BC267" s="178"/>
      <c r="BD267" s="178"/>
      <c r="CF267" s="178"/>
    </row>
    <row r="268" spans="1:84" ht="15.75" x14ac:dyDescent="0.25">
      <c r="A268" s="103" t="str">
        <f>DataTable3[[#This Row],[FlightNumber]]&amp;" "&amp;DataTable3[[#This Row],[Departure Date]]</f>
        <v>VS75y 44285</v>
      </c>
      <c r="B268" s="185">
        <v>44285</v>
      </c>
      <c r="C268" s="182" t="s">
        <v>131</v>
      </c>
      <c r="D268" s="181" t="s">
        <v>3</v>
      </c>
      <c r="E268" s="181" t="s">
        <v>21</v>
      </c>
      <c r="F268" s="181" t="s">
        <v>99</v>
      </c>
      <c r="G268" s="181" t="s">
        <v>100</v>
      </c>
      <c r="H268" s="181" t="s">
        <v>106</v>
      </c>
      <c r="I268" s="183">
        <v>0</v>
      </c>
      <c r="AU268" s="178"/>
      <c r="AV268" s="178"/>
      <c r="AW268" s="178"/>
      <c r="AX268" s="178"/>
      <c r="AY268" s="178"/>
      <c r="AZ268" s="178"/>
      <c r="BA268" s="178"/>
      <c r="BB268" s="178"/>
      <c r="BC268" s="178"/>
      <c r="BD268" s="178"/>
      <c r="CF268" s="178"/>
    </row>
    <row r="269" spans="1:84" ht="15.75" x14ac:dyDescent="0.25">
      <c r="A269" s="103" t="str">
        <f>DataTable3[[#This Row],[FlightNumber]]&amp;" "&amp;DataTable3[[#This Row],[Departure Date]]</f>
        <v>VS76y 44285</v>
      </c>
      <c r="B269" s="185">
        <v>44285</v>
      </c>
      <c r="C269" s="182" t="s">
        <v>119</v>
      </c>
      <c r="D269" s="181" t="s">
        <v>21</v>
      </c>
      <c r="E269" s="181" t="s">
        <v>3</v>
      </c>
      <c r="F269" s="181" t="s">
        <v>101</v>
      </c>
      <c r="G269" s="181" t="s">
        <v>100</v>
      </c>
      <c r="H269" s="181" t="s">
        <v>104</v>
      </c>
      <c r="I269" s="183">
        <v>10</v>
      </c>
      <c r="AU269" s="178"/>
      <c r="AV269" s="178"/>
      <c r="AW269" s="178"/>
      <c r="AX269" s="178"/>
      <c r="AY269" s="178"/>
      <c r="AZ269" s="178"/>
      <c r="BA269" s="178"/>
      <c r="BB269" s="178"/>
      <c r="BC269" s="178"/>
      <c r="BD269" s="178"/>
      <c r="CF269" s="178"/>
    </row>
    <row r="270" spans="1:84" ht="15.75" x14ac:dyDescent="0.25">
      <c r="A270" s="103" t="str">
        <f>DataTable3[[#This Row],[FlightNumber]]&amp;" "&amp;DataTable3[[#This Row],[Departure Date]]</f>
        <v>VS76y 44286</v>
      </c>
      <c r="B270" s="185">
        <v>44286</v>
      </c>
      <c r="C270" s="182" t="s">
        <v>119</v>
      </c>
      <c r="D270" s="181" t="s">
        <v>21</v>
      </c>
      <c r="E270" s="181" t="s">
        <v>3</v>
      </c>
      <c r="F270" s="181" t="s">
        <v>101</v>
      </c>
      <c r="G270" s="181" t="s">
        <v>100</v>
      </c>
      <c r="H270" s="181" t="s">
        <v>104</v>
      </c>
      <c r="I270" s="183">
        <v>10</v>
      </c>
      <c r="AU270" s="178"/>
      <c r="AV270" s="178"/>
      <c r="AW270" s="178"/>
      <c r="AX270" s="178"/>
      <c r="AY270" s="178"/>
      <c r="AZ270" s="178"/>
      <c r="BA270" s="178"/>
      <c r="BB270" s="178"/>
      <c r="BC270" s="178"/>
      <c r="BD270" s="178"/>
      <c r="CF270" s="178"/>
    </row>
    <row r="271" spans="1:84" ht="15.75" x14ac:dyDescent="0.25">
      <c r="A271" s="103" t="str">
        <f>DataTable3[[#This Row],[FlightNumber]]&amp;" "&amp;DataTable3[[#This Row],[Departure Date]]</f>
        <v>VS75y 44286</v>
      </c>
      <c r="B271" s="185">
        <v>44286</v>
      </c>
      <c r="C271" s="182" t="s">
        <v>118</v>
      </c>
      <c r="D271" s="181" t="s">
        <v>3</v>
      </c>
      <c r="E271" s="181" t="s">
        <v>21</v>
      </c>
      <c r="F271" s="181" t="s">
        <v>99</v>
      </c>
      <c r="G271" s="181" t="s">
        <v>100</v>
      </c>
      <c r="H271" s="181" t="s">
        <v>106</v>
      </c>
      <c r="I271" s="183">
        <v>6</v>
      </c>
      <c r="AU271" s="178"/>
      <c r="AV271" s="178"/>
      <c r="AW271" s="178"/>
      <c r="AX271" s="178"/>
      <c r="AY271" s="178"/>
      <c r="AZ271" s="178"/>
      <c r="BA271" s="178"/>
      <c r="BB271" s="178"/>
      <c r="BC271" s="178"/>
      <c r="BD271" s="178"/>
      <c r="CF271" s="178"/>
    </row>
    <row r="272" spans="1:84" ht="15.75" x14ac:dyDescent="0.25">
      <c r="A272" s="103" t="str">
        <f>DataTable3[[#This Row],[FlightNumber]]&amp;" "&amp;DataTable3[[#This Row],[Departure Date]]</f>
        <v>VS28y 44286</v>
      </c>
      <c r="B272" s="185">
        <v>44286</v>
      </c>
      <c r="C272" s="182" t="s">
        <v>120</v>
      </c>
      <c r="D272" s="181" t="s">
        <v>21</v>
      </c>
      <c r="E272" s="181" t="s">
        <v>2</v>
      </c>
      <c r="F272" s="181" t="s">
        <v>101</v>
      </c>
      <c r="G272" s="181" t="s">
        <v>100</v>
      </c>
      <c r="H272" s="181" t="s">
        <v>109</v>
      </c>
      <c r="I272" s="183">
        <v>10</v>
      </c>
      <c r="AU272" s="178"/>
      <c r="AV272" s="178"/>
      <c r="AW272" s="178"/>
      <c r="AX272" s="178"/>
      <c r="AY272" s="178"/>
      <c r="AZ272" s="178"/>
      <c r="BA272" s="178"/>
      <c r="BB272" s="178"/>
      <c r="BC272" s="178"/>
      <c r="BD272" s="178"/>
      <c r="CF272" s="178"/>
    </row>
    <row r="273" spans="1:84" ht="15.75" x14ac:dyDescent="0.25">
      <c r="A273" s="103" t="str">
        <f>DataTable3[[#This Row],[FlightNumber]]&amp;" "&amp;DataTable3[[#This Row],[Departure Date]]</f>
        <v>VS27y 44286</v>
      </c>
      <c r="B273" s="185">
        <v>44286</v>
      </c>
      <c r="C273" s="182" t="s">
        <v>117</v>
      </c>
      <c r="D273" s="181" t="s">
        <v>2</v>
      </c>
      <c r="E273" s="181" t="s">
        <v>21</v>
      </c>
      <c r="F273" s="181" t="s">
        <v>99</v>
      </c>
      <c r="G273" s="181" t="s">
        <v>100</v>
      </c>
      <c r="H273" s="181" t="s">
        <v>107</v>
      </c>
      <c r="I273" s="183">
        <v>2</v>
      </c>
      <c r="AU273" s="178"/>
      <c r="AV273" s="178"/>
      <c r="AW273" s="178"/>
      <c r="AX273" s="178"/>
      <c r="AY273" s="178"/>
      <c r="AZ273" s="178"/>
      <c r="BA273" s="178"/>
      <c r="BB273" s="178"/>
      <c r="BC273" s="178"/>
      <c r="BD273" s="178"/>
      <c r="CF273" s="178"/>
    </row>
    <row r="274" spans="1:84" ht="15.75" x14ac:dyDescent="0.25">
      <c r="A274" s="103" t="str">
        <f>DataTable3[[#This Row],[FlightNumber]]&amp;" "&amp;DataTable3[[#This Row],[Departure Date]]</f>
        <v>VS27y 44287</v>
      </c>
      <c r="B274" s="185">
        <v>44287</v>
      </c>
      <c r="C274" s="182" t="s">
        <v>117</v>
      </c>
      <c r="D274" s="181" t="s">
        <v>2</v>
      </c>
      <c r="E274" s="181" t="s">
        <v>21</v>
      </c>
      <c r="F274" s="181" t="s">
        <v>99</v>
      </c>
      <c r="G274" s="181" t="s">
        <v>100</v>
      </c>
      <c r="H274" s="181" t="s">
        <v>107</v>
      </c>
      <c r="I274" s="183">
        <v>6</v>
      </c>
      <c r="AU274" s="178"/>
      <c r="AV274" s="178"/>
      <c r="AW274" s="178"/>
      <c r="AX274" s="178"/>
      <c r="AY274" s="178"/>
      <c r="AZ274" s="178"/>
      <c r="BA274" s="178"/>
      <c r="BB274" s="178"/>
      <c r="BC274" s="178"/>
      <c r="BD274" s="178"/>
      <c r="CF274" s="178"/>
    </row>
    <row r="275" spans="1:84" ht="15.75" x14ac:dyDescent="0.25">
      <c r="A275" s="103" t="str">
        <f>DataTable3[[#This Row],[FlightNumber]]&amp;" "&amp;DataTable3[[#This Row],[Departure Date]]</f>
        <v>VS28y 44287</v>
      </c>
      <c r="B275" s="185">
        <v>44287</v>
      </c>
      <c r="C275" s="182" t="s">
        <v>120</v>
      </c>
      <c r="D275" s="181" t="s">
        <v>21</v>
      </c>
      <c r="E275" s="181" t="s">
        <v>2</v>
      </c>
      <c r="F275" s="181" t="s">
        <v>101</v>
      </c>
      <c r="G275" s="181" t="s">
        <v>100</v>
      </c>
      <c r="H275" s="181" t="s">
        <v>109</v>
      </c>
      <c r="I275" s="183">
        <v>10</v>
      </c>
      <c r="AU275" s="178"/>
      <c r="AV275" s="178"/>
      <c r="AW275" s="178"/>
      <c r="AX275" s="178"/>
      <c r="AY275" s="178"/>
      <c r="AZ275" s="178"/>
      <c r="BA275" s="178"/>
      <c r="BB275" s="178"/>
      <c r="BC275" s="178"/>
      <c r="BD275" s="178"/>
      <c r="CF275" s="178"/>
    </row>
    <row r="276" spans="1:84" ht="15.75" x14ac:dyDescent="0.25">
      <c r="A276" s="103" t="str">
        <f>DataTable3[[#This Row],[FlightNumber]]&amp;" "&amp;DataTable3[[#This Row],[Departure Date]]</f>
        <v>VS75y 44287</v>
      </c>
      <c r="B276" s="185">
        <v>44287</v>
      </c>
      <c r="C276" s="182" t="s">
        <v>118</v>
      </c>
      <c r="D276" s="181" t="s">
        <v>3</v>
      </c>
      <c r="E276" s="181" t="s">
        <v>21</v>
      </c>
      <c r="F276" s="181" t="s">
        <v>99</v>
      </c>
      <c r="G276" s="181" t="s">
        <v>100</v>
      </c>
      <c r="H276" s="181" t="s">
        <v>106</v>
      </c>
      <c r="I276" s="183">
        <v>4</v>
      </c>
      <c r="AU276" s="178"/>
      <c r="AV276" s="178"/>
      <c r="AW276" s="178"/>
      <c r="AX276" s="178"/>
      <c r="AY276" s="178"/>
      <c r="AZ276" s="178"/>
      <c r="BA276" s="178"/>
      <c r="BB276" s="178"/>
      <c r="BC276" s="178"/>
      <c r="BD276" s="178"/>
      <c r="CF276" s="178"/>
    </row>
    <row r="277" spans="1:84" ht="15.75" x14ac:dyDescent="0.25">
      <c r="A277" s="103" t="str">
        <f>DataTable3[[#This Row],[FlightNumber]]&amp;" "&amp;DataTable3[[#This Row],[Departure Date]]</f>
        <v>VS76y 44287</v>
      </c>
      <c r="B277" s="185">
        <v>44287</v>
      </c>
      <c r="C277" s="182" t="s">
        <v>119</v>
      </c>
      <c r="D277" s="181" t="s">
        <v>21</v>
      </c>
      <c r="E277" s="181" t="s">
        <v>3</v>
      </c>
      <c r="F277" s="181" t="s">
        <v>101</v>
      </c>
      <c r="G277" s="181" t="s">
        <v>100</v>
      </c>
      <c r="H277" s="181" t="s">
        <v>104</v>
      </c>
      <c r="I277" s="183">
        <v>10</v>
      </c>
      <c r="AU277" s="178"/>
      <c r="AV277" s="178"/>
      <c r="AW277" s="178"/>
      <c r="AX277" s="178"/>
      <c r="AY277" s="178"/>
      <c r="AZ277" s="178"/>
      <c r="BA277" s="178"/>
      <c r="BB277" s="178"/>
      <c r="BC277" s="178"/>
      <c r="BD277" s="178"/>
      <c r="CF277" s="178"/>
    </row>
    <row r="278" spans="1:84" ht="15.75" x14ac:dyDescent="0.25">
      <c r="A278" s="103" t="str">
        <f>DataTable3[[#This Row],[FlightNumber]]&amp;" "&amp;DataTable3[[#This Row],[Departure Date]]</f>
        <v>VS76y 44288</v>
      </c>
      <c r="B278" s="185">
        <v>44288</v>
      </c>
      <c r="C278" s="182" t="s">
        <v>119</v>
      </c>
      <c r="D278" s="181" t="s">
        <v>21</v>
      </c>
      <c r="E278" s="181" t="s">
        <v>3</v>
      </c>
      <c r="F278" s="181" t="s">
        <v>101</v>
      </c>
      <c r="G278" s="181" t="s">
        <v>100</v>
      </c>
      <c r="H278" s="181" t="s">
        <v>104</v>
      </c>
      <c r="I278" s="183">
        <v>10</v>
      </c>
      <c r="AU278" s="178"/>
      <c r="AV278" s="178"/>
      <c r="AW278" s="178"/>
      <c r="AX278" s="178"/>
      <c r="AY278" s="178"/>
      <c r="AZ278" s="178"/>
      <c r="BA278" s="178"/>
      <c r="BB278" s="178"/>
      <c r="BC278" s="178"/>
      <c r="BD278" s="178"/>
      <c r="CF278" s="178"/>
    </row>
    <row r="279" spans="1:84" ht="15.75" x14ac:dyDescent="0.25">
      <c r="A279" s="103" t="str">
        <f>DataTable3[[#This Row],[FlightNumber]]&amp;" "&amp;DataTable3[[#This Row],[Departure Date]]</f>
        <v>VS75y 44288</v>
      </c>
      <c r="B279" s="185">
        <v>44288</v>
      </c>
      <c r="C279" s="182" t="s">
        <v>118</v>
      </c>
      <c r="D279" s="181" t="s">
        <v>3</v>
      </c>
      <c r="E279" s="181" t="s">
        <v>21</v>
      </c>
      <c r="F279" s="181" t="s">
        <v>99</v>
      </c>
      <c r="G279" s="181" t="s">
        <v>100</v>
      </c>
      <c r="H279" s="181" t="s">
        <v>106</v>
      </c>
      <c r="I279" s="183">
        <v>0</v>
      </c>
      <c r="AU279" s="178"/>
      <c r="AV279" s="178"/>
      <c r="AW279" s="178"/>
      <c r="AX279" s="178"/>
      <c r="AY279" s="178"/>
      <c r="AZ279" s="178"/>
      <c r="BA279" s="178"/>
      <c r="BB279" s="178"/>
      <c r="BC279" s="178"/>
      <c r="BD279" s="178"/>
      <c r="CF279" s="178"/>
    </row>
    <row r="280" spans="1:84" ht="15.75" x14ac:dyDescent="0.25">
      <c r="A280" s="103" t="str">
        <f>DataTable3[[#This Row],[FlightNumber]]&amp;" "&amp;DataTable3[[#This Row],[Departure Date]]</f>
        <v>VS28y 44288</v>
      </c>
      <c r="B280" s="185">
        <v>44288</v>
      </c>
      <c r="C280" s="182" t="s">
        <v>120</v>
      </c>
      <c r="D280" s="181" t="s">
        <v>21</v>
      </c>
      <c r="E280" s="181" t="s">
        <v>2</v>
      </c>
      <c r="F280" s="181" t="s">
        <v>101</v>
      </c>
      <c r="G280" s="181" t="s">
        <v>100</v>
      </c>
      <c r="H280" s="181" t="s">
        <v>109</v>
      </c>
      <c r="I280" s="183">
        <v>10</v>
      </c>
      <c r="AU280" s="178"/>
      <c r="AV280" s="178"/>
      <c r="AW280" s="178"/>
      <c r="AX280" s="178"/>
      <c r="AY280" s="178"/>
      <c r="AZ280" s="178"/>
      <c r="BA280" s="178"/>
      <c r="BB280" s="178"/>
      <c r="BC280" s="178"/>
      <c r="BD280" s="178"/>
      <c r="CF280" s="178"/>
    </row>
    <row r="281" spans="1:84" ht="15.75" x14ac:dyDescent="0.25">
      <c r="A281" s="103" t="str">
        <f>DataTable3[[#This Row],[FlightNumber]]&amp;" "&amp;DataTable3[[#This Row],[Departure Date]]</f>
        <v>VS27y 44288</v>
      </c>
      <c r="B281" s="185">
        <v>44288</v>
      </c>
      <c r="C281" s="182" t="s">
        <v>117</v>
      </c>
      <c r="D281" s="181" t="s">
        <v>2</v>
      </c>
      <c r="E281" s="181" t="s">
        <v>21</v>
      </c>
      <c r="F281" s="181" t="s">
        <v>99</v>
      </c>
      <c r="G281" s="181" t="s">
        <v>100</v>
      </c>
      <c r="H281" s="181" t="s">
        <v>107</v>
      </c>
      <c r="I281" s="183">
        <v>1</v>
      </c>
      <c r="AU281" s="178"/>
      <c r="AV281" s="178"/>
      <c r="AW281" s="178"/>
      <c r="AX281" s="178"/>
      <c r="AY281" s="178"/>
      <c r="AZ281" s="178"/>
      <c r="BA281" s="178"/>
      <c r="BB281" s="178"/>
      <c r="BC281" s="178"/>
      <c r="BD281" s="178"/>
      <c r="CF281" s="178"/>
    </row>
    <row r="282" spans="1:84" ht="15.75" x14ac:dyDescent="0.25">
      <c r="A282" s="103" t="str">
        <f>DataTable3[[#This Row],[FlightNumber]]&amp;" "&amp;DataTable3[[#This Row],[Departure Date]]</f>
        <v>VS72y 44288</v>
      </c>
      <c r="B282" s="185">
        <v>44288</v>
      </c>
      <c r="C282" s="182" t="s">
        <v>121</v>
      </c>
      <c r="D282" s="181" t="s">
        <v>21</v>
      </c>
      <c r="E282" s="181" t="s">
        <v>11</v>
      </c>
      <c r="F282" s="181" t="s">
        <v>101</v>
      </c>
      <c r="G282" s="181" t="s">
        <v>100</v>
      </c>
      <c r="H282" s="181" t="s">
        <v>105</v>
      </c>
      <c r="I282" s="183">
        <v>10</v>
      </c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CF282" s="178"/>
    </row>
    <row r="283" spans="1:84" ht="15.75" x14ac:dyDescent="0.25">
      <c r="A283" s="103" t="str">
        <f>DataTable3[[#This Row],[FlightNumber]]&amp;" "&amp;DataTable3[[#This Row],[Departure Date]]</f>
        <v>VS71y 44288</v>
      </c>
      <c r="B283" s="185">
        <v>44288</v>
      </c>
      <c r="C283" s="182" t="s">
        <v>122</v>
      </c>
      <c r="D283" s="181" t="s">
        <v>11</v>
      </c>
      <c r="E283" s="181" t="s">
        <v>21</v>
      </c>
      <c r="F283" s="181" t="s">
        <v>99</v>
      </c>
      <c r="G283" s="181" t="s">
        <v>100</v>
      </c>
      <c r="H283" s="181" t="s">
        <v>108</v>
      </c>
      <c r="I283" s="183">
        <v>10</v>
      </c>
      <c r="AU283" s="178"/>
      <c r="AV283" s="178"/>
      <c r="AW283" s="178"/>
      <c r="AX283" s="178"/>
      <c r="AY283" s="178"/>
      <c r="AZ283" s="178"/>
      <c r="BA283" s="178"/>
      <c r="BB283" s="178"/>
      <c r="BC283" s="178"/>
      <c r="BD283" s="178"/>
      <c r="CF283" s="178"/>
    </row>
    <row r="284" spans="1:84" ht="15.75" x14ac:dyDescent="0.25">
      <c r="A284" s="103" t="str">
        <f>DataTable3[[#This Row],[FlightNumber]]&amp;" "&amp;DataTable3[[#This Row],[Departure Date]]</f>
        <v>VS71y 44289</v>
      </c>
      <c r="B284" s="185">
        <v>44289</v>
      </c>
      <c r="C284" s="182" t="s">
        <v>122</v>
      </c>
      <c r="D284" s="181" t="s">
        <v>11</v>
      </c>
      <c r="E284" s="181" t="s">
        <v>21</v>
      </c>
      <c r="F284" s="181" t="s">
        <v>99</v>
      </c>
      <c r="G284" s="181" t="s">
        <v>100</v>
      </c>
      <c r="H284" s="181" t="s">
        <v>108</v>
      </c>
      <c r="I284" s="183">
        <v>10</v>
      </c>
      <c r="AU284" s="178"/>
      <c r="AV284" s="178"/>
      <c r="AW284" s="178"/>
      <c r="AX284" s="178"/>
      <c r="AY284" s="178"/>
      <c r="AZ284" s="178"/>
      <c r="BA284" s="178"/>
      <c r="BB284" s="178"/>
      <c r="BC284" s="178"/>
      <c r="BD284" s="178"/>
      <c r="CF284" s="178"/>
    </row>
    <row r="285" spans="1:84" ht="15.75" x14ac:dyDescent="0.25">
      <c r="A285" s="103" t="str">
        <f>DataTable3[[#This Row],[FlightNumber]]&amp;" "&amp;DataTable3[[#This Row],[Departure Date]]</f>
        <v>VS72y 44289</v>
      </c>
      <c r="B285" s="185">
        <v>44289</v>
      </c>
      <c r="C285" s="182" t="s">
        <v>121</v>
      </c>
      <c r="D285" s="181" t="s">
        <v>21</v>
      </c>
      <c r="E285" s="181" t="s">
        <v>11</v>
      </c>
      <c r="F285" s="181" t="s">
        <v>101</v>
      </c>
      <c r="G285" s="181" t="s">
        <v>100</v>
      </c>
      <c r="H285" s="181" t="s">
        <v>105</v>
      </c>
      <c r="I285" s="183">
        <v>10</v>
      </c>
      <c r="AU285" s="178"/>
      <c r="AV285" s="178"/>
      <c r="AW285" s="178"/>
      <c r="AX285" s="178"/>
      <c r="AY285" s="178"/>
      <c r="AZ285" s="178"/>
      <c r="BA285" s="178"/>
      <c r="BB285" s="178"/>
      <c r="BC285" s="178"/>
      <c r="BD285" s="178"/>
      <c r="CF285" s="178"/>
    </row>
    <row r="286" spans="1:84" ht="15.75" x14ac:dyDescent="0.25">
      <c r="A286" s="103" t="str">
        <f>DataTable3[[#This Row],[FlightNumber]]&amp;" "&amp;DataTable3[[#This Row],[Departure Date]]</f>
        <v>VS27y 44289</v>
      </c>
      <c r="B286" s="185">
        <v>44289</v>
      </c>
      <c r="C286" s="182" t="s">
        <v>132</v>
      </c>
      <c r="D286" s="181" t="s">
        <v>2</v>
      </c>
      <c r="E286" s="181" t="s">
        <v>21</v>
      </c>
      <c r="F286" s="181" t="s">
        <v>99</v>
      </c>
      <c r="G286" s="181" t="s">
        <v>100</v>
      </c>
      <c r="H286" s="181" t="s">
        <v>107</v>
      </c>
      <c r="I286" s="183">
        <v>2</v>
      </c>
      <c r="AU286" s="178"/>
      <c r="AV286" s="178"/>
      <c r="AW286" s="178"/>
      <c r="AX286" s="178"/>
      <c r="AY286" s="178"/>
      <c r="AZ286" s="178"/>
      <c r="BA286" s="178"/>
      <c r="BB286" s="178"/>
      <c r="BC286" s="178"/>
      <c r="BD286" s="178"/>
      <c r="CF286" s="178"/>
    </row>
    <row r="287" spans="1:84" ht="15.75" x14ac:dyDescent="0.25">
      <c r="A287" s="103" t="str">
        <f>DataTable3[[#This Row],[FlightNumber]]&amp;" "&amp;DataTable3[[#This Row],[Departure Date]]</f>
        <v>VS28y 44289</v>
      </c>
      <c r="B287" s="185">
        <v>44289</v>
      </c>
      <c r="C287" s="182" t="s">
        <v>120</v>
      </c>
      <c r="D287" s="181" t="s">
        <v>21</v>
      </c>
      <c r="E287" s="181" t="s">
        <v>2</v>
      </c>
      <c r="F287" s="181" t="s">
        <v>101</v>
      </c>
      <c r="G287" s="181" t="s">
        <v>100</v>
      </c>
      <c r="H287" s="181" t="s">
        <v>109</v>
      </c>
      <c r="I287" s="183">
        <v>7</v>
      </c>
      <c r="AU287" s="178"/>
      <c r="AV287" s="178"/>
      <c r="AW287" s="178"/>
      <c r="AX287" s="178"/>
      <c r="AY287" s="178"/>
      <c r="AZ287" s="178"/>
      <c r="BA287" s="178"/>
      <c r="BB287" s="178"/>
      <c r="BC287" s="178"/>
      <c r="BD287" s="178"/>
      <c r="CF287" s="178"/>
    </row>
    <row r="288" spans="1:84" ht="15.75" x14ac:dyDescent="0.25">
      <c r="A288" s="103" t="str">
        <f>DataTable3[[#This Row],[FlightNumber]]&amp;" "&amp;DataTable3[[#This Row],[Departure Date]]</f>
        <v>VS75y 44289</v>
      </c>
      <c r="B288" s="185">
        <v>44289</v>
      </c>
      <c r="C288" s="182" t="s">
        <v>118</v>
      </c>
      <c r="D288" s="181" t="s">
        <v>3</v>
      </c>
      <c r="E288" s="181" t="s">
        <v>21</v>
      </c>
      <c r="F288" s="181" t="s">
        <v>99</v>
      </c>
      <c r="G288" s="181" t="s">
        <v>100</v>
      </c>
      <c r="H288" s="181" t="s">
        <v>106</v>
      </c>
      <c r="I288" s="183">
        <v>1</v>
      </c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CF288" s="178"/>
    </row>
    <row r="289" spans="1:84" ht="15.75" x14ac:dyDescent="0.25">
      <c r="A289" s="103" t="str">
        <f>DataTable3[[#This Row],[FlightNumber]]&amp;" "&amp;DataTable3[[#This Row],[Departure Date]]</f>
        <v>VS76y 44289</v>
      </c>
      <c r="B289" s="185">
        <v>44289</v>
      </c>
      <c r="C289" s="182" t="s">
        <v>119</v>
      </c>
      <c r="D289" s="181" t="s">
        <v>21</v>
      </c>
      <c r="E289" s="181" t="s">
        <v>3</v>
      </c>
      <c r="F289" s="181" t="s">
        <v>101</v>
      </c>
      <c r="G289" s="181" t="s">
        <v>100</v>
      </c>
      <c r="H289" s="181" t="s">
        <v>104</v>
      </c>
      <c r="I289" s="183">
        <v>10</v>
      </c>
      <c r="AU289" s="178"/>
      <c r="AV289" s="178"/>
      <c r="AW289" s="178"/>
      <c r="AX289" s="178"/>
      <c r="AY289" s="178"/>
      <c r="AZ289" s="178"/>
      <c r="BA289" s="178"/>
      <c r="BB289" s="178"/>
      <c r="BC289" s="178"/>
      <c r="BD289" s="178"/>
      <c r="CF289" s="178"/>
    </row>
    <row r="290" spans="1:84" ht="15.75" x14ac:dyDescent="0.25">
      <c r="A290" s="103" t="str">
        <f>DataTable3[[#This Row],[FlightNumber]]&amp;" "&amp;DataTable3[[#This Row],[Departure Date]]</f>
        <v>VS76y 44290</v>
      </c>
      <c r="B290" s="185">
        <v>44290</v>
      </c>
      <c r="C290" s="182" t="s">
        <v>119</v>
      </c>
      <c r="D290" s="181" t="s">
        <v>21</v>
      </c>
      <c r="E290" s="181" t="s">
        <v>3</v>
      </c>
      <c r="F290" s="181" t="s">
        <v>101</v>
      </c>
      <c r="G290" s="181" t="s">
        <v>100</v>
      </c>
      <c r="H290" s="181" t="s">
        <v>104</v>
      </c>
      <c r="I290" s="183">
        <v>10</v>
      </c>
      <c r="AU290" s="178"/>
      <c r="AV290" s="178"/>
      <c r="AW290" s="178"/>
      <c r="AX290" s="178"/>
      <c r="AY290" s="178"/>
      <c r="AZ290" s="178"/>
      <c r="BA290" s="178"/>
      <c r="BB290" s="178"/>
      <c r="BC290" s="178"/>
      <c r="BD290" s="178"/>
      <c r="CF290" s="178"/>
    </row>
    <row r="291" spans="1:84" ht="15.75" x14ac:dyDescent="0.25">
      <c r="A291" s="103" t="str">
        <f>DataTable3[[#This Row],[FlightNumber]]&amp;" "&amp;DataTable3[[#This Row],[Departure Date]]</f>
        <v>VS75y 44290</v>
      </c>
      <c r="B291" s="185">
        <v>44290</v>
      </c>
      <c r="C291" s="182" t="s">
        <v>118</v>
      </c>
      <c r="D291" s="181" t="s">
        <v>3</v>
      </c>
      <c r="E291" s="181" t="s">
        <v>21</v>
      </c>
      <c r="F291" s="181" t="s">
        <v>99</v>
      </c>
      <c r="G291" s="181" t="s">
        <v>100</v>
      </c>
      <c r="H291" s="181" t="s">
        <v>106</v>
      </c>
      <c r="I291" s="183">
        <v>10</v>
      </c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CF291" s="178"/>
    </row>
    <row r="292" spans="1:84" ht="15.75" x14ac:dyDescent="0.25">
      <c r="A292" s="103" t="str">
        <f>DataTable3[[#This Row],[FlightNumber]]&amp;" "&amp;DataTable3[[#This Row],[Departure Date]]</f>
        <v>VS28y 44290</v>
      </c>
      <c r="B292" s="185">
        <v>44290</v>
      </c>
      <c r="C292" s="182" t="s">
        <v>120</v>
      </c>
      <c r="D292" s="181" t="s">
        <v>21</v>
      </c>
      <c r="E292" s="181" t="s">
        <v>2</v>
      </c>
      <c r="F292" s="181" t="s">
        <v>101</v>
      </c>
      <c r="G292" s="181" t="s">
        <v>100</v>
      </c>
      <c r="H292" s="181" t="s">
        <v>109</v>
      </c>
      <c r="I292" s="183">
        <v>10</v>
      </c>
      <c r="AU292" s="178"/>
      <c r="AV292" s="178"/>
      <c r="AW292" s="178"/>
      <c r="AX292" s="178"/>
      <c r="AY292" s="178"/>
      <c r="AZ292" s="178"/>
      <c r="BA292" s="178"/>
      <c r="BB292" s="178"/>
      <c r="BC292" s="178"/>
      <c r="BD292" s="178"/>
      <c r="CF292" s="178"/>
    </row>
    <row r="293" spans="1:84" ht="15.75" x14ac:dyDescent="0.25">
      <c r="A293" s="103" t="str">
        <f>DataTable3[[#This Row],[FlightNumber]]&amp;" "&amp;DataTable3[[#This Row],[Departure Date]]</f>
        <v>VS27y 44290</v>
      </c>
      <c r="B293" s="185">
        <v>44290</v>
      </c>
      <c r="C293" s="182" t="s">
        <v>117</v>
      </c>
      <c r="D293" s="181" t="s">
        <v>2</v>
      </c>
      <c r="E293" s="181" t="s">
        <v>21</v>
      </c>
      <c r="F293" s="181" t="s">
        <v>99</v>
      </c>
      <c r="G293" s="181" t="s">
        <v>100</v>
      </c>
      <c r="H293" s="181" t="s">
        <v>107</v>
      </c>
      <c r="I293" s="183">
        <v>10</v>
      </c>
      <c r="AU293" s="178"/>
      <c r="AV293" s="178"/>
      <c r="AW293" s="178"/>
      <c r="AX293" s="178"/>
      <c r="AY293" s="178"/>
      <c r="AZ293" s="178"/>
      <c r="BA293" s="178"/>
      <c r="BB293" s="178"/>
      <c r="BC293" s="178"/>
      <c r="BD293" s="178"/>
      <c r="CF293" s="178"/>
    </row>
    <row r="294" spans="1:84" ht="15.75" x14ac:dyDescent="0.25">
      <c r="A294" s="103" t="str">
        <f>DataTable3[[#This Row],[FlightNumber]]&amp;" "&amp;DataTable3[[#This Row],[Departure Date]]</f>
        <v>VS161y 44290</v>
      </c>
      <c r="B294" s="185">
        <v>44290</v>
      </c>
      <c r="C294" s="182" t="s">
        <v>129</v>
      </c>
      <c r="D294" s="181" t="s">
        <v>73</v>
      </c>
      <c r="E294" s="181" t="s">
        <v>21</v>
      </c>
      <c r="F294" s="181" t="s">
        <v>99</v>
      </c>
      <c r="G294" s="181" t="s">
        <v>100</v>
      </c>
      <c r="H294" s="181" t="s">
        <v>110</v>
      </c>
      <c r="I294" s="183">
        <v>10</v>
      </c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CF294" s="178"/>
    </row>
    <row r="295" spans="1:84" ht="15.75" x14ac:dyDescent="0.25">
      <c r="A295" s="103" t="str">
        <f>DataTable3[[#This Row],[FlightNumber]]&amp;" "&amp;DataTable3[[#This Row],[Departure Date]]</f>
        <v>VS162y 44290</v>
      </c>
      <c r="B295" s="185">
        <v>44290</v>
      </c>
      <c r="C295" s="182" t="s">
        <v>121</v>
      </c>
      <c r="D295" s="181" t="s">
        <v>21</v>
      </c>
      <c r="E295" s="181" t="s">
        <v>73</v>
      </c>
      <c r="F295" s="181" t="s">
        <v>101</v>
      </c>
      <c r="G295" s="181" t="s">
        <v>100</v>
      </c>
      <c r="H295" s="181" t="s">
        <v>111</v>
      </c>
      <c r="I295" s="183">
        <v>10</v>
      </c>
      <c r="AU295" s="178"/>
      <c r="AV295" s="178"/>
      <c r="AW295" s="178"/>
      <c r="AX295" s="178"/>
      <c r="AY295" s="178"/>
      <c r="AZ295" s="178"/>
      <c r="BA295" s="178"/>
      <c r="BB295" s="178"/>
      <c r="BC295" s="178"/>
      <c r="BD295" s="178"/>
      <c r="CF295" s="178"/>
    </row>
    <row r="296" spans="1:84" ht="15.75" x14ac:dyDescent="0.25">
      <c r="A296" s="103" t="str">
        <f>DataTable3[[#This Row],[FlightNumber]]&amp;" "&amp;DataTable3[[#This Row],[Departure Date]]</f>
        <v>VS27y 44291</v>
      </c>
      <c r="B296" s="185">
        <v>44291</v>
      </c>
      <c r="C296" s="182" t="s">
        <v>117</v>
      </c>
      <c r="D296" s="181" t="s">
        <v>2</v>
      </c>
      <c r="E296" s="181" t="s">
        <v>21</v>
      </c>
      <c r="F296" s="181" t="s">
        <v>99</v>
      </c>
      <c r="G296" s="181" t="s">
        <v>100</v>
      </c>
      <c r="H296" s="181" t="s">
        <v>107</v>
      </c>
      <c r="I296" s="183">
        <v>10</v>
      </c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CF296" s="178"/>
    </row>
    <row r="297" spans="1:84" ht="15.75" x14ac:dyDescent="0.25">
      <c r="A297" s="103" t="str">
        <f>DataTable3[[#This Row],[FlightNumber]]&amp;" "&amp;DataTable3[[#This Row],[Departure Date]]</f>
        <v>VS28y 44291</v>
      </c>
      <c r="B297" s="185">
        <v>44291</v>
      </c>
      <c r="C297" s="182" t="s">
        <v>120</v>
      </c>
      <c r="D297" s="181" t="s">
        <v>21</v>
      </c>
      <c r="E297" s="181" t="s">
        <v>2</v>
      </c>
      <c r="F297" s="181" t="s">
        <v>101</v>
      </c>
      <c r="G297" s="181" t="s">
        <v>100</v>
      </c>
      <c r="H297" s="181" t="s">
        <v>109</v>
      </c>
      <c r="I297" s="183">
        <v>3</v>
      </c>
      <c r="AU297" s="178"/>
      <c r="AV297" s="178"/>
      <c r="AW297" s="178"/>
      <c r="AX297" s="178"/>
      <c r="AY297" s="178"/>
      <c r="AZ297" s="178"/>
      <c r="BA297" s="178"/>
      <c r="BB297" s="178"/>
      <c r="BC297" s="178"/>
      <c r="BD297" s="178"/>
      <c r="CF297" s="178"/>
    </row>
    <row r="298" spans="1:84" ht="15.75" x14ac:dyDescent="0.25">
      <c r="A298" s="103" t="str">
        <f>DataTable3[[#This Row],[FlightNumber]]&amp;" "&amp;DataTable3[[#This Row],[Departure Date]]</f>
        <v>VS75y 44291</v>
      </c>
      <c r="B298" s="185">
        <v>44291</v>
      </c>
      <c r="C298" s="182" t="s">
        <v>118</v>
      </c>
      <c r="D298" s="181" t="s">
        <v>3</v>
      </c>
      <c r="E298" s="181" t="s">
        <v>21</v>
      </c>
      <c r="F298" s="181" t="s">
        <v>99</v>
      </c>
      <c r="G298" s="181" t="s">
        <v>100</v>
      </c>
      <c r="H298" s="181" t="s">
        <v>106</v>
      </c>
      <c r="I298" s="183">
        <v>10</v>
      </c>
      <c r="AU298" s="178"/>
      <c r="AV298" s="178"/>
      <c r="AW298" s="178"/>
      <c r="AX298" s="178"/>
      <c r="AY298" s="178"/>
      <c r="AZ298" s="178"/>
      <c r="BA298" s="178"/>
      <c r="BB298" s="178"/>
      <c r="BC298" s="178"/>
      <c r="BD298" s="178"/>
      <c r="CF298" s="178"/>
    </row>
    <row r="299" spans="1:84" ht="15.75" x14ac:dyDescent="0.25">
      <c r="A299" s="103" t="str">
        <f>DataTable3[[#This Row],[FlightNumber]]&amp;" "&amp;DataTable3[[#This Row],[Departure Date]]</f>
        <v>VS76y 44291</v>
      </c>
      <c r="B299" s="185">
        <v>44291</v>
      </c>
      <c r="C299" s="182" t="s">
        <v>119</v>
      </c>
      <c r="D299" s="181" t="s">
        <v>21</v>
      </c>
      <c r="E299" s="181" t="s">
        <v>3</v>
      </c>
      <c r="F299" s="181" t="s">
        <v>101</v>
      </c>
      <c r="G299" s="181" t="s">
        <v>100</v>
      </c>
      <c r="H299" s="181" t="s">
        <v>104</v>
      </c>
      <c r="I299" s="183">
        <v>10</v>
      </c>
      <c r="AU299" s="178"/>
      <c r="AV299" s="178"/>
      <c r="AW299" s="178"/>
      <c r="AX299" s="178"/>
      <c r="AY299" s="178"/>
      <c r="AZ299" s="178"/>
      <c r="BA299" s="178"/>
      <c r="BB299" s="178"/>
      <c r="BC299" s="178"/>
      <c r="BD299" s="178"/>
      <c r="CF299" s="178"/>
    </row>
    <row r="300" spans="1:84" ht="15.75" x14ac:dyDescent="0.25">
      <c r="A300" s="103" t="str">
        <f>DataTable3[[#This Row],[FlightNumber]]&amp;" "&amp;DataTable3[[#This Row],[Departure Date]]</f>
        <v>VS76y 44292</v>
      </c>
      <c r="B300" s="185">
        <v>44292</v>
      </c>
      <c r="C300" s="182" t="s">
        <v>119</v>
      </c>
      <c r="D300" s="181" t="s">
        <v>21</v>
      </c>
      <c r="E300" s="181" t="s">
        <v>3</v>
      </c>
      <c r="F300" s="181" t="s">
        <v>101</v>
      </c>
      <c r="G300" s="181" t="s">
        <v>100</v>
      </c>
      <c r="H300" s="181" t="s">
        <v>104</v>
      </c>
      <c r="I300" s="183">
        <v>0</v>
      </c>
      <c r="AU300" s="178"/>
      <c r="AV300" s="178"/>
      <c r="AW300" s="178"/>
      <c r="AX300" s="178"/>
      <c r="AY300" s="178"/>
      <c r="AZ300" s="178"/>
      <c r="BA300" s="178"/>
      <c r="BB300" s="178"/>
      <c r="BC300" s="178"/>
      <c r="BD300" s="178"/>
      <c r="CF300" s="178"/>
    </row>
    <row r="301" spans="1:84" ht="15.75" x14ac:dyDescent="0.25">
      <c r="A301" s="103" t="str">
        <f>DataTable3[[#This Row],[FlightNumber]]&amp;" "&amp;DataTable3[[#This Row],[Departure Date]]</f>
        <v>VS75y 44292</v>
      </c>
      <c r="B301" s="185">
        <v>44292</v>
      </c>
      <c r="C301" s="182" t="s">
        <v>118</v>
      </c>
      <c r="D301" s="181" t="s">
        <v>3</v>
      </c>
      <c r="E301" s="181" t="s">
        <v>21</v>
      </c>
      <c r="F301" s="181" t="s">
        <v>99</v>
      </c>
      <c r="G301" s="181" t="s">
        <v>100</v>
      </c>
      <c r="H301" s="181" t="s">
        <v>106</v>
      </c>
      <c r="I301" s="183">
        <v>10</v>
      </c>
      <c r="AU301" s="178"/>
      <c r="AV301" s="178"/>
      <c r="AW301" s="178"/>
      <c r="AX301" s="178"/>
      <c r="AY301" s="178"/>
      <c r="AZ301" s="178"/>
      <c r="BA301" s="178"/>
      <c r="BB301" s="178"/>
      <c r="BC301" s="178"/>
      <c r="BD301" s="178"/>
      <c r="CF301" s="178"/>
    </row>
    <row r="302" spans="1:84" ht="15.75" x14ac:dyDescent="0.25">
      <c r="A302" s="103" t="str">
        <f>DataTable3[[#This Row],[FlightNumber]]&amp;" "&amp;DataTable3[[#This Row],[Departure Date]]</f>
        <v>VS28y 44292</v>
      </c>
      <c r="B302" s="185">
        <v>44292</v>
      </c>
      <c r="C302" s="182" t="s">
        <v>120</v>
      </c>
      <c r="D302" s="181" t="s">
        <v>21</v>
      </c>
      <c r="E302" s="181" t="s">
        <v>2</v>
      </c>
      <c r="F302" s="181" t="s">
        <v>101</v>
      </c>
      <c r="G302" s="181" t="s">
        <v>100</v>
      </c>
      <c r="H302" s="181" t="s">
        <v>109</v>
      </c>
      <c r="I302" s="183">
        <v>7</v>
      </c>
      <c r="AU302" s="178"/>
      <c r="AV302" s="178"/>
      <c r="AW302" s="178"/>
      <c r="AX302" s="178"/>
      <c r="AY302" s="178"/>
      <c r="AZ302" s="178"/>
      <c r="BA302" s="178"/>
      <c r="BB302" s="178"/>
      <c r="BC302" s="178"/>
      <c r="BD302" s="178"/>
      <c r="CF302" s="178"/>
    </row>
    <row r="303" spans="1:84" ht="15.75" x14ac:dyDescent="0.25">
      <c r="A303" s="103" t="str">
        <f>DataTable3[[#This Row],[FlightNumber]]&amp;" "&amp;DataTable3[[#This Row],[Departure Date]]</f>
        <v>VS27y 44292</v>
      </c>
      <c r="B303" s="185">
        <v>44292</v>
      </c>
      <c r="C303" s="182" t="s">
        <v>117</v>
      </c>
      <c r="D303" s="181" t="s">
        <v>2</v>
      </c>
      <c r="E303" s="181" t="s">
        <v>21</v>
      </c>
      <c r="F303" s="181" t="s">
        <v>99</v>
      </c>
      <c r="G303" s="181" t="s">
        <v>100</v>
      </c>
      <c r="H303" s="181" t="s">
        <v>107</v>
      </c>
      <c r="I303" s="183">
        <v>10</v>
      </c>
      <c r="AU303" s="178"/>
      <c r="AV303" s="178"/>
      <c r="AW303" s="178"/>
      <c r="AX303" s="178"/>
      <c r="AY303" s="178"/>
      <c r="AZ303" s="178"/>
      <c r="BA303" s="178"/>
      <c r="BB303" s="178"/>
      <c r="BC303" s="178"/>
      <c r="BD303" s="178"/>
      <c r="CF303" s="178"/>
    </row>
    <row r="304" spans="1:84" ht="15.75" x14ac:dyDescent="0.25">
      <c r="A304" s="103" t="str">
        <f>DataTable3[[#This Row],[FlightNumber]]&amp;" "&amp;DataTable3[[#This Row],[Departure Date]]</f>
        <v>VS27y 44293</v>
      </c>
      <c r="B304" s="185">
        <v>44293</v>
      </c>
      <c r="C304" s="182" t="s">
        <v>117</v>
      </c>
      <c r="D304" s="181" t="s">
        <v>2</v>
      </c>
      <c r="E304" s="181" t="s">
        <v>21</v>
      </c>
      <c r="F304" s="181" t="s">
        <v>99</v>
      </c>
      <c r="G304" s="181" t="s">
        <v>100</v>
      </c>
      <c r="H304" s="181" t="s">
        <v>107</v>
      </c>
      <c r="I304" s="183">
        <v>10</v>
      </c>
      <c r="AU304" s="178"/>
      <c r="AV304" s="178"/>
      <c r="AW304" s="178"/>
      <c r="AX304" s="178"/>
      <c r="AY304" s="178"/>
      <c r="AZ304" s="178"/>
      <c r="BA304" s="178"/>
      <c r="BB304" s="178"/>
      <c r="BC304" s="178"/>
      <c r="BD304" s="178"/>
      <c r="CF304" s="178"/>
    </row>
    <row r="305" spans="1:84" ht="15.75" x14ac:dyDescent="0.25">
      <c r="A305" s="103" t="str">
        <f>DataTable3[[#This Row],[FlightNumber]]&amp;" "&amp;DataTable3[[#This Row],[Departure Date]]</f>
        <v>VS28y 44293</v>
      </c>
      <c r="B305" s="185">
        <v>44293</v>
      </c>
      <c r="C305" s="182" t="s">
        <v>120</v>
      </c>
      <c r="D305" s="181" t="s">
        <v>21</v>
      </c>
      <c r="E305" s="181" t="s">
        <v>2</v>
      </c>
      <c r="F305" s="181" t="s">
        <v>101</v>
      </c>
      <c r="G305" s="181" t="s">
        <v>100</v>
      </c>
      <c r="H305" s="181" t="s">
        <v>109</v>
      </c>
      <c r="I305" s="183">
        <v>0</v>
      </c>
      <c r="AU305" s="178"/>
      <c r="AV305" s="178"/>
      <c r="AW305" s="178"/>
      <c r="AX305" s="178"/>
      <c r="AY305" s="178"/>
      <c r="AZ305" s="178"/>
      <c r="BA305" s="178"/>
      <c r="BB305" s="178"/>
      <c r="BC305" s="178"/>
      <c r="BD305" s="178"/>
      <c r="CF305" s="178"/>
    </row>
    <row r="306" spans="1:84" ht="15.75" x14ac:dyDescent="0.25">
      <c r="A306" s="103" t="str">
        <f>DataTable3[[#This Row],[FlightNumber]]&amp;" "&amp;DataTable3[[#This Row],[Departure Date]]</f>
        <v>VS75y 44293</v>
      </c>
      <c r="B306" s="185">
        <v>44293</v>
      </c>
      <c r="C306" s="182" t="s">
        <v>118</v>
      </c>
      <c r="D306" s="181" t="s">
        <v>3</v>
      </c>
      <c r="E306" s="181" t="s">
        <v>21</v>
      </c>
      <c r="F306" s="181" t="s">
        <v>99</v>
      </c>
      <c r="G306" s="181" t="s">
        <v>100</v>
      </c>
      <c r="H306" s="181" t="s">
        <v>106</v>
      </c>
      <c r="I306" s="183">
        <v>10</v>
      </c>
      <c r="AU306" s="178"/>
      <c r="AV306" s="178"/>
      <c r="AW306" s="178"/>
      <c r="AX306" s="178"/>
      <c r="AY306" s="178"/>
      <c r="AZ306" s="178"/>
      <c r="BA306" s="178"/>
      <c r="BB306" s="178"/>
      <c r="BC306" s="178"/>
      <c r="BD306" s="178"/>
      <c r="CF306" s="178"/>
    </row>
    <row r="307" spans="1:84" ht="15.75" x14ac:dyDescent="0.25">
      <c r="A307" s="103" t="str">
        <f>DataTable3[[#This Row],[FlightNumber]]&amp;" "&amp;DataTable3[[#This Row],[Departure Date]]</f>
        <v>VS76y 44293</v>
      </c>
      <c r="B307" s="185">
        <v>44293</v>
      </c>
      <c r="C307" s="182" t="s">
        <v>119</v>
      </c>
      <c r="D307" s="181" t="s">
        <v>21</v>
      </c>
      <c r="E307" s="181" t="s">
        <v>3</v>
      </c>
      <c r="F307" s="181" t="s">
        <v>101</v>
      </c>
      <c r="G307" s="181" t="s">
        <v>100</v>
      </c>
      <c r="H307" s="181" t="s">
        <v>104</v>
      </c>
      <c r="I307" s="183">
        <v>5</v>
      </c>
      <c r="AU307" s="178"/>
      <c r="AV307" s="178"/>
      <c r="AW307" s="178"/>
      <c r="AX307" s="178"/>
      <c r="AY307" s="178"/>
      <c r="AZ307" s="178"/>
      <c r="BA307" s="178"/>
      <c r="BB307" s="178"/>
      <c r="BC307" s="178"/>
      <c r="BD307" s="178"/>
      <c r="CF307" s="178"/>
    </row>
    <row r="308" spans="1:84" ht="15.75" x14ac:dyDescent="0.25">
      <c r="A308" s="103" t="str">
        <f>DataTable3[[#This Row],[FlightNumber]]&amp;" "&amp;DataTable3[[#This Row],[Departure Date]]</f>
        <v>VS76y 44294</v>
      </c>
      <c r="B308" s="185">
        <v>44294</v>
      </c>
      <c r="C308" s="182" t="s">
        <v>119</v>
      </c>
      <c r="D308" s="181" t="s">
        <v>21</v>
      </c>
      <c r="E308" s="181" t="s">
        <v>3</v>
      </c>
      <c r="F308" s="181" t="s">
        <v>101</v>
      </c>
      <c r="G308" s="181" t="s">
        <v>100</v>
      </c>
      <c r="H308" s="181" t="s">
        <v>104</v>
      </c>
      <c r="I308" s="183">
        <v>10</v>
      </c>
      <c r="AU308" s="178"/>
      <c r="AV308" s="178"/>
      <c r="AW308" s="178"/>
      <c r="AX308" s="178"/>
      <c r="AY308" s="178"/>
      <c r="AZ308" s="178"/>
      <c r="BA308" s="178"/>
      <c r="BB308" s="178"/>
      <c r="BC308" s="178"/>
      <c r="BD308" s="178"/>
      <c r="CF308" s="178"/>
    </row>
    <row r="309" spans="1:84" ht="15.75" x14ac:dyDescent="0.25">
      <c r="A309" s="103" t="str">
        <f>DataTable3[[#This Row],[FlightNumber]]&amp;" "&amp;DataTable3[[#This Row],[Departure Date]]</f>
        <v>VS75y 44294</v>
      </c>
      <c r="B309" s="185">
        <v>44294</v>
      </c>
      <c r="C309" s="182" t="s">
        <v>118</v>
      </c>
      <c r="D309" s="181" t="s">
        <v>3</v>
      </c>
      <c r="E309" s="181" t="s">
        <v>21</v>
      </c>
      <c r="F309" s="181" t="s">
        <v>99</v>
      </c>
      <c r="G309" s="181" t="s">
        <v>100</v>
      </c>
      <c r="H309" s="181" t="s">
        <v>106</v>
      </c>
      <c r="I309" s="183">
        <v>10</v>
      </c>
      <c r="AU309" s="178"/>
      <c r="AV309" s="178"/>
      <c r="AW309" s="178"/>
      <c r="AX309" s="178"/>
      <c r="AY309" s="178"/>
      <c r="AZ309" s="178"/>
      <c r="BA309" s="178"/>
      <c r="BB309" s="178"/>
      <c r="BC309" s="178"/>
      <c r="BD309" s="178"/>
      <c r="CF309" s="178"/>
    </row>
    <row r="310" spans="1:84" ht="15.75" x14ac:dyDescent="0.25">
      <c r="A310" s="103" t="str">
        <f>DataTable3[[#This Row],[FlightNumber]]&amp;" "&amp;DataTable3[[#This Row],[Departure Date]]</f>
        <v>VS28y 44294</v>
      </c>
      <c r="B310" s="185">
        <v>44294</v>
      </c>
      <c r="C310" s="182" t="s">
        <v>120</v>
      </c>
      <c r="D310" s="181" t="s">
        <v>21</v>
      </c>
      <c r="E310" s="181" t="s">
        <v>2</v>
      </c>
      <c r="F310" s="181" t="s">
        <v>101</v>
      </c>
      <c r="G310" s="181" t="s">
        <v>100</v>
      </c>
      <c r="H310" s="181" t="s">
        <v>109</v>
      </c>
      <c r="I310" s="183">
        <v>3</v>
      </c>
      <c r="AU310" s="178"/>
      <c r="AV310" s="178"/>
      <c r="AW310" s="178"/>
      <c r="AX310" s="178"/>
      <c r="AY310" s="178"/>
      <c r="AZ310" s="178"/>
      <c r="BA310" s="178"/>
      <c r="BB310" s="178"/>
      <c r="BC310" s="178"/>
      <c r="BD310" s="178"/>
      <c r="CF310" s="178"/>
    </row>
    <row r="311" spans="1:84" ht="15.75" x14ac:dyDescent="0.25">
      <c r="A311" s="103" t="str">
        <f>DataTable3[[#This Row],[FlightNumber]]&amp;" "&amp;DataTable3[[#This Row],[Departure Date]]</f>
        <v>VS27y 44294</v>
      </c>
      <c r="B311" s="185">
        <v>44294</v>
      </c>
      <c r="C311" s="182" t="s">
        <v>117</v>
      </c>
      <c r="D311" s="181" t="s">
        <v>2</v>
      </c>
      <c r="E311" s="181" t="s">
        <v>21</v>
      </c>
      <c r="F311" s="181" t="s">
        <v>99</v>
      </c>
      <c r="G311" s="181" t="s">
        <v>100</v>
      </c>
      <c r="H311" s="181" t="s">
        <v>107</v>
      </c>
      <c r="I311" s="183">
        <v>10</v>
      </c>
      <c r="AU311" s="178"/>
      <c r="AV311" s="178"/>
      <c r="AW311" s="178"/>
      <c r="AX311" s="178"/>
      <c r="AY311" s="178"/>
      <c r="AZ311" s="178"/>
      <c r="BA311" s="178"/>
      <c r="BB311" s="178"/>
      <c r="BC311" s="178"/>
      <c r="BD311" s="178"/>
      <c r="CF311" s="178"/>
    </row>
    <row r="312" spans="1:84" ht="15.75" x14ac:dyDescent="0.25">
      <c r="A312" s="103" t="str">
        <f>DataTable3[[#This Row],[FlightNumber]]&amp;" "&amp;DataTable3[[#This Row],[Departure Date]]</f>
        <v>VS27y 44295</v>
      </c>
      <c r="B312" s="185">
        <v>44295</v>
      </c>
      <c r="C312" s="182" t="s">
        <v>117</v>
      </c>
      <c r="D312" s="181" t="s">
        <v>2</v>
      </c>
      <c r="E312" s="181" t="s">
        <v>21</v>
      </c>
      <c r="F312" s="181" t="s">
        <v>99</v>
      </c>
      <c r="G312" s="181" t="s">
        <v>100</v>
      </c>
      <c r="H312" s="181" t="s">
        <v>107</v>
      </c>
      <c r="I312" s="183">
        <v>10</v>
      </c>
      <c r="AU312" s="178"/>
      <c r="AV312" s="178"/>
      <c r="AW312" s="178"/>
      <c r="AX312" s="178"/>
      <c r="AY312" s="178"/>
      <c r="AZ312" s="178"/>
      <c r="BA312" s="178"/>
      <c r="BB312" s="178"/>
      <c r="BC312" s="178"/>
      <c r="BD312" s="178"/>
      <c r="CF312" s="178"/>
    </row>
    <row r="313" spans="1:84" ht="15.75" x14ac:dyDescent="0.25">
      <c r="A313" s="103" t="str">
        <f>DataTable3[[#This Row],[FlightNumber]]&amp;" "&amp;DataTable3[[#This Row],[Departure Date]]</f>
        <v>VS28y 44295</v>
      </c>
      <c r="B313" s="185">
        <v>44295</v>
      </c>
      <c r="C313" s="182" t="s">
        <v>120</v>
      </c>
      <c r="D313" s="181" t="s">
        <v>21</v>
      </c>
      <c r="E313" s="181" t="s">
        <v>2</v>
      </c>
      <c r="F313" s="181" t="s">
        <v>101</v>
      </c>
      <c r="G313" s="181" t="s">
        <v>100</v>
      </c>
      <c r="H313" s="181" t="s">
        <v>109</v>
      </c>
      <c r="I313" s="183">
        <v>2</v>
      </c>
      <c r="AU313" s="178"/>
      <c r="AV313" s="178"/>
      <c r="AW313" s="178"/>
      <c r="AX313" s="178"/>
      <c r="AY313" s="178"/>
      <c r="AZ313" s="178"/>
      <c r="BA313" s="178"/>
      <c r="BB313" s="178"/>
      <c r="BC313" s="178"/>
      <c r="BD313" s="178"/>
      <c r="CF313" s="178"/>
    </row>
    <row r="314" spans="1:84" ht="15.75" x14ac:dyDescent="0.25">
      <c r="A314" s="103" t="str">
        <f>DataTable3[[#This Row],[FlightNumber]]&amp;" "&amp;DataTable3[[#This Row],[Departure Date]]</f>
        <v>VS75y 44295</v>
      </c>
      <c r="B314" s="185">
        <v>44295</v>
      </c>
      <c r="C314" s="182" t="s">
        <v>118</v>
      </c>
      <c r="D314" s="181" t="s">
        <v>3</v>
      </c>
      <c r="E314" s="181" t="s">
        <v>21</v>
      </c>
      <c r="F314" s="181" t="s">
        <v>99</v>
      </c>
      <c r="G314" s="181" t="s">
        <v>100</v>
      </c>
      <c r="H314" s="181" t="s">
        <v>106</v>
      </c>
      <c r="I314" s="183">
        <v>10</v>
      </c>
      <c r="AU314" s="178"/>
      <c r="AV314" s="178"/>
      <c r="AW314" s="178"/>
      <c r="AX314" s="178"/>
      <c r="AY314" s="178"/>
      <c r="AZ314" s="178"/>
      <c r="BA314" s="178"/>
      <c r="BB314" s="178"/>
      <c r="BC314" s="178"/>
      <c r="BD314" s="178"/>
      <c r="CF314" s="178"/>
    </row>
    <row r="315" spans="1:84" ht="15.75" x14ac:dyDescent="0.25">
      <c r="A315" s="103" t="str">
        <f>DataTable3[[#This Row],[FlightNumber]]&amp;" "&amp;DataTable3[[#This Row],[Departure Date]]</f>
        <v>VS76y 44295</v>
      </c>
      <c r="B315" s="185">
        <v>44295</v>
      </c>
      <c r="C315" s="182" t="s">
        <v>119</v>
      </c>
      <c r="D315" s="181" t="s">
        <v>21</v>
      </c>
      <c r="E315" s="181" t="s">
        <v>3</v>
      </c>
      <c r="F315" s="181" t="s">
        <v>101</v>
      </c>
      <c r="G315" s="181" t="s">
        <v>100</v>
      </c>
      <c r="H315" s="181" t="s">
        <v>104</v>
      </c>
      <c r="I315" s="183">
        <v>5</v>
      </c>
      <c r="AU315" s="178"/>
      <c r="AV315" s="178"/>
      <c r="AW315" s="178"/>
      <c r="AX315" s="178"/>
      <c r="AY315" s="178"/>
      <c r="AZ315" s="178"/>
      <c r="BA315" s="178"/>
      <c r="BB315" s="178"/>
      <c r="BC315" s="178"/>
      <c r="BD315" s="178"/>
      <c r="CF315" s="178"/>
    </row>
    <row r="316" spans="1:84" ht="15.75" x14ac:dyDescent="0.25">
      <c r="A316" s="103" t="str">
        <f>DataTable3[[#This Row],[FlightNumber]]&amp;" "&amp;DataTable3[[#This Row],[Departure Date]]</f>
        <v>VS71y 44295</v>
      </c>
      <c r="B316" s="185">
        <v>44295</v>
      </c>
      <c r="C316" s="182" t="s">
        <v>122</v>
      </c>
      <c r="D316" s="181" t="s">
        <v>11</v>
      </c>
      <c r="E316" s="181" t="s">
        <v>21</v>
      </c>
      <c r="F316" s="181" t="s">
        <v>99</v>
      </c>
      <c r="G316" s="181" t="s">
        <v>100</v>
      </c>
      <c r="H316" s="181" t="s">
        <v>108</v>
      </c>
      <c r="I316" s="183">
        <v>7</v>
      </c>
      <c r="AU316" s="178"/>
      <c r="AV316" s="178"/>
      <c r="AW316" s="178"/>
      <c r="AX316" s="178"/>
      <c r="AY316" s="178"/>
      <c r="AZ316" s="178"/>
      <c r="BA316" s="178"/>
      <c r="BB316" s="178"/>
      <c r="BC316" s="178"/>
      <c r="BD316" s="178"/>
      <c r="CF316" s="178"/>
    </row>
    <row r="317" spans="1:84" ht="15.75" x14ac:dyDescent="0.25">
      <c r="A317" s="103" t="str">
        <f>DataTable3[[#This Row],[FlightNumber]]&amp;" "&amp;DataTable3[[#This Row],[Departure Date]]</f>
        <v>VS72y 44295</v>
      </c>
      <c r="B317" s="185">
        <v>44295</v>
      </c>
      <c r="C317" s="182" t="s">
        <v>121</v>
      </c>
      <c r="D317" s="181" t="s">
        <v>21</v>
      </c>
      <c r="E317" s="181" t="s">
        <v>11</v>
      </c>
      <c r="F317" s="181" t="s">
        <v>101</v>
      </c>
      <c r="G317" s="181" t="s">
        <v>100</v>
      </c>
      <c r="H317" s="181" t="s">
        <v>105</v>
      </c>
      <c r="I317" s="183">
        <v>10</v>
      </c>
      <c r="AU317" s="178"/>
      <c r="AV317" s="178"/>
      <c r="AW317" s="178"/>
      <c r="AX317" s="178"/>
      <c r="AY317" s="178"/>
      <c r="AZ317" s="178"/>
      <c r="BA317" s="178"/>
      <c r="BB317" s="178"/>
      <c r="BC317" s="178"/>
      <c r="BD317" s="178"/>
      <c r="CF317" s="178"/>
    </row>
    <row r="318" spans="1:84" ht="15.75" x14ac:dyDescent="0.25">
      <c r="A318" s="103" t="str">
        <f>DataTable3[[#This Row],[FlightNumber]]&amp;" "&amp;DataTable3[[#This Row],[Departure Date]]</f>
        <v>VS72y 44296</v>
      </c>
      <c r="B318" s="185">
        <v>44296</v>
      </c>
      <c r="C318" s="182" t="s">
        <v>121</v>
      </c>
      <c r="D318" s="181" t="s">
        <v>21</v>
      </c>
      <c r="E318" s="181" t="s">
        <v>11</v>
      </c>
      <c r="F318" s="181" t="s">
        <v>101</v>
      </c>
      <c r="G318" s="181" t="s">
        <v>100</v>
      </c>
      <c r="H318" s="181" t="s">
        <v>105</v>
      </c>
      <c r="I318" s="183">
        <v>10</v>
      </c>
      <c r="AU318" s="178"/>
      <c r="AV318" s="178"/>
      <c r="AW318" s="178"/>
      <c r="AX318" s="178"/>
      <c r="AY318" s="178"/>
      <c r="AZ318" s="178"/>
      <c r="BA318" s="178"/>
      <c r="BB318" s="178"/>
      <c r="BC318" s="178"/>
      <c r="BD318" s="178"/>
      <c r="CF318" s="178"/>
    </row>
    <row r="319" spans="1:84" ht="15.75" x14ac:dyDescent="0.25">
      <c r="A319" s="103" t="str">
        <f>DataTable3[[#This Row],[FlightNumber]]&amp;" "&amp;DataTable3[[#This Row],[Departure Date]]</f>
        <v>VS71y 44296</v>
      </c>
      <c r="B319" s="185">
        <v>44296</v>
      </c>
      <c r="C319" s="182" t="s">
        <v>122</v>
      </c>
      <c r="D319" s="181" t="s">
        <v>11</v>
      </c>
      <c r="E319" s="181" t="s">
        <v>21</v>
      </c>
      <c r="F319" s="181" t="s">
        <v>99</v>
      </c>
      <c r="G319" s="181" t="s">
        <v>100</v>
      </c>
      <c r="H319" s="181" t="s">
        <v>108</v>
      </c>
      <c r="I319" s="183">
        <v>10</v>
      </c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CF319" s="178"/>
    </row>
    <row r="320" spans="1:84" ht="15.75" x14ac:dyDescent="0.25">
      <c r="A320" s="103" t="str">
        <f>DataTable3[[#This Row],[FlightNumber]]&amp;" "&amp;DataTable3[[#This Row],[Departure Date]]</f>
        <v>VS76y 44296</v>
      </c>
      <c r="B320" s="185">
        <v>44296</v>
      </c>
      <c r="C320" s="182" t="s">
        <v>119</v>
      </c>
      <c r="D320" s="181" t="s">
        <v>21</v>
      </c>
      <c r="E320" s="181" t="s">
        <v>3</v>
      </c>
      <c r="F320" s="181" t="s">
        <v>101</v>
      </c>
      <c r="G320" s="181" t="s">
        <v>100</v>
      </c>
      <c r="H320" s="181" t="s">
        <v>104</v>
      </c>
      <c r="I320" s="183">
        <v>0</v>
      </c>
      <c r="AU320" s="178"/>
      <c r="AV320" s="178"/>
      <c r="AW320" s="178"/>
      <c r="AX320" s="178"/>
      <c r="AY320" s="178"/>
      <c r="AZ320" s="178"/>
      <c r="BA320" s="178"/>
      <c r="BB320" s="178"/>
      <c r="BC320" s="178"/>
      <c r="BD320" s="178"/>
      <c r="CF320" s="178"/>
    </row>
    <row r="321" spans="1:84" ht="15.75" x14ac:dyDescent="0.25">
      <c r="A321" s="103" t="str">
        <f>DataTable3[[#This Row],[FlightNumber]]&amp;" "&amp;DataTable3[[#This Row],[Departure Date]]</f>
        <v>VS75y 44296</v>
      </c>
      <c r="B321" s="185">
        <v>44296</v>
      </c>
      <c r="C321" s="182" t="s">
        <v>118</v>
      </c>
      <c r="D321" s="181" t="s">
        <v>3</v>
      </c>
      <c r="E321" s="181" t="s">
        <v>21</v>
      </c>
      <c r="F321" s="181" t="s">
        <v>99</v>
      </c>
      <c r="G321" s="181" t="s">
        <v>100</v>
      </c>
      <c r="H321" s="181" t="s">
        <v>106</v>
      </c>
      <c r="I321" s="183">
        <v>10</v>
      </c>
      <c r="AU321" s="178"/>
      <c r="AV321" s="178"/>
      <c r="AW321" s="178"/>
      <c r="AX321" s="178"/>
      <c r="AY321" s="178"/>
      <c r="AZ321" s="178"/>
      <c r="BA321" s="178"/>
      <c r="BB321" s="178"/>
      <c r="BC321" s="178"/>
      <c r="BD321" s="178"/>
      <c r="CF321" s="178"/>
    </row>
    <row r="322" spans="1:84" ht="15.75" x14ac:dyDescent="0.25">
      <c r="A322" s="103" t="str">
        <f>DataTable3[[#This Row],[FlightNumber]]&amp;" "&amp;DataTable3[[#This Row],[Departure Date]]</f>
        <v>VS28y 44296</v>
      </c>
      <c r="B322" s="185">
        <v>44296</v>
      </c>
      <c r="C322" s="182" t="s">
        <v>120</v>
      </c>
      <c r="D322" s="181" t="s">
        <v>21</v>
      </c>
      <c r="E322" s="181" t="s">
        <v>2</v>
      </c>
      <c r="F322" s="181" t="s">
        <v>101</v>
      </c>
      <c r="G322" s="181" t="s">
        <v>100</v>
      </c>
      <c r="H322" s="181" t="s">
        <v>109</v>
      </c>
      <c r="I322" s="183">
        <v>0</v>
      </c>
      <c r="AU322" s="178"/>
      <c r="AV322" s="178"/>
      <c r="AW322" s="178"/>
      <c r="AX322" s="178"/>
      <c r="AY322" s="178"/>
      <c r="AZ322" s="178"/>
      <c r="BA322" s="178"/>
      <c r="BB322" s="178"/>
      <c r="BC322" s="178"/>
      <c r="BD322" s="178"/>
      <c r="CF322" s="178"/>
    </row>
    <row r="323" spans="1:84" ht="15.75" x14ac:dyDescent="0.25">
      <c r="A323" s="103" t="str">
        <f>DataTable3[[#This Row],[FlightNumber]]&amp;" "&amp;DataTable3[[#This Row],[Departure Date]]</f>
        <v>VS27y 44296</v>
      </c>
      <c r="B323" s="185">
        <v>44296</v>
      </c>
      <c r="C323" s="182" t="s">
        <v>117</v>
      </c>
      <c r="D323" s="181" t="s">
        <v>2</v>
      </c>
      <c r="E323" s="181" t="s">
        <v>21</v>
      </c>
      <c r="F323" s="181" t="s">
        <v>99</v>
      </c>
      <c r="G323" s="181" t="s">
        <v>100</v>
      </c>
      <c r="H323" s="181" t="s">
        <v>107</v>
      </c>
      <c r="I323" s="183">
        <v>10</v>
      </c>
      <c r="AU323" s="178"/>
      <c r="AV323" s="178"/>
      <c r="AW323" s="178"/>
      <c r="AX323" s="178"/>
      <c r="AY323" s="178"/>
      <c r="AZ323" s="178"/>
      <c r="BA323" s="178"/>
      <c r="BB323" s="178"/>
      <c r="BC323" s="178"/>
      <c r="BD323" s="178"/>
      <c r="CF323" s="178"/>
    </row>
    <row r="324" spans="1:84" ht="15.75" x14ac:dyDescent="0.25">
      <c r="A324" s="103" t="str">
        <f>DataTable3[[#This Row],[FlightNumber]]&amp;" "&amp;DataTable3[[#This Row],[Departure Date]]</f>
        <v>VS27y 44297</v>
      </c>
      <c r="B324" s="185">
        <v>44297</v>
      </c>
      <c r="C324" s="182" t="s">
        <v>117</v>
      </c>
      <c r="D324" s="181" t="s">
        <v>2</v>
      </c>
      <c r="E324" s="181" t="s">
        <v>21</v>
      </c>
      <c r="F324" s="181" t="s">
        <v>99</v>
      </c>
      <c r="G324" s="181" t="s">
        <v>100</v>
      </c>
      <c r="H324" s="181" t="s">
        <v>107</v>
      </c>
      <c r="I324" s="183">
        <v>10</v>
      </c>
      <c r="AU324" s="178"/>
      <c r="AV324" s="178"/>
      <c r="AW324" s="178"/>
      <c r="AX324" s="178"/>
      <c r="AY324" s="178"/>
      <c r="AZ324" s="178"/>
      <c r="BA324" s="178"/>
      <c r="BB324" s="178"/>
      <c r="BC324" s="178"/>
      <c r="BD324" s="178"/>
      <c r="CF324" s="178"/>
    </row>
    <row r="325" spans="1:84" ht="15.75" x14ac:dyDescent="0.25">
      <c r="A325" s="103" t="str">
        <f>DataTable3[[#This Row],[FlightNumber]]&amp;" "&amp;DataTable3[[#This Row],[Departure Date]]</f>
        <v>VS28y 44297</v>
      </c>
      <c r="B325" s="185">
        <v>44297</v>
      </c>
      <c r="C325" s="182" t="s">
        <v>120</v>
      </c>
      <c r="D325" s="181" t="s">
        <v>21</v>
      </c>
      <c r="E325" s="181" t="s">
        <v>2</v>
      </c>
      <c r="F325" s="181" t="s">
        <v>101</v>
      </c>
      <c r="G325" s="181" t="s">
        <v>100</v>
      </c>
      <c r="H325" s="181" t="s">
        <v>109</v>
      </c>
      <c r="I325" s="183">
        <v>7</v>
      </c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CF325" s="178"/>
    </row>
    <row r="326" spans="1:84" ht="15.75" x14ac:dyDescent="0.25">
      <c r="A326" s="103" t="str">
        <f>DataTable3[[#This Row],[FlightNumber]]&amp;" "&amp;DataTable3[[#This Row],[Departure Date]]</f>
        <v>VS75y 44297</v>
      </c>
      <c r="B326" s="185">
        <v>44297</v>
      </c>
      <c r="C326" s="182" t="s">
        <v>118</v>
      </c>
      <c r="D326" s="181" t="s">
        <v>3</v>
      </c>
      <c r="E326" s="181" t="s">
        <v>21</v>
      </c>
      <c r="F326" s="181" t="s">
        <v>99</v>
      </c>
      <c r="G326" s="181" t="s">
        <v>100</v>
      </c>
      <c r="H326" s="181" t="s">
        <v>106</v>
      </c>
      <c r="I326" s="183">
        <v>10</v>
      </c>
      <c r="AU326" s="178"/>
      <c r="AV326" s="178"/>
      <c r="AW326" s="178"/>
      <c r="AX326" s="178"/>
      <c r="AY326" s="178"/>
      <c r="AZ326" s="178"/>
      <c r="BA326" s="178"/>
      <c r="BB326" s="178"/>
      <c r="BC326" s="178"/>
      <c r="BD326" s="178"/>
      <c r="CF326" s="178"/>
    </row>
    <row r="327" spans="1:84" ht="15.75" x14ac:dyDescent="0.25">
      <c r="A327" s="103" t="str">
        <f>DataTable3[[#This Row],[FlightNumber]]&amp;" "&amp;DataTable3[[#This Row],[Departure Date]]</f>
        <v>VS76y 44297</v>
      </c>
      <c r="B327" s="185">
        <v>44297</v>
      </c>
      <c r="C327" s="182" t="s">
        <v>119</v>
      </c>
      <c r="D327" s="181" t="s">
        <v>21</v>
      </c>
      <c r="E327" s="181" t="s">
        <v>3</v>
      </c>
      <c r="F327" s="181" t="s">
        <v>101</v>
      </c>
      <c r="G327" s="181" t="s">
        <v>100</v>
      </c>
      <c r="H327" s="181" t="s">
        <v>104</v>
      </c>
      <c r="I327" s="183">
        <v>1</v>
      </c>
      <c r="AU327" s="178"/>
      <c r="AV327" s="178"/>
      <c r="AW327" s="178"/>
      <c r="AX327" s="178"/>
      <c r="AY327" s="178"/>
      <c r="AZ327" s="178"/>
      <c r="BA327" s="178"/>
      <c r="BB327" s="178"/>
      <c r="BC327" s="178"/>
      <c r="BD327" s="178"/>
      <c r="CF327" s="178"/>
    </row>
    <row r="328" spans="1:84" ht="15.75" x14ac:dyDescent="0.25">
      <c r="A328" s="103" t="str">
        <f>DataTable3[[#This Row],[FlightNumber]]&amp;" "&amp;DataTable3[[#This Row],[Departure Date]]</f>
        <v>VS162y 44297</v>
      </c>
      <c r="B328" s="185">
        <v>44297</v>
      </c>
      <c r="C328" s="182" t="s">
        <v>121</v>
      </c>
      <c r="D328" s="181" t="s">
        <v>21</v>
      </c>
      <c r="E328" s="181" t="s">
        <v>73</v>
      </c>
      <c r="F328" s="181" t="s">
        <v>101</v>
      </c>
      <c r="G328" s="181" t="s">
        <v>100</v>
      </c>
      <c r="H328" s="181" t="s">
        <v>111</v>
      </c>
      <c r="I328" s="183">
        <v>10</v>
      </c>
      <c r="AU328" s="178"/>
      <c r="AV328" s="178"/>
      <c r="AW328" s="178"/>
      <c r="AX328" s="178"/>
      <c r="AY328" s="178"/>
      <c r="AZ328" s="178"/>
      <c r="BA328" s="178"/>
      <c r="BB328" s="178"/>
      <c r="BC328" s="178"/>
      <c r="BD328" s="178"/>
      <c r="CF328" s="178"/>
    </row>
    <row r="329" spans="1:84" ht="15.75" x14ac:dyDescent="0.25">
      <c r="A329" s="103" t="str">
        <f>DataTable3[[#This Row],[FlightNumber]]&amp;" "&amp;DataTable3[[#This Row],[Departure Date]]</f>
        <v>VS161y 44297</v>
      </c>
      <c r="B329" s="185">
        <v>44297</v>
      </c>
      <c r="C329" s="182" t="s">
        <v>129</v>
      </c>
      <c r="D329" s="181" t="s">
        <v>73</v>
      </c>
      <c r="E329" s="181" t="s">
        <v>21</v>
      </c>
      <c r="F329" s="181" t="s">
        <v>99</v>
      </c>
      <c r="G329" s="181" t="s">
        <v>100</v>
      </c>
      <c r="H329" s="181" t="s">
        <v>110</v>
      </c>
      <c r="I329" s="183">
        <v>10</v>
      </c>
      <c r="AU329" s="178"/>
      <c r="AV329" s="178"/>
      <c r="AW329" s="178"/>
      <c r="AX329" s="178"/>
      <c r="AY329" s="178"/>
      <c r="AZ329" s="178"/>
      <c r="BA329" s="178"/>
      <c r="BB329" s="178"/>
      <c r="BC329" s="178"/>
      <c r="BD329" s="178"/>
      <c r="CF329" s="178"/>
    </row>
    <row r="330" spans="1:84" ht="15.75" x14ac:dyDescent="0.25">
      <c r="A330" s="103" t="str">
        <f>DataTable3[[#This Row],[FlightNumber]]&amp;" "&amp;DataTable3[[#This Row],[Departure Date]]</f>
        <v>VS76y 44298</v>
      </c>
      <c r="B330" s="185">
        <v>44298</v>
      </c>
      <c r="C330" s="182" t="s">
        <v>119</v>
      </c>
      <c r="D330" s="181" t="s">
        <v>21</v>
      </c>
      <c r="E330" s="181" t="s">
        <v>3</v>
      </c>
      <c r="F330" s="181" t="s">
        <v>101</v>
      </c>
      <c r="G330" s="181" t="s">
        <v>100</v>
      </c>
      <c r="H330" s="181" t="s">
        <v>104</v>
      </c>
      <c r="I330" s="183">
        <v>2</v>
      </c>
      <c r="AU330" s="178"/>
      <c r="AV330" s="178"/>
      <c r="AW330" s="178"/>
      <c r="AX330" s="178"/>
      <c r="AY330" s="178"/>
      <c r="AZ330" s="178"/>
      <c r="BA330" s="178"/>
      <c r="BB330" s="178"/>
      <c r="BC330" s="178"/>
      <c r="BD330" s="178"/>
      <c r="CF330" s="178"/>
    </row>
    <row r="331" spans="1:84" ht="15.75" x14ac:dyDescent="0.25">
      <c r="A331" s="103" t="str">
        <f>DataTable3[[#This Row],[FlightNumber]]&amp;" "&amp;DataTable3[[#This Row],[Departure Date]]</f>
        <v>VS75y 44298</v>
      </c>
      <c r="B331" s="185">
        <v>44298</v>
      </c>
      <c r="C331" s="182" t="s">
        <v>118</v>
      </c>
      <c r="D331" s="181" t="s">
        <v>3</v>
      </c>
      <c r="E331" s="181" t="s">
        <v>21</v>
      </c>
      <c r="F331" s="181" t="s">
        <v>99</v>
      </c>
      <c r="G331" s="181" t="s">
        <v>100</v>
      </c>
      <c r="H331" s="181" t="s">
        <v>106</v>
      </c>
      <c r="I331" s="183">
        <v>10</v>
      </c>
      <c r="AU331" s="178"/>
      <c r="AV331" s="178"/>
      <c r="AW331" s="178"/>
      <c r="AX331" s="178"/>
      <c r="AY331" s="178"/>
      <c r="AZ331" s="178"/>
      <c r="BA331" s="178"/>
      <c r="BB331" s="178"/>
      <c r="BC331" s="178"/>
      <c r="BD331" s="178"/>
      <c r="CF331" s="178"/>
    </row>
    <row r="332" spans="1:84" ht="15.75" x14ac:dyDescent="0.25">
      <c r="A332" s="103" t="str">
        <f>DataTable3[[#This Row],[FlightNumber]]&amp;" "&amp;DataTable3[[#This Row],[Departure Date]]</f>
        <v>VS28y 44298</v>
      </c>
      <c r="B332" s="185">
        <v>44298</v>
      </c>
      <c r="C332" s="182" t="s">
        <v>120</v>
      </c>
      <c r="D332" s="181" t="s">
        <v>21</v>
      </c>
      <c r="E332" s="181" t="s">
        <v>2</v>
      </c>
      <c r="F332" s="181" t="s">
        <v>101</v>
      </c>
      <c r="G332" s="181" t="s">
        <v>100</v>
      </c>
      <c r="H332" s="181" t="s">
        <v>109</v>
      </c>
      <c r="I332" s="183">
        <v>1</v>
      </c>
      <c r="AU332" s="178"/>
      <c r="AV332" s="178"/>
      <c r="AW332" s="178"/>
      <c r="AX332" s="178"/>
      <c r="AY332" s="178"/>
      <c r="AZ332" s="178"/>
      <c r="BA332" s="178"/>
      <c r="BB332" s="178"/>
      <c r="BC332" s="178"/>
      <c r="BD332" s="178"/>
      <c r="CF332" s="178"/>
    </row>
    <row r="333" spans="1:84" ht="15.75" x14ac:dyDescent="0.25">
      <c r="A333" s="103" t="str">
        <f>DataTable3[[#This Row],[FlightNumber]]&amp;" "&amp;DataTable3[[#This Row],[Departure Date]]</f>
        <v>VS27y 44298</v>
      </c>
      <c r="B333" s="185">
        <v>44298</v>
      </c>
      <c r="C333" s="182" t="s">
        <v>117</v>
      </c>
      <c r="D333" s="181" t="s">
        <v>2</v>
      </c>
      <c r="E333" s="181" t="s">
        <v>21</v>
      </c>
      <c r="F333" s="181" t="s">
        <v>99</v>
      </c>
      <c r="G333" s="181" t="s">
        <v>100</v>
      </c>
      <c r="H333" s="181" t="s">
        <v>107</v>
      </c>
      <c r="I333" s="183">
        <v>10</v>
      </c>
      <c r="AU333" s="178"/>
      <c r="AV333" s="178"/>
      <c r="AW333" s="178"/>
      <c r="AX333" s="178"/>
      <c r="AY333" s="178"/>
      <c r="AZ333" s="178"/>
      <c r="BA333" s="178"/>
      <c r="BB333" s="178"/>
      <c r="BC333" s="178"/>
      <c r="BD333" s="178"/>
      <c r="CF333" s="178"/>
    </row>
    <row r="334" spans="1:84" ht="15.75" x14ac:dyDescent="0.25">
      <c r="A334" s="103" t="str">
        <f>DataTable3[[#This Row],[FlightNumber]]&amp;" "&amp;DataTable3[[#This Row],[Departure Date]]</f>
        <v>VS27y 44299</v>
      </c>
      <c r="B334" s="185">
        <v>44299</v>
      </c>
      <c r="C334" s="182" t="s">
        <v>117</v>
      </c>
      <c r="D334" s="181" t="s">
        <v>2</v>
      </c>
      <c r="E334" s="181" t="s">
        <v>21</v>
      </c>
      <c r="F334" s="181" t="s">
        <v>99</v>
      </c>
      <c r="G334" s="181" t="s">
        <v>100</v>
      </c>
      <c r="H334" s="181" t="s">
        <v>107</v>
      </c>
      <c r="I334" s="183">
        <v>10</v>
      </c>
      <c r="AU334" s="178"/>
      <c r="AV334" s="178"/>
      <c r="AW334" s="178"/>
      <c r="AX334" s="178"/>
      <c r="AY334" s="178"/>
      <c r="AZ334" s="178"/>
      <c r="BA334" s="178"/>
      <c r="BB334" s="178"/>
      <c r="BC334" s="178"/>
      <c r="BD334" s="178"/>
      <c r="CF334" s="178"/>
    </row>
    <row r="335" spans="1:84" ht="15.75" x14ac:dyDescent="0.25">
      <c r="A335" s="103" t="str">
        <f>DataTable3[[#This Row],[FlightNumber]]&amp;" "&amp;DataTable3[[#This Row],[Departure Date]]</f>
        <v>VS28y 44299</v>
      </c>
      <c r="B335" s="185">
        <v>44299</v>
      </c>
      <c r="C335" s="182" t="s">
        <v>120</v>
      </c>
      <c r="D335" s="181" t="s">
        <v>21</v>
      </c>
      <c r="E335" s="181" t="s">
        <v>2</v>
      </c>
      <c r="F335" s="181" t="s">
        <v>101</v>
      </c>
      <c r="G335" s="181" t="s">
        <v>100</v>
      </c>
      <c r="H335" s="181" t="s">
        <v>109</v>
      </c>
      <c r="I335" s="183">
        <v>7</v>
      </c>
      <c r="AU335" s="178"/>
      <c r="AV335" s="178"/>
      <c r="AW335" s="178"/>
      <c r="AX335" s="178"/>
      <c r="AY335" s="178"/>
      <c r="AZ335" s="178"/>
      <c r="BA335" s="178"/>
      <c r="BB335" s="178"/>
      <c r="BC335" s="178"/>
      <c r="BD335" s="178"/>
      <c r="CF335" s="178"/>
    </row>
    <row r="336" spans="1:84" ht="15.75" x14ac:dyDescent="0.25">
      <c r="A336" s="103" t="str">
        <f>DataTable3[[#This Row],[FlightNumber]]&amp;" "&amp;DataTable3[[#This Row],[Departure Date]]</f>
        <v>VS75y 44299</v>
      </c>
      <c r="B336" s="185">
        <v>44299</v>
      </c>
      <c r="C336" s="182" t="s">
        <v>118</v>
      </c>
      <c r="D336" s="181" t="s">
        <v>3</v>
      </c>
      <c r="E336" s="181" t="s">
        <v>21</v>
      </c>
      <c r="F336" s="181" t="s">
        <v>99</v>
      </c>
      <c r="G336" s="181" t="s">
        <v>100</v>
      </c>
      <c r="H336" s="181" t="s">
        <v>106</v>
      </c>
      <c r="I336" s="183">
        <v>10</v>
      </c>
      <c r="AU336" s="178"/>
      <c r="AV336" s="178"/>
      <c r="AW336" s="178"/>
      <c r="AX336" s="178"/>
      <c r="AY336" s="178"/>
      <c r="AZ336" s="178"/>
      <c r="BA336" s="178"/>
      <c r="BB336" s="178"/>
      <c r="BC336" s="178"/>
      <c r="BD336" s="178"/>
      <c r="CF336" s="178"/>
    </row>
    <row r="337" spans="1:84" ht="15.75" x14ac:dyDescent="0.25">
      <c r="A337" s="103" t="str">
        <f>DataTable3[[#This Row],[FlightNumber]]&amp;" "&amp;DataTable3[[#This Row],[Departure Date]]</f>
        <v>VS76y 44299</v>
      </c>
      <c r="B337" s="185">
        <v>44299</v>
      </c>
      <c r="C337" s="182" t="s">
        <v>119</v>
      </c>
      <c r="D337" s="181" t="s">
        <v>21</v>
      </c>
      <c r="E337" s="181" t="s">
        <v>3</v>
      </c>
      <c r="F337" s="181" t="s">
        <v>101</v>
      </c>
      <c r="G337" s="181" t="s">
        <v>100</v>
      </c>
      <c r="H337" s="181" t="s">
        <v>104</v>
      </c>
      <c r="I337" s="183">
        <v>0</v>
      </c>
      <c r="AU337" s="178"/>
      <c r="AV337" s="178"/>
      <c r="AW337" s="178"/>
      <c r="AX337" s="178"/>
      <c r="AY337" s="178"/>
      <c r="AZ337" s="178"/>
      <c r="BA337" s="178"/>
      <c r="BB337" s="178"/>
      <c r="BC337" s="178"/>
      <c r="BD337" s="178"/>
      <c r="CF337" s="178"/>
    </row>
    <row r="338" spans="1:84" ht="15.75" x14ac:dyDescent="0.25">
      <c r="A338" s="103" t="str">
        <f>DataTable3[[#This Row],[FlightNumber]]&amp;" "&amp;DataTable3[[#This Row],[Departure Date]]</f>
        <v>VS76y 44300</v>
      </c>
      <c r="B338" s="185">
        <v>44300</v>
      </c>
      <c r="C338" s="182" t="s">
        <v>119</v>
      </c>
      <c r="D338" s="181" t="s">
        <v>21</v>
      </c>
      <c r="E338" s="181" t="s">
        <v>3</v>
      </c>
      <c r="F338" s="181" t="s">
        <v>101</v>
      </c>
      <c r="G338" s="181" t="s">
        <v>100</v>
      </c>
      <c r="H338" s="181" t="s">
        <v>104</v>
      </c>
      <c r="I338" s="183">
        <v>2</v>
      </c>
      <c r="AU338" s="178"/>
      <c r="AV338" s="178"/>
      <c r="AW338" s="178"/>
      <c r="AX338" s="178"/>
      <c r="AY338" s="178"/>
      <c r="AZ338" s="178"/>
      <c r="BA338" s="178"/>
      <c r="BB338" s="178"/>
      <c r="BC338" s="178"/>
      <c r="BD338" s="178"/>
      <c r="CF338" s="178"/>
    </row>
    <row r="339" spans="1:84" ht="15.75" x14ac:dyDescent="0.25">
      <c r="A339" s="103" t="str">
        <f>DataTable3[[#This Row],[FlightNumber]]&amp;" "&amp;DataTable3[[#This Row],[Departure Date]]</f>
        <v>VS75y 44300</v>
      </c>
      <c r="B339" s="185">
        <v>44300</v>
      </c>
      <c r="C339" s="182" t="s">
        <v>118</v>
      </c>
      <c r="D339" s="181" t="s">
        <v>3</v>
      </c>
      <c r="E339" s="181" t="s">
        <v>21</v>
      </c>
      <c r="F339" s="181" t="s">
        <v>99</v>
      </c>
      <c r="G339" s="181" t="s">
        <v>100</v>
      </c>
      <c r="H339" s="181" t="s">
        <v>106</v>
      </c>
      <c r="I339" s="183">
        <v>10</v>
      </c>
      <c r="AU339" s="178"/>
      <c r="AV339" s="178"/>
      <c r="AW339" s="178"/>
      <c r="AX339" s="178"/>
      <c r="AY339" s="178"/>
      <c r="AZ339" s="178"/>
      <c r="BA339" s="178"/>
      <c r="BB339" s="178"/>
      <c r="BC339" s="178"/>
      <c r="BD339" s="178"/>
      <c r="CF339" s="178"/>
    </row>
    <row r="340" spans="1:84" ht="15.75" x14ac:dyDescent="0.25">
      <c r="A340" s="103" t="str">
        <f>DataTable3[[#This Row],[FlightNumber]]&amp;" "&amp;DataTable3[[#This Row],[Departure Date]]</f>
        <v>VS28y 44300</v>
      </c>
      <c r="B340" s="185">
        <v>44300</v>
      </c>
      <c r="C340" s="182" t="s">
        <v>120</v>
      </c>
      <c r="D340" s="181" t="s">
        <v>21</v>
      </c>
      <c r="E340" s="181" t="s">
        <v>2</v>
      </c>
      <c r="F340" s="181" t="s">
        <v>101</v>
      </c>
      <c r="G340" s="181" t="s">
        <v>100</v>
      </c>
      <c r="H340" s="181" t="s">
        <v>109</v>
      </c>
      <c r="I340" s="183">
        <v>2</v>
      </c>
      <c r="AU340" s="178"/>
      <c r="AV340" s="178"/>
      <c r="AW340" s="178"/>
      <c r="AX340" s="178"/>
      <c r="AY340" s="178"/>
      <c r="AZ340" s="178"/>
      <c r="BA340" s="178"/>
      <c r="BB340" s="178"/>
      <c r="BC340" s="178"/>
      <c r="BD340" s="178"/>
      <c r="CF340" s="178"/>
    </row>
    <row r="341" spans="1:84" ht="15.75" x14ac:dyDescent="0.25">
      <c r="A341" s="103" t="str">
        <f>DataTable3[[#This Row],[FlightNumber]]&amp;" "&amp;DataTable3[[#This Row],[Departure Date]]</f>
        <v>VS27y 44300</v>
      </c>
      <c r="B341" s="185">
        <v>44300</v>
      </c>
      <c r="C341" s="182" t="s">
        <v>117</v>
      </c>
      <c r="D341" s="181" t="s">
        <v>2</v>
      </c>
      <c r="E341" s="181" t="s">
        <v>21</v>
      </c>
      <c r="F341" s="181" t="s">
        <v>99</v>
      </c>
      <c r="G341" s="181" t="s">
        <v>100</v>
      </c>
      <c r="H341" s="181" t="s">
        <v>107</v>
      </c>
      <c r="I341" s="183">
        <v>10</v>
      </c>
      <c r="AU341" s="178"/>
      <c r="AV341" s="178"/>
      <c r="AW341" s="178"/>
      <c r="AX341" s="178"/>
      <c r="AY341" s="178"/>
      <c r="AZ341" s="178"/>
      <c r="BA341" s="178"/>
      <c r="BB341" s="178"/>
      <c r="BC341" s="178"/>
      <c r="BD341" s="178"/>
      <c r="CF341" s="178"/>
    </row>
    <row r="342" spans="1:84" ht="15.75" x14ac:dyDescent="0.25">
      <c r="A342" s="103" t="str">
        <f>DataTable3[[#This Row],[FlightNumber]]&amp;" "&amp;DataTable3[[#This Row],[Departure Date]]</f>
        <v>VS27y 44301</v>
      </c>
      <c r="B342" s="185">
        <v>44301</v>
      </c>
      <c r="C342" s="182" t="s">
        <v>117</v>
      </c>
      <c r="D342" s="181" t="s">
        <v>2</v>
      </c>
      <c r="E342" s="181" t="s">
        <v>21</v>
      </c>
      <c r="F342" s="181" t="s">
        <v>99</v>
      </c>
      <c r="G342" s="181" t="s">
        <v>100</v>
      </c>
      <c r="H342" s="181" t="s">
        <v>107</v>
      </c>
      <c r="I342" s="183">
        <v>10</v>
      </c>
      <c r="AU342" s="178"/>
      <c r="AV342" s="178"/>
      <c r="AW342" s="178"/>
      <c r="AX342" s="178"/>
      <c r="AY342" s="178"/>
      <c r="AZ342" s="178"/>
      <c r="BA342" s="178"/>
      <c r="BB342" s="178"/>
      <c r="BC342" s="178"/>
      <c r="BD342" s="178"/>
      <c r="CF342" s="178"/>
    </row>
    <row r="343" spans="1:84" ht="15.75" x14ac:dyDescent="0.25">
      <c r="A343" s="103" t="str">
        <f>DataTable3[[#This Row],[FlightNumber]]&amp;" "&amp;DataTable3[[#This Row],[Departure Date]]</f>
        <v>VS28y 44301</v>
      </c>
      <c r="B343" s="185">
        <v>44301</v>
      </c>
      <c r="C343" s="182" t="s">
        <v>120</v>
      </c>
      <c r="D343" s="181" t="s">
        <v>21</v>
      </c>
      <c r="E343" s="181" t="s">
        <v>2</v>
      </c>
      <c r="F343" s="181" t="s">
        <v>101</v>
      </c>
      <c r="G343" s="181" t="s">
        <v>100</v>
      </c>
      <c r="H343" s="181" t="s">
        <v>109</v>
      </c>
      <c r="I343" s="183">
        <v>2</v>
      </c>
      <c r="AU343" s="178"/>
      <c r="AV343" s="178"/>
      <c r="AW343" s="178"/>
      <c r="AX343" s="178"/>
      <c r="AY343" s="178"/>
      <c r="AZ343" s="178"/>
      <c r="BA343" s="178"/>
      <c r="BB343" s="178"/>
      <c r="BC343" s="178"/>
      <c r="BD343" s="178"/>
      <c r="CF343" s="178"/>
    </row>
    <row r="344" spans="1:84" ht="15.75" x14ac:dyDescent="0.25">
      <c r="A344" s="103" t="str">
        <f>DataTable3[[#This Row],[FlightNumber]]&amp;" "&amp;DataTable3[[#This Row],[Departure Date]]</f>
        <v>VS75y 44301</v>
      </c>
      <c r="B344" s="185">
        <v>44301</v>
      </c>
      <c r="C344" s="182" t="s">
        <v>118</v>
      </c>
      <c r="D344" s="181" t="s">
        <v>3</v>
      </c>
      <c r="E344" s="181" t="s">
        <v>21</v>
      </c>
      <c r="F344" s="181" t="s">
        <v>99</v>
      </c>
      <c r="G344" s="181" t="s">
        <v>100</v>
      </c>
      <c r="H344" s="181" t="s">
        <v>106</v>
      </c>
      <c r="I344" s="183">
        <v>10</v>
      </c>
      <c r="AU344" s="178"/>
      <c r="AV344" s="178"/>
      <c r="AW344" s="178"/>
      <c r="AX344" s="178"/>
      <c r="AY344" s="178"/>
      <c r="AZ344" s="178"/>
      <c r="BA344" s="178"/>
      <c r="BB344" s="178"/>
      <c r="BC344" s="178"/>
      <c r="BD344" s="178"/>
      <c r="CF344" s="178"/>
    </row>
    <row r="345" spans="1:84" ht="15.75" x14ac:dyDescent="0.25">
      <c r="A345" s="103" t="str">
        <f>DataTable3[[#This Row],[FlightNumber]]&amp;" "&amp;DataTable3[[#This Row],[Departure Date]]</f>
        <v>VS76y 44301</v>
      </c>
      <c r="B345" s="185">
        <v>44301</v>
      </c>
      <c r="C345" s="182" t="s">
        <v>119</v>
      </c>
      <c r="D345" s="181" t="s">
        <v>21</v>
      </c>
      <c r="E345" s="181" t="s">
        <v>3</v>
      </c>
      <c r="F345" s="181" t="s">
        <v>101</v>
      </c>
      <c r="G345" s="181" t="s">
        <v>100</v>
      </c>
      <c r="H345" s="181" t="s">
        <v>104</v>
      </c>
      <c r="I345" s="183">
        <v>4</v>
      </c>
      <c r="AU345" s="178"/>
      <c r="AV345" s="178"/>
      <c r="AW345" s="178"/>
      <c r="AX345" s="178"/>
      <c r="AY345" s="178"/>
      <c r="AZ345" s="178"/>
      <c r="BA345" s="178"/>
      <c r="BB345" s="178"/>
      <c r="BC345" s="178"/>
      <c r="BD345" s="178"/>
      <c r="CF345" s="178"/>
    </row>
    <row r="346" spans="1:84" ht="15.75" x14ac:dyDescent="0.25">
      <c r="A346" s="103" t="str">
        <f>DataTable3[[#This Row],[FlightNumber]]&amp;" "&amp;DataTable3[[#This Row],[Departure Date]]</f>
        <v>VS76y 44302</v>
      </c>
      <c r="B346" s="185">
        <v>44302</v>
      </c>
      <c r="C346" s="182" t="s">
        <v>119</v>
      </c>
      <c r="D346" s="181" t="s">
        <v>21</v>
      </c>
      <c r="E346" s="181" t="s">
        <v>3</v>
      </c>
      <c r="F346" s="181" t="s">
        <v>101</v>
      </c>
      <c r="G346" s="181" t="s">
        <v>100</v>
      </c>
      <c r="H346" s="181" t="s">
        <v>104</v>
      </c>
      <c r="I346" s="183">
        <v>0</v>
      </c>
      <c r="AU346" s="178"/>
      <c r="AV346" s="178"/>
      <c r="AW346" s="178"/>
      <c r="AX346" s="178"/>
      <c r="AY346" s="178"/>
      <c r="AZ346" s="178"/>
      <c r="BA346" s="178"/>
      <c r="BB346" s="178"/>
      <c r="BC346" s="178"/>
      <c r="BD346" s="178"/>
      <c r="CF346" s="178"/>
    </row>
    <row r="347" spans="1:84" ht="15.75" x14ac:dyDescent="0.25">
      <c r="A347" s="103" t="str">
        <f>DataTable3[[#This Row],[FlightNumber]]&amp;" "&amp;DataTable3[[#This Row],[Departure Date]]</f>
        <v>VS75y 44302</v>
      </c>
      <c r="B347" s="185">
        <v>44302</v>
      </c>
      <c r="C347" s="182" t="s">
        <v>118</v>
      </c>
      <c r="D347" s="181" t="s">
        <v>3</v>
      </c>
      <c r="E347" s="181" t="s">
        <v>21</v>
      </c>
      <c r="F347" s="181" t="s">
        <v>99</v>
      </c>
      <c r="G347" s="181" t="s">
        <v>100</v>
      </c>
      <c r="H347" s="181" t="s">
        <v>106</v>
      </c>
      <c r="I347" s="183">
        <v>10</v>
      </c>
      <c r="AU347" s="178"/>
      <c r="AV347" s="178"/>
      <c r="AW347" s="178"/>
      <c r="AX347" s="178"/>
      <c r="AY347" s="178"/>
      <c r="AZ347" s="178"/>
      <c r="BA347" s="178"/>
      <c r="BB347" s="178"/>
      <c r="BC347" s="178"/>
      <c r="BD347" s="178"/>
      <c r="CF347" s="178"/>
    </row>
    <row r="348" spans="1:84" ht="15.75" x14ac:dyDescent="0.25">
      <c r="A348" s="103" t="str">
        <f>DataTable3[[#This Row],[FlightNumber]]&amp;" "&amp;DataTable3[[#This Row],[Departure Date]]</f>
        <v>VS28y 44302</v>
      </c>
      <c r="B348" s="185">
        <v>44302</v>
      </c>
      <c r="C348" s="182" t="s">
        <v>120</v>
      </c>
      <c r="D348" s="181" t="s">
        <v>21</v>
      </c>
      <c r="E348" s="181" t="s">
        <v>2</v>
      </c>
      <c r="F348" s="181" t="s">
        <v>101</v>
      </c>
      <c r="G348" s="181" t="s">
        <v>100</v>
      </c>
      <c r="H348" s="181" t="s">
        <v>109</v>
      </c>
      <c r="I348" s="183">
        <v>5</v>
      </c>
      <c r="AU348" s="178"/>
      <c r="AV348" s="178"/>
      <c r="AW348" s="178"/>
      <c r="AX348" s="178"/>
      <c r="AY348" s="178"/>
      <c r="AZ348" s="178"/>
      <c r="BA348" s="178"/>
      <c r="BB348" s="178"/>
      <c r="BC348" s="178"/>
      <c r="BD348" s="178"/>
      <c r="CF348" s="178"/>
    </row>
    <row r="349" spans="1:84" ht="15.75" x14ac:dyDescent="0.25">
      <c r="A349" s="103" t="str">
        <f>DataTable3[[#This Row],[FlightNumber]]&amp;" "&amp;DataTable3[[#This Row],[Departure Date]]</f>
        <v>VS27y 44302</v>
      </c>
      <c r="B349" s="185">
        <v>44302</v>
      </c>
      <c r="C349" s="182" t="s">
        <v>117</v>
      </c>
      <c r="D349" s="181" t="s">
        <v>2</v>
      </c>
      <c r="E349" s="181" t="s">
        <v>21</v>
      </c>
      <c r="F349" s="181" t="s">
        <v>99</v>
      </c>
      <c r="G349" s="181" t="s">
        <v>100</v>
      </c>
      <c r="H349" s="181" t="s">
        <v>107</v>
      </c>
      <c r="I349" s="183">
        <v>2</v>
      </c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CF349" s="178"/>
    </row>
    <row r="350" spans="1:84" ht="15.75" x14ac:dyDescent="0.25">
      <c r="A350" s="103" t="str">
        <f>DataTable3[[#This Row],[FlightNumber]]&amp;" "&amp;DataTable3[[#This Row],[Departure Date]]</f>
        <v>VS72y 44302</v>
      </c>
      <c r="B350" s="185">
        <v>44302</v>
      </c>
      <c r="C350" s="182" t="s">
        <v>121</v>
      </c>
      <c r="D350" s="181" t="s">
        <v>21</v>
      </c>
      <c r="E350" s="181" t="s">
        <v>11</v>
      </c>
      <c r="F350" s="181" t="s">
        <v>101</v>
      </c>
      <c r="G350" s="181" t="s">
        <v>100</v>
      </c>
      <c r="H350" s="181" t="s">
        <v>105</v>
      </c>
      <c r="I350" s="183">
        <v>10</v>
      </c>
      <c r="AU350" s="178"/>
      <c r="AV350" s="178"/>
      <c r="AW350" s="178"/>
      <c r="AX350" s="178"/>
      <c r="AY350" s="178"/>
      <c r="AZ350" s="178"/>
      <c r="BA350" s="178"/>
      <c r="BB350" s="178"/>
      <c r="BC350" s="178"/>
      <c r="BD350" s="178"/>
      <c r="CF350" s="178"/>
    </row>
    <row r="351" spans="1:84" ht="15.75" x14ac:dyDescent="0.25">
      <c r="A351" s="103" t="str">
        <f>DataTable3[[#This Row],[FlightNumber]]&amp;" "&amp;DataTable3[[#This Row],[Departure Date]]</f>
        <v>VS71y 44302</v>
      </c>
      <c r="B351" s="185">
        <v>44302</v>
      </c>
      <c r="C351" s="182" t="s">
        <v>122</v>
      </c>
      <c r="D351" s="181" t="s">
        <v>11</v>
      </c>
      <c r="E351" s="181" t="s">
        <v>21</v>
      </c>
      <c r="F351" s="181" t="s">
        <v>99</v>
      </c>
      <c r="G351" s="181" t="s">
        <v>100</v>
      </c>
      <c r="H351" s="181" t="s">
        <v>108</v>
      </c>
      <c r="I351" s="183">
        <v>10</v>
      </c>
      <c r="AU351" s="178"/>
      <c r="AV351" s="178"/>
      <c r="AW351" s="178"/>
      <c r="AX351" s="178"/>
      <c r="AY351" s="178"/>
      <c r="AZ351" s="178"/>
      <c r="BA351" s="178"/>
      <c r="BB351" s="178"/>
      <c r="BC351" s="178"/>
      <c r="BD351" s="178"/>
      <c r="CF351" s="178"/>
    </row>
    <row r="352" spans="1:84" ht="15.75" x14ac:dyDescent="0.25">
      <c r="A352" s="103" t="str">
        <f>DataTable3[[#This Row],[FlightNumber]]&amp;" "&amp;DataTable3[[#This Row],[Departure Date]]</f>
        <v>VS71y 44303</v>
      </c>
      <c r="B352" s="185">
        <v>44303</v>
      </c>
      <c r="C352" s="182" t="s">
        <v>122</v>
      </c>
      <c r="D352" s="181" t="s">
        <v>11</v>
      </c>
      <c r="E352" s="181" t="s">
        <v>21</v>
      </c>
      <c r="F352" s="181" t="s">
        <v>99</v>
      </c>
      <c r="G352" s="181" t="s">
        <v>100</v>
      </c>
      <c r="H352" s="181" t="s">
        <v>108</v>
      </c>
      <c r="I352" s="183">
        <v>4</v>
      </c>
      <c r="AU352" s="178"/>
      <c r="AV352" s="178"/>
      <c r="AW352" s="178"/>
      <c r="AX352" s="178"/>
      <c r="AY352" s="178"/>
      <c r="AZ352" s="178"/>
      <c r="BA352" s="178"/>
      <c r="BB352" s="178"/>
      <c r="BC352" s="178"/>
      <c r="BD352" s="178"/>
      <c r="CF352" s="178"/>
    </row>
    <row r="353" spans="1:84" ht="15.75" x14ac:dyDescent="0.25">
      <c r="A353" s="103" t="str">
        <f>DataTable3[[#This Row],[FlightNumber]]&amp;" "&amp;DataTable3[[#This Row],[Departure Date]]</f>
        <v>VS72y 44303</v>
      </c>
      <c r="B353" s="185">
        <v>44303</v>
      </c>
      <c r="C353" s="182" t="s">
        <v>121</v>
      </c>
      <c r="D353" s="181" t="s">
        <v>21</v>
      </c>
      <c r="E353" s="181" t="s">
        <v>11</v>
      </c>
      <c r="F353" s="181" t="s">
        <v>101</v>
      </c>
      <c r="G353" s="181" t="s">
        <v>100</v>
      </c>
      <c r="H353" s="181" t="s">
        <v>105</v>
      </c>
      <c r="I353" s="183">
        <v>7</v>
      </c>
      <c r="AU353" s="178"/>
      <c r="AV353" s="178"/>
      <c r="AW353" s="178"/>
      <c r="AX353" s="178"/>
      <c r="AY353" s="178"/>
      <c r="AZ353" s="178"/>
      <c r="BA353" s="178"/>
      <c r="BB353" s="178"/>
      <c r="BC353" s="178"/>
      <c r="BD353" s="178"/>
      <c r="CF353" s="178"/>
    </row>
    <row r="354" spans="1:84" ht="15.75" x14ac:dyDescent="0.25">
      <c r="A354" s="103" t="str">
        <f>DataTable3[[#This Row],[FlightNumber]]&amp;" "&amp;DataTable3[[#This Row],[Departure Date]]</f>
        <v>VS27y 44303</v>
      </c>
      <c r="B354" s="185">
        <v>44303</v>
      </c>
      <c r="C354" s="182" t="s">
        <v>117</v>
      </c>
      <c r="D354" s="181" t="s">
        <v>2</v>
      </c>
      <c r="E354" s="181" t="s">
        <v>21</v>
      </c>
      <c r="F354" s="181" t="s">
        <v>99</v>
      </c>
      <c r="G354" s="181" t="s">
        <v>100</v>
      </c>
      <c r="H354" s="181" t="s">
        <v>107</v>
      </c>
      <c r="I354" s="183">
        <v>10</v>
      </c>
      <c r="AU354" s="178"/>
      <c r="AV354" s="178"/>
      <c r="AW354" s="178"/>
      <c r="AX354" s="178"/>
      <c r="AY354" s="178"/>
      <c r="AZ354" s="178"/>
      <c r="BA354" s="178"/>
      <c r="BB354" s="178"/>
      <c r="BC354" s="178"/>
      <c r="BD354" s="178"/>
      <c r="CF354" s="178"/>
    </row>
    <row r="355" spans="1:84" ht="15.75" x14ac:dyDescent="0.25">
      <c r="A355" s="103" t="str">
        <f>DataTable3[[#This Row],[FlightNumber]]&amp;" "&amp;DataTable3[[#This Row],[Departure Date]]</f>
        <v>VS28y 44303</v>
      </c>
      <c r="B355" s="185">
        <v>44303</v>
      </c>
      <c r="C355" s="182" t="s">
        <v>120</v>
      </c>
      <c r="D355" s="181" t="s">
        <v>21</v>
      </c>
      <c r="E355" s="181" t="s">
        <v>2</v>
      </c>
      <c r="F355" s="181" t="s">
        <v>101</v>
      </c>
      <c r="G355" s="181" t="s">
        <v>100</v>
      </c>
      <c r="H355" s="181" t="s">
        <v>109</v>
      </c>
      <c r="I355" s="183">
        <v>2</v>
      </c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CF355" s="178"/>
    </row>
    <row r="356" spans="1:84" ht="15.75" x14ac:dyDescent="0.25">
      <c r="A356" s="103" t="str">
        <f>DataTable3[[#This Row],[FlightNumber]]&amp;" "&amp;DataTable3[[#This Row],[Departure Date]]</f>
        <v>VS75y 44303</v>
      </c>
      <c r="B356" s="185">
        <v>44303</v>
      </c>
      <c r="C356" s="182" t="s">
        <v>118</v>
      </c>
      <c r="D356" s="181" t="s">
        <v>3</v>
      </c>
      <c r="E356" s="181" t="s">
        <v>21</v>
      </c>
      <c r="F356" s="181" t="s">
        <v>99</v>
      </c>
      <c r="G356" s="181" t="s">
        <v>100</v>
      </c>
      <c r="H356" s="181" t="s">
        <v>106</v>
      </c>
      <c r="I356" s="183">
        <v>10</v>
      </c>
      <c r="AU356" s="178"/>
      <c r="AV356" s="178"/>
      <c r="AW356" s="178"/>
      <c r="AX356" s="178"/>
      <c r="AY356" s="178"/>
      <c r="AZ356" s="178"/>
      <c r="BA356" s="178"/>
      <c r="BB356" s="178"/>
      <c r="BC356" s="178"/>
      <c r="BD356" s="178"/>
      <c r="CF356" s="178"/>
    </row>
    <row r="357" spans="1:84" ht="15.75" x14ac:dyDescent="0.25">
      <c r="A357" s="103" t="str">
        <f>DataTable3[[#This Row],[FlightNumber]]&amp;" "&amp;DataTable3[[#This Row],[Departure Date]]</f>
        <v>VS76y 44303</v>
      </c>
      <c r="B357" s="185">
        <v>44303</v>
      </c>
      <c r="C357" s="182" t="s">
        <v>119</v>
      </c>
      <c r="D357" s="181" t="s">
        <v>21</v>
      </c>
      <c r="E357" s="181" t="s">
        <v>3</v>
      </c>
      <c r="F357" s="181" t="s">
        <v>101</v>
      </c>
      <c r="G357" s="181" t="s">
        <v>100</v>
      </c>
      <c r="H357" s="181" t="s">
        <v>104</v>
      </c>
      <c r="I357" s="183">
        <v>1</v>
      </c>
      <c r="AU357" s="178"/>
      <c r="AV357" s="178"/>
      <c r="AW357" s="178"/>
      <c r="AX357" s="178"/>
      <c r="AY357" s="178"/>
      <c r="AZ357" s="178"/>
      <c r="BA357" s="178"/>
      <c r="BB357" s="178"/>
      <c r="BC357" s="178"/>
      <c r="BD357" s="178"/>
      <c r="CF357" s="178"/>
    </row>
    <row r="358" spans="1:84" ht="15.75" x14ac:dyDescent="0.25">
      <c r="A358" s="103" t="str">
        <f>DataTable3[[#This Row],[FlightNumber]]&amp;" "&amp;DataTable3[[#This Row],[Departure Date]]</f>
        <v>VS76y 44304</v>
      </c>
      <c r="B358" s="185">
        <v>44304</v>
      </c>
      <c r="C358" s="182" t="s">
        <v>119</v>
      </c>
      <c r="D358" s="181" t="s">
        <v>21</v>
      </c>
      <c r="E358" s="181" t="s">
        <v>3</v>
      </c>
      <c r="F358" s="181" t="s">
        <v>101</v>
      </c>
      <c r="G358" s="181" t="s">
        <v>100</v>
      </c>
      <c r="H358" s="181" t="s">
        <v>104</v>
      </c>
      <c r="I358" s="183">
        <v>10</v>
      </c>
      <c r="AU358" s="178"/>
      <c r="AV358" s="178"/>
      <c r="AW358" s="178"/>
      <c r="AX358" s="178"/>
      <c r="AY358" s="178"/>
      <c r="AZ358" s="178"/>
      <c r="BA358" s="178"/>
      <c r="BB358" s="178"/>
      <c r="BC358" s="178"/>
      <c r="BD358" s="178"/>
      <c r="CF358" s="178"/>
    </row>
    <row r="359" spans="1:84" ht="15.75" x14ac:dyDescent="0.25">
      <c r="A359" s="103" t="str">
        <f>DataTable3[[#This Row],[FlightNumber]]&amp;" "&amp;DataTable3[[#This Row],[Departure Date]]</f>
        <v>VS75y 44304</v>
      </c>
      <c r="B359" s="185">
        <v>44304</v>
      </c>
      <c r="C359" s="182" t="s">
        <v>118</v>
      </c>
      <c r="D359" s="181" t="s">
        <v>3</v>
      </c>
      <c r="E359" s="181" t="s">
        <v>21</v>
      </c>
      <c r="F359" s="181" t="s">
        <v>99</v>
      </c>
      <c r="G359" s="181" t="s">
        <v>100</v>
      </c>
      <c r="H359" s="181" t="s">
        <v>106</v>
      </c>
      <c r="I359" s="183">
        <v>10</v>
      </c>
      <c r="AU359" s="178"/>
      <c r="AV359" s="178"/>
      <c r="AW359" s="178"/>
      <c r="AX359" s="178"/>
      <c r="AY359" s="178"/>
      <c r="AZ359" s="178"/>
      <c r="BA359" s="178"/>
      <c r="BB359" s="178"/>
      <c r="BC359" s="178"/>
      <c r="BD359" s="178"/>
      <c r="CF359" s="178"/>
    </row>
    <row r="360" spans="1:84" ht="15.75" x14ac:dyDescent="0.25">
      <c r="A360" s="103" t="str">
        <f>DataTable3[[#This Row],[FlightNumber]]&amp;" "&amp;DataTable3[[#This Row],[Departure Date]]</f>
        <v>VS28y 44304</v>
      </c>
      <c r="B360" s="185">
        <v>44304</v>
      </c>
      <c r="C360" s="182" t="s">
        <v>120</v>
      </c>
      <c r="D360" s="181" t="s">
        <v>21</v>
      </c>
      <c r="E360" s="181" t="s">
        <v>2</v>
      </c>
      <c r="F360" s="181" t="s">
        <v>101</v>
      </c>
      <c r="G360" s="181" t="s">
        <v>100</v>
      </c>
      <c r="H360" s="181" t="s">
        <v>109</v>
      </c>
      <c r="I360" s="183">
        <v>10</v>
      </c>
      <c r="AU360" s="178"/>
      <c r="AV360" s="178"/>
      <c r="AW360" s="178"/>
      <c r="AX360" s="178"/>
      <c r="AY360" s="178"/>
      <c r="AZ360" s="178"/>
      <c r="BA360" s="178"/>
      <c r="BB360" s="178"/>
      <c r="BC360" s="178"/>
      <c r="BD360" s="178"/>
      <c r="CF360" s="178"/>
    </row>
    <row r="361" spans="1:84" ht="15.75" x14ac:dyDescent="0.25">
      <c r="A361" s="103" t="str">
        <f>DataTable3[[#This Row],[FlightNumber]]&amp;" "&amp;DataTable3[[#This Row],[Departure Date]]</f>
        <v>VS27y 44304</v>
      </c>
      <c r="B361" s="185">
        <v>44304</v>
      </c>
      <c r="C361" s="182" t="s">
        <v>117</v>
      </c>
      <c r="D361" s="181" t="s">
        <v>2</v>
      </c>
      <c r="E361" s="181" t="s">
        <v>21</v>
      </c>
      <c r="F361" s="181" t="s">
        <v>99</v>
      </c>
      <c r="G361" s="181" t="s">
        <v>100</v>
      </c>
      <c r="H361" s="181" t="s">
        <v>107</v>
      </c>
      <c r="I361" s="183">
        <v>10</v>
      </c>
      <c r="AU361" s="178"/>
      <c r="AV361" s="178"/>
      <c r="AW361" s="178"/>
      <c r="AX361" s="178"/>
      <c r="AY361" s="178"/>
      <c r="AZ361" s="178"/>
      <c r="BA361" s="178"/>
      <c r="BB361" s="178"/>
      <c r="BC361" s="178"/>
      <c r="BD361" s="178"/>
      <c r="CF361" s="178"/>
    </row>
    <row r="362" spans="1:84" ht="15.75" x14ac:dyDescent="0.25">
      <c r="A362" s="103" t="str">
        <f>DataTable3[[#This Row],[FlightNumber]]&amp;" "&amp;DataTable3[[#This Row],[Departure Date]]</f>
        <v>VS161y 44304</v>
      </c>
      <c r="B362" s="185">
        <v>44304</v>
      </c>
      <c r="C362" s="182" t="s">
        <v>129</v>
      </c>
      <c r="D362" s="181" t="s">
        <v>73</v>
      </c>
      <c r="E362" s="181" t="s">
        <v>21</v>
      </c>
      <c r="F362" s="181" t="s">
        <v>99</v>
      </c>
      <c r="G362" s="181" t="s">
        <v>100</v>
      </c>
      <c r="H362" s="181" t="s">
        <v>110</v>
      </c>
      <c r="I362" s="183">
        <v>10</v>
      </c>
      <c r="AU362" s="178"/>
      <c r="AV362" s="178"/>
      <c r="AW362" s="178"/>
      <c r="AX362" s="178"/>
      <c r="AY362" s="178"/>
      <c r="AZ362" s="178"/>
      <c r="BA362" s="178"/>
      <c r="BB362" s="178"/>
      <c r="BC362" s="178"/>
      <c r="BD362" s="178"/>
      <c r="CF362" s="178"/>
    </row>
    <row r="363" spans="1:84" ht="15.75" x14ac:dyDescent="0.25">
      <c r="A363" s="103" t="str">
        <f>DataTable3[[#This Row],[FlightNumber]]&amp;" "&amp;DataTable3[[#This Row],[Departure Date]]</f>
        <v>VS162y 44304</v>
      </c>
      <c r="B363" s="185">
        <v>44304</v>
      </c>
      <c r="C363" s="182" t="s">
        <v>121</v>
      </c>
      <c r="D363" s="181" t="s">
        <v>21</v>
      </c>
      <c r="E363" s="181" t="s">
        <v>73</v>
      </c>
      <c r="F363" s="181" t="s">
        <v>101</v>
      </c>
      <c r="G363" s="181" t="s">
        <v>100</v>
      </c>
      <c r="H363" s="181" t="s">
        <v>111</v>
      </c>
      <c r="I363" s="183">
        <v>10</v>
      </c>
      <c r="AU363" s="178"/>
      <c r="AV363" s="178"/>
      <c r="AW363" s="178"/>
      <c r="AX363" s="178"/>
      <c r="AY363" s="178"/>
      <c r="AZ363" s="178"/>
      <c r="BA363" s="178"/>
      <c r="BB363" s="178"/>
      <c r="BC363" s="178"/>
      <c r="BD363" s="178"/>
      <c r="CF363" s="178"/>
    </row>
    <row r="364" spans="1:84" ht="15.75" x14ac:dyDescent="0.25">
      <c r="A364" s="103" t="str">
        <f>DataTable3[[#This Row],[FlightNumber]]&amp;" "&amp;DataTable3[[#This Row],[Departure Date]]</f>
        <v>VS27y 44305</v>
      </c>
      <c r="B364" s="185">
        <v>44305</v>
      </c>
      <c r="C364" s="182" t="s">
        <v>117</v>
      </c>
      <c r="D364" s="181" t="s">
        <v>2</v>
      </c>
      <c r="E364" s="181" t="s">
        <v>21</v>
      </c>
      <c r="F364" s="181" t="s">
        <v>99</v>
      </c>
      <c r="G364" s="181" t="s">
        <v>100</v>
      </c>
      <c r="H364" s="181" t="s">
        <v>107</v>
      </c>
      <c r="I364" s="183">
        <v>10</v>
      </c>
      <c r="AU364" s="178"/>
      <c r="AV364" s="178"/>
      <c r="AW364" s="178"/>
      <c r="AX364" s="178"/>
      <c r="AY364" s="178"/>
      <c r="AZ364" s="178"/>
      <c r="BA364" s="178"/>
      <c r="BB364" s="178"/>
      <c r="BC364" s="178"/>
      <c r="BD364" s="178"/>
      <c r="CF364" s="178"/>
    </row>
    <row r="365" spans="1:84" ht="15.75" x14ac:dyDescent="0.25">
      <c r="A365" s="103" t="str">
        <f>DataTable3[[#This Row],[FlightNumber]]&amp;" "&amp;DataTable3[[#This Row],[Departure Date]]</f>
        <v>VS28y 44305</v>
      </c>
      <c r="B365" s="185">
        <v>44305</v>
      </c>
      <c r="C365" s="182" t="s">
        <v>120</v>
      </c>
      <c r="D365" s="181" t="s">
        <v>21</v>
      </c>
      <c r="E365" s="181" t="s">
        <v>2</v>
      </c>
      <c r="F365" s="181" t="s">
        <v>101</v>
      </c>
      <c r="G365" s="181" t="s">
        <v>100</v>
      </c>
      <c r="H365" s="181" t="s">
        <v>109</v>
      </c>
      <c r="I365" s="183">
        <v>10</v>
      </c>
      <c r="AU365" s="178"/>
      <c r="AV365" s="178"/>
      <c r="AW365" s="178"/>
      <c r="AX365" s="178"/>
      <c r="AY365" s="178"/>
      <c r="AZ365" s="178"/>
      <c r="BA365" s="178"/>
      <c r="BB365" s="178"/>
      <c r="BC365" s="178"/>
      <c r="BD365" s="178"/>
      <c r="CF365" s="178"/>
    </row>
    <row r="366" spans="1:84" ht="15.75" x14ac:dyDescent="0.25">
      <c r="A366" s="103" t="str">
        <f>DataTable3[[#This Row],[FlightNumber]]&amp;" "&amp;DataTable3[[#This Row],[Departure Date]]</f>
        <v>VS75y 44305</v>
      </c>
      <c r="B366" s="185">
        <v>44305</v>
      </c>
      <c r="C366" s="182" t="s">
        <v>118</v>
      </c>
      <c r="D366" s="181" t="s">
        <v>3</v>
      </c>
      <c r="E366" s="181" t="s">
        <v>21</v>
      </c>
      <c r="F366" s="181" t="s">
        <v>99</v>
      </c>
      <c r="G366" s="181" t="s">
        <v>100</v>
      </c>
      <c r="H366" s="181" t="s">
        <v>106</v>
      </c>
      <c r="I366" s="183">
        <v>10</v>
      </c>
      <c r="AU366" s="178"/>
      <c r="AV366" s="178"/>
      <c r="AW366" s="178"/>
      <c r="AX366" s="178"/>
      <c r="AY366" s="178"/>
      <c r="AZ366" s="178"/>
      <c r="BA366" s="178"/>
      <c r="BB366" s="178"/>
      <c r="BC366" s="178"/>
      <c r="BD366" s="178"/>
      <c r="CF366" s="178"/>
    </row>
    <row r="367" spans="1:84" ht="15.75" x14ac:dyDescent="0.25">
      <c r="A367" s="103" t="str">
        <f>DataTable3[[#This Row],[FlightNumber]]&amp;" "&amp;DataTable3[[#This Row],[Departure Date]]</f>
        <v>VS76y 44305</v>
      </c>
      <c r="B367" s="185">
        <v>44305</v>
      </c>
      <c r="C367" s="182" t="s">
        <v>119</v>
      </c>
      <c r="D367" s="181" t="s">
        <v>21</v>
      </c>
      <c r="E367" s="181" t="s">
        <v>3</v>
      </c>
      <c r="F367" s="181" t="s">
        <v>101</v>
      </c>
      <c r="G367" s="181" t="s">
        <v>100</v>
      </c>
      <c r="H367" s="181" t="s">
        <v>104</v>
      </c>
      <c r="I367" s="183">
        <v>10</v>
      </c>
      <c r="AU367" s="178"/>
      <c r="AV367" s="178"/>
      <c r="AW367" s="178"/>
      <c r="AX367" s="178"/>
      <c r="AY367" s="178"/>
      <c r="AZ367" s="178"/>
      <c r="BA367" s="178"/>
      <c r="BB367" s="178"/>
      <c r="BC367" s="178"/>
      <c r="BD367" s="178"/>
      <c r="CF367" s="178"/>
    </row>
    <row r="368" spans="1:84" ht="15.75" x14ac:dyDescent="0.25">
      <c r="A368" s="103" t="str">
        <f>DataTable3[[#This Row],[FlightNumber]]&amp;" "&amp;DataTable3[[#This Row],[Departure Date]]</f>
        <v>VS76y 44306</v>
      </c>
      <c r="B368" s="185">
        <v>44306</v>
      </c>
      <c r="C368" s="182" t="s">
        <v>119</v>
      </c>
      <c r="D368" s="181" t="s">
        <v>21</v>
      </c>
      <c r="E368" s="181" t="s">
        <v>3</v>
      </c>
      <c r="F368" s="181" t="s">
        <v>101</v>
      </c>
      <c r="G368" s="181" t="s">
        <v>100</v>
      </c>
      <c r="H368" s="181" t="s">
        <v>104</v>
      </c>
      <c r="I368" s="183">
        <v>10</v>
      </c>
      <c r="AU368" s="178"/>
      <c r="AV368" s="178"/>
      <c r="AW368" s="178"/>
      <c r="AX368" s="178"/>
      <c r="AY368" s="178"/>
      <c r="AZ368" s="178"/>
      <c r="BA368" s="178"/>
      <c r="BB368" s="178"/>
      <c r="BC368" s="178"/>
      <c r="BD368" s="178"/>
      <c r="CF368" s="178"/>
    </row>
    <row r="369" spans="1:84" ht="15.75" x14ac:dyDescent="0.25">
      <c r="A369" s="103" t="str">
        <f>DataTable3[[#This Row],[FlightNumber]]&amp;" "&amp;DataTable3[[#This Row],[Departure Date]]</f>
        <v>VS75y 44306</v>
      </c>
      <c r="B369" s="185">
        <v>44306</v>
      </c>
      <c r="C369" s="182" t="s">
        <v>118</v>
      </c>
      <c r="D369" s="181" t="s">
        <v>3</v>
      </c>
      <c r="E369" s="181" t="s">
        <v>21</v>
      </c>
      <c r="F369" s="181" t="s">
        <v>99</v>
      </c>
      <c r="G369" s="181" t="s">
        <v>100</v>
      </c>
      <c r="H369" s="181" t="s">
        <v>106</v>
      </c>
      <c r="I369" s="183">
        <v>10</v>
      </c>
      <c r="AU369" s="178"/>
      <c r="AV369" s="178"/>
      <c r="AW369" s="178"/>
      <c r="AX369" s="178"/>
      <c r="AY369" s="178"/>
      <c r="AZ369" s="178"/>
      <c r="BA369" s="178"/>
      <c r="BB369" s="178"/>
      <c r="BC369" s="178"/>
      <c r="BD369" s="178"/>
      <c r="CF369" s="178"/>
    </row>
    <row r="370" spans="1:84" ht="15.75" x14ac:dyDescent="0.25">
      <c r="A370" s="103" t="str">
        <f>DataTable3[[#This Row],[FlightNumber]]&amp;" "&amp;DataTable3[[#This Row],[Departure Date]]</f>
        <v>VS28y 44306</v>
      </c>
      <c r="B370" s="185">
        <v>44306</v>
      </c>
      <c r="C370" s="182" t="s">
        <v>120</v>
      </c>
      <c r="D370" s="181" t="s">
        <v>21</v>
      </c>
      <c r="E370" s="181" t="s">
        <v>2</v>
      </c>
      <c r="F370" s="181" t="s">
        <v>101</v>
      </c>
      <c r="G370" s="181" t="s">
        <v>100</v>
      </c>
      <c r="H370" s="181" t="s">
        <v>109</v>
      </c>
      <c r="I370" s="183">
        <v>10</v>
      </c>
      <c r="AU370" s="178"/>
      <c r="AV370" s="178"/>
      <c r="AW370" s="178"/>
      <c r="AX370" s="178"/>
      <c r="AY370" s="178"/>
      <c r="AZ370" s="178"/>
      <c r="BA370" s="178"/>
      <c r="BB370" s="178"/>
      <c r="BC370" s="178"/>
      <c r="BD370" s="178"/>
      <c r="CF370" s="178"/>
    </row>
    <row r="371" spans="1:84" ht="15.75" x14ac:dyDescent="0.25">
      <c r="A371" s="103" t="str">
        <f>DataTable3[[#This Row],[FlightNumber]]&amp;" "&amp;DataTable3[[#This Row],[Departure Date]]</f>
        <v>VS27y 44306</v>
      </c>
      <c r="B371" s="185">
        <v>44306</v>
      </c>
      <c r="C371" s="182" t="s">
        <v>117</v>
      </c>
      <c r="D371" s="181" t="s">
        <v>2</v>
      </c>
      <c r="E371" s="181" t="s">
        <v>21</v>
      </c>
      <c r="F371" s="181" t="s">
        <v>99</v>
      </c>
      <c r="G371" s="181" t="s">
        <v>100</v>
      </c>
      <c r="H371" s="181" t="s">
        <v>107</v>
      </c>
      <c r="I371" s="183">
        <v>10</v>
      </c>
      <c r="AU371" s="178"/>
      <c r="AV371" s="178"/>
      <c r="AW371" s="178"/>
      <c r="AX371" s="178"/>
      <c r="AY371" s="178"/>
      <c r="AZ371" s="178"/>
      <c r="BA371" s="178"/>
      <c r="BB371" s="178"/>
      <c r="BC371" s="178"/>
      <c r="BD371" s="178"/>
      <c r="CF371" s="178"/>
    </row>
    <row r="372" spans="1:84" ht="15.75" x14ac:dyDescent="0.25">
      <c r="A372" s="103" t="str">
        <f>DataTable3[[#This Row],[FlightNumber]]&amp;" "&amp;DataTable3[[#This Row],[Departure Date]]</f>
        <v>VS27y 44307</v>
      </c>
      <c r="B372" s="185">
        <v>44307</v>
      </c>
      <c r="C372" s="182" t="s">
        <v>117</v>
      </c>
      <c r="D372" s="181" t="s">
        <v>2</v>
      </c>
      <c r="E372" s="181" t="s">
        <v>21</v>
      </c>
      <c r="F372" s="181" t="s">
        <v>99</v>
      </c>
      <c r="G372" s="181" t="s">
        <v>100</v>
      </c>
      <c r="H372" s="181" t="s">
        <v>107</v>
      </c>
      <c r="I372" s="183">
        <v>10</v>
      </c>
      <c r="AU372" s="178"/>
      <c r="AV372" s="178"/>
      <c r="AW372" s="178"/>
      <c r="AX372" s="178"/>
      <c r="AY372" s="178"/>
      <c r="AZ372" s="178"/>
      <c r="BA372" s="178"/>
      <c r="BB372" s="178"/>
      <c r="BC372" s="178"/>
      <c r="BD372" s="178"/>
      <c r="CF372" s="178"/>
    </row>
    <row r="373" spans="1:84" ht="15.75" x14ac:dyDescent="0.25">
      <c r="A373" s="103" t="str">
        <f>DataTable3[[#This Row],[FlightNumber]]&amp;" "&amp;DataTable3[[#This Row],[Departure Date]]</f>
        <v>VS28y 44307</v>
      </c>
      <c r="B373" s="185">
        <v>44307</v>
      </c>
      <c r="C373" s="182" t="s">
        <v>120</v>
      </c>
      <c r="D373" s="181" t="s">
        <v>21</v>
      </c>
      <c r="E373" s="181" t="s">
        <v>2</v>
      </c>
      <c r="F373" s="181" t="s">
        <v>101</v>
      </c>
      <c r="G373" s="181" t="s">
        <v>100</v>
      </c>
      <c r="H373" s="181" t="s">
        <v>109</v>
      </c>
      <c r="I373" s="183">
        <v>10</v>
      </c>
      <c r="AU373" s="178"/>
      <c r="AV373" s="178"/>
      <c r="AW373" s="178"/>
      <c r="AX373" s="178"/>
      <c r="AY373" s="178"/>
      <c r="AZ373" s="178"/>
      <c r="BA373" s="178"/>
      <c r="BB373" s="178"/>
      <c r="BC373" s="178"/>
      <c r="BD373" s="178"/>
      <c r="CF373" s="178"/>
    </row>
    <row r="374" spans="1:84" ht="15.75" x14ac:dyDescent="0.25">
      <c r="A374" s="103" t="str">
        <f>DataTable3[[#This Row],[FlightNumber]]&amp;" "&amp;DataTable3[[#This Row],[Departure Date]]</f>
        <v>VS75y 44307</v>
      </c>
      <c r="B374" s="185">
        <v>44307</v>
      </c>
      <c r="C374" s="182" t="s">
        <v>118</v>
      </c>
      <c r="D374" s="181" t="s">
        <v>3</v>
      </c>
      <c r="E374" s="181" t="s">
        <v>21</v>
      </c>
      <c r="F374" s="181" t="s">
        <v>99</v>
      </c>
      <c r="G374" s="181" t="s">
        <v>100</v>
      </c>
      <c r="H374" s="181" t="s">
        <v>106</v>
      </c>
      <c r="I374" s="183">
        <v>10</v>
      </c>
      <c r="AU374" s="178"/>
      <c r="AV374" s="178"/>
      <c r="AW374" s="178"/>
      <c r="AX374" s="178"/>
      <c r="AY374" s="178"/>
      <c r="AZ374" s="178"/>
      <c r="BA374" s="178"/>
      <c r="BB374" s="178"/>
      <c r="BC374" s="178"/>
      <c r="BD374" s="178"/>
      <c r="CF374" s="178"/>
    </row>
    <row r="375" spans="1:84" ht="15.75" x14ac:dyDescent="0.25">
      <c r="A375" s="103" t="str">
        <f>DataTable3[[#This Row],[FlightNumber]]&amp;" "&amp;DataTable3[[#This Row],[Departure Date]]</f>
        <v>VS76y 44307</v>
      </c>
      <c r="B375" s="185">
        <v>44307</v>
      </c>
      <c r="C375" s="182" t="s">
        <v>119</v>
      </c>
      <c r="D375" s="181" t="s">
        <v>21</v>
      </c>
      <c r="E375" s="181" t="s">
        <v>3</v>
      </c>
      <c r="F375" s="181" t="s">
        <v>101</v>
      </c>
      <c r="G375" s="181" t="s">
        <v>100</v>
      </c>
      <c r="H375" s="181" t="s">
        <v>104</v>
      </c>
      <c r="I375" s="183">
        <v>10</v>
      </c>
      <c r="AU375" s="178"/>
      <c r="AV375" s="178"/>
      <c r="AW375" s="178"/>
      <c r="AX375" s="178"/>
      <c r="AY375" s="178"/>
      <c r="AZ375" s="178"/>
      <c r="BA375" s="178"/>
      <c r="BB375" s="178"/>
      <c r="BC375" s="178"/>
      <c r="BD375" s="178"/>
      <c r="CF375" s="178"/>
    </row>
    <row r="376" spans="1:84" ht="15.75" x14ac:dyDescent="0.25">
      <c r="A376" s="103" t="str">
        <f>DataTable3[[#This Row],[FlightNumber]]&amp;" "&amp;DataTable3[[#This Row],[Departure Date]]</f>
        <v>VS76y 44308</v>
      </c>
      <c r="B376" s="185">
        <v>44308</v>
      </c>
      <c r="C376" s="182" t="s">
        <v>119</v>
      </c>
      <c r="D376" s="181" t="s">
        <v>21</v>
      </c>
      <c r="E376" s="181" t="s">
        <v>3</v>
      </c>
      <c r="F376" s="181" t="s">
        <v>101</v>
      </c>
      <c r="G376" s="181" t="s">
        <v>100</v>
      </c>
      <c r="H376" s="181" t="s">
        <v>104</v>
      </c>
      <c r="I376" s="183">
        <v>10</v>
      </c>
      <c r="AU376" s="178"/>
      <c r="AV376" s="178"/>
      <c r="AW376" s="178"/>
      <c r="AX376" s="178"/>
      <c r="AY376" s="178"/>
      <c r="AZ376" s="178"/>
      <c r="BA376" s="178"/>
      <c r="BB376" s="178"/>
      <c r="BC376" s="178"/>
      <c r="BD376" s="178"/>
      <c r="CF376" s="178"/>
    </row>
    <row r="377" spans="1:84" ht="15.75" x14ac:dyDescent="0.25">
      <c r="A377" s="103" t="str">
        <f>DataTable3[[#This Row],[FlightNumber]]&amp;" "&amp;DataTable3[[#This Row],[Departure Date]]</f>
        <v>VS75y 44308</v>
      </c>
      <c r="B377" s="185">
        <v>44308</v>
      </c>
      <c r="C377" s="182" t="s">
        <v>118</v>
      </c>
      <c r="D377" s="181" t="s">
        <v>3</v>
      </c>
      <c r="E377" s="181" t="s">
        <v>21</v>
      </c>
      <c r="F377" s="181" t="s">
        <v>99</v>
      </c>
      <c r="G377" s="181" t="s">
        <v>100</v>
      </c>
      <c r="H377" s="181" t="s">
        <v>106</v>
      </c>
      <c r="I377" s="183">
        <v>10</v>
      </c>
      <c r="AU377" s="178"/>
      <c r="AV377" s="178"/>
      <c r="AW377" s="178"/>
      <c r="AX377" s="178"/>
      <c r="AY377" s="178"/>
      <c r="AZ377" s="178"/>
      <c r="BA377" s="178"/>
      <c r="BB377" s="178"/>
      <c r="BC377" s="178"/>
      <c r="BD377" s="178"/>
      <c r="CF377" s="178"/>
    </row>
    <row r="378" spans="1:84" ht="15.75" x14ac:dyDescent="0.25">
      <c r="A378" s="103" t="str">
        <f>DataTable3[[#This Row],[FlightNumber]]&amp;" "&amp;DataTable3[[#This Row],[Departure Date]]</f>
        <v>VS28y 44308</v>
      </c>
      <c r="B378" s="185">
        <v>44308</v>
      </c>
      <c r="C378" s="182" t="s">
        <v>120</v>
      </c>
      <c r="D378" s="181" t="s">
        <v>21</v>
      </c>
      <c r="E378" s="181" t="s">
        <v>2</v>
      </c>
      <c r="F378" s="181" t="s">
        <v>101</v>
      </c>
      <c r="G378" s="181" t="s">
        <v>100</v>
      </c>
      <c r="H378" s="181" t="s">
        <v>109</v>
      </c>
      <c r="I378" s="183">
        <v>10</v>
      </c>
      <c r="AU378" s="178"/>
      <c r="AV378" s="178"/>
      <c r="AW378" s="178"/>
      <c r="AX378" s="178"/>
      <c r="AY378" s="178"/>
      <c r="AZ378" s="178"/>
      <c r="BA378" s="178"/>
      <c r="BB378" s="178"/>
      <c r="BC378" s="178"/>
      <c r="BD378" s="178"/>
      <c r="CF378" s="178"/>
    </row>
    <row r="379" spans="1:84" ht="15.75" x14ac:dyDescent="0.25">
      <c r="A379" s="103" t="str">
        <f>DataTable3[[#This Row],[FlightNumber]]&amp;" "&amp;DataTable3[[#This Row],[Departure Date]]</f>
        <v>VS27y 44308</v>
      </c>
      <c r="B379" s="185">
        <v>44308</v>
      </c>
      <c r="C379" s="182" t="s">
        <v>117</v>
      </c>
      <c r="D379" s="181" t="s">
        <v>2</v>
      </c>
      <c r="E379" s="181" t="s">
        <v>21</v>
      </c>
      <c r="F379" s="181" t="s">
        <v>99</v>
      </c>
      <c r="G379" s="181" t="s">
        <v>100</v>
      </c>
      <c r="H379" s="181" t="s">
        <v>107</v>
      </c>
      <c r="I379" s="183">
        <v>10</v>
      </c>
      <c r="AU379" s="178"/>
      <c r="AV379" s="178"/>
      <c r="AW379" s="178"/>
      <c r="AX379" s="178"/>
      <c r="AY379" s="178"/>
      <c r="AZ379" s="178"/>
      <c r="BA379" s="178"/>
      <c r="BB379" s="178"/>
      <c r="BC379" s="178"/>
      <c r="BD379" s="178"/>
      <c r="CF379" s="178"/>
    </row>
    <row r="380" spans="1:84" ht="15.75" x14ac:dyDescent="0.25">
      <c r="A380" s="103" t="str">
        <f>DataTable3[[#This Row],[FlightNumber]]&amp;" "&amp;DataTable3[[#This Row],[Departure Date]]</f>
        <v>VS27y 44309</v>
      </c>
      <c r="B380" s="185">
        <v>44309</v>
      </c>
      <c r="C380" s="182" t="s">
        <v>117</v>
      </c>
      <c r="D380" s="181" t="s">
        <v>2</v>
      </c>
      <c r="E380" s="181" t="s">
        <v>21</v>
      </c>
      <c r="F380" s="181" t="s">
        <v>99</v>
      </c>
      <c r="G380" s="181" t="s">
        <v>100</v>
      </c>
      <c r="H380" s="181" t="s">
        <v>107</v>
      </c>
      <c r="I380" s="183">
        <v>10</v>
      </c>
      <c r="AU380" s="178"/>
      <c r="AV380" s="178"/>
      <c r="AW380" s="178"/>
      <c r="AX380" s="178"/>
      <c r="AY380" s="178"/>
      <c r="AZ380" s="178"/>
      <c r="BA380" s="178"/>
      <c r="BB380" s="178"/>
      <c r="BC380" s="178"/>
      <c r="BD380" s="178"/>
      <c r="CF380" s="178"/>
    </row>
    <row r="381" spans="1:84" ht="15.75" x14ac:dyDescent="0.25">
      <c r="A381" s="103" t="str">
        <f>DataTable3[[#This Row],[FlightNumber]]&amp;" "&amp;DataTable3[[#This Row],[Departure Date]]</f>
        <v>VS28y 44309</v>
      </c>
      <c r="B381" s="185">
        <v>44309</v>
      </c>
      <c r="C381" s="182" t="s">
        <v>120</v>
      </c>
      <c r="D381" s="181" t="s">
        <v>21</v>
      </c>
      <c r="E381" s="181" t="s">
        <v>2</v>
      </c>
      <c r="F381" s="181" t="s">
        <v>101</v>
      </c>
      <c r="G381" s="181" t="s">
        <v>100</v>
      </c>
      <c r="H381" s="181" t="s">
        <v>109</v>
      </c>
      <c r="I381" s="183">
        <v>10</v>
      </c>
      <c r="AU381" s="178"/>
      <c r="AV381" s="178"/>
      <c r="AW381" s="178"/>
      <c r="AX381" s="178"/>
      <c r="AY381" s="178"/>
      <c r="AZ381" s="178"/>
      <c r="BA381" s="178"/>
      <c r="BB381" s="178"/>
      <c r="BC381" s="178"/>
      <c r="BD381" s="178"/>
      <c r="CF381" s="178"/>
    </row>
    <row r="382" spans="1:84" ht="15.75" x14ac:dyDescent="0.25">
      <c r="A382" s="103" t="str">
        <f>DataTable3[[#This Row],[FlightNumber]]&amp;" "&amp;DataTable3[[#This Row],[Departure Date]]</f>
        <v>VS75y 44309</v>
      </c>
      <c r="B382" s="185">
        <v>44309</v>
      </c>
      <c r="C382" s="182" t="s">
        <v>118</v>
      </c>
      <c r="D382" s="181" t="s">
        <v>3</v>
      </c>
      <c r="E382" s="181" t="s">
        <v>21</v>
      </c>
      <c r="F382" s="181" t="s">
        <v>99</v>
      </c>
      <c r="G382" s="181" t="s">
        <v>100</v>
      </c>
      <c r="H382" s="181" t="s">
        <v>106</v>
      </c>
      <c r="I382" s="183">
        <v>10</v>
      </c>
      <c r="AU382" s="178"/>
      <c r="AV382" s="178"/>
      <c r="AW382" s="178"/>
      <c r="AX382" s="178"/>
      <c r="AY382" s="178"/>
      <c r="AZ382" s="178"/>
      <c r="BA382" s="178"/>
      <c r="BB382" s="178"/>
      <c r="BC382" s="178"/>
      <c r="BD382" s="178"/>
      <c r="CF382" s="178"/>
    </row>
    <row r="383" spans="1:84" ht="15.75" x14ac:dyDescent="0.25">
      <c r="A383" s="103" t="str">
        <f>DataTable3[[#This Row],[FlightNumber]]&amp;" "&amp;DataTable3[[#This Row],[Departure Date]]</f>
        <v>VS76y 44309</v>
      </c>
      <c r="B383" s="185">
        <v>44309</v>
      </c>
      <c r="C383" s="182" t="s">
        <v>119</v>
      </c>
      <c r="D383" s="181" t="s">
        <v>21</v>
      </c>
      <c r="E383" s="181" t="s">
        <v>3</v>
      </c>
      <c r="F383" s="181" t="s">
        <v>101</v>
      </c>
      <c r="G383" s="181" t="s">
        <v>100</v>
      </c>
      <c r="H383" s="181" t="s">
        <v>104</v>
      </c>
      <c r="I383" s="183">
        <v>10</v>
      </c>
      <c r="AU383" s="178"/>
      <c r="AV383" s="178"/>
      <c r="AW383" s="178"/>
      <c r="AX383" s="178"/>
      <c r="AY383" s="178"/>
      <c r="AZ383" s="178"/>
      <c r="BA383" s="178"/>
      <c r="BB383" s="178"/>
      <c r="BC383" s="178"/>
      <c r="BD383" s="178"/>
      <c r="CF383" s="178"/>
    </row>
    <row r="384" spans="1:84" ht="15.75" x14ac:dyDescent="0.25">
      <c r="A384" s="103" t="str">
        <f>DataTable3[[#This Row],[FlightNumber]]&amp;" "&amp;DataTable3[[#This Row],[Departure Date]]</f>
        <v>VS71y 44309</v>
      </c>
      <c r="B384" s="185">
        <v>44309</v>
      </c>
      <c r="C384" s="182" t="s">
        <v>122</v>
      </c>
      <c r="D384" s="181" t="s">
        <v>11</v>
      </c>
      <c r="E384" s="181" t="s">
        <v>21</v>
      </c>
      <c r="F384" s="181" t="s">
        <v>99</v>
      </c>
      <c r="G384" s="181" t="s">
        <v>100</v>
      </c>
      <c r="H384" s="181" t="s">
        <v>108</v>
      </c>
      <c r="I384" s="183">
        <v>3</v>
      </c>
      <c r="AU384" s="178"/>
      <c r="AV384" s="178"/>
      <c r="AW384" s="178"/>
      <c r="AX384" s="178"/>
      <c r="AY384" s="178"/>
      <c r="AZ384" s="178"/>
      <c r="BA384" s="178"/>
      <c r="BB384" s="178"/>
      <c r="BC384" s="178"/>
      <c r="BD384" s="178"/>
      <c r="CF384" s="178"/>
    </row>
    <row r="385" spans="1:84" ht="15.75" x14ac:dyDescent="0.25">
      <c r="A385" s="103" t="str">
        <f>DataTable3[[#This Row],[FlightNumber]]&amp;" "&amp;DataTable3[[#This Row],[Departure Date]]</f>
        <v>VS72y 44309</v>
      </c>
      <c r="B385" s="185">
        <v>44309</v>
      </c>
      <c r="C385" s="182" t="s">
        <v>121</v>
      </c>
      <c r="D385" s="181" t="s">
        <v>21</v>
      </c>
      <c r="E385" s="181" t="s">
        <v>11</v>
      </c>
      <c r="F385" s="181" t="s">
        <v>101</v>
      </c>
      <c r="G385" s="181" t="s">
        <v>100</v>
      </c>
      <c r="H385" s="181" t="s">
        <v>105</v>
      </c>
      <c r="I385" s="183">
        <v>10</v>
      </c>
      <c r="AU385" s="178"/>
      <c r="AV385" s="178"/>
      <c r="AW385" s="178"/>
      <c r="AX385" s="178"/>
      <c r="AY385" s="178"/>
      <c r="AZ385" s="178"/>
      <c r="BA385" s="178"/>
      <c r="BB385" s="178"/>
      <c r="BC385" s="178"/>
      <c r="BD385" s="178"/>
      <c r="CF385" s="178"/>
    </row>
    <row r="386" spans="1:84" ht="15.75" x14ac:dyDescent="0.25">
      <c r="A386" s="103" t="str">
        <f>DataTable3[[#This Row],[FlightNumber]]&amp;" "&amp;DataTable3[[#This Row],[Departure Date]]</f>
        <v>VS72y 44310</v>
      </c>
      <c r="B386" s="185">
        <v>44310</v>
      </c>
      <c r="C386" s="182" t="s">
        <v>121</v>
      </c>
      <c r="D386" s="181" t="s">
        <v>21</v>
      </c>
      <c r="E386" s="181" t="s">
        <v>11</v>
      </c>
      <c r="F386" s="181" t="s">
        <v>101</v>
      </c>
      <c r="G386" s="181" t="s">
        <v>100</v>
      </c>
      <c r="H386" s="181" t="s">
        <v>105</v>
      </c>
      <c r="I386" s="183">
        <v>10</v>
      </c>
      <c r="AU386" s="178"/>
      <c r="AV386" s="178"/>
      <c r="AW386" s="178"/>
      <c r="AX386" s="178"/>
      <c r="AY386" s="178"/>
      <c r="AZ386" s="178"/>
      <c r="BA386" s="178"/>
      <c r="BB386" s="178"/>
      <c r="BC386" s="178"/>
      <c r="BD386" s="178"/>
      <c r="CF386" s="178"/>
    </row>
    <row r="387" spans="1:84" ht="15.75" x14ac:dyDescent="0.25">
      <c r="A387" s="103" t="str">
        <f>DataTable3[[#This Row],[FlightNumber]]&amp;" "&amp;DataTable3[[#This Row],[Departure Date]]</f>
        <v>VS71y 44310</v>
      </c>
      <c r="B387" s="185">
        <v>44310</v>
      </c>
      <c r="C387" s="182" t="s">
        <v>122</v>
      </c>
      <c r="D387" s="181" t="s">
        <v>11</v>
      </c>
      <c r="E387" s="181" t="s">
        <v>21</v>
      </c>
      <c r="F387" s="181" t="s">
        <v>99</v>
      </c>
      <c r="G387" s="181" t="s">
        <v>100</v>
      </c>
      <c r="H387" s="181" t="s">
        <v>108</v>
      </c>
      <c r="I387" s="183">
        <v>1</v>
      </c>
      <c r="AU387" s="178"/>
      <c r="AV387" s="178"/>
      <c r="AW387" s="178"/>
      <c r="AX387" s="178"/>
      <c r="AY387" s="178"/>
      <c r="AZ387" s="178"/>
      <c r="BA387" s="178"/>
      <c r="BB387" s="178"/>
      <c r="BC387" s="178"/>
      <c r="BD387" s="178"/>
      <c r="CF387" s="178"/>
    </row>
    <row r="388" spans="1:84" ht="15.75" x14ac:dyDescent="0.25">
      <c r="A388" s="103" t="str">
        <f>DataTable3[[#This Row],[FlightNumber]]&amp;" "&amp;DataTable3[[#This Row],[Departure Date]]</f>
        <v>VS76y 44310</v>
      </c>
      <c r="B388" s="185">
        <v>44310</v>
      </c>
      <c r="C388" s="182" t="s">
        <v>119</v>
      </c>
      <c r="D388" s="181" t="s">
        <v>21</v>
      </c>
      <c r="E388" s="181" t="s">
        <v>3</v>
      </c>
      <c r="F388" s="181" t="s">
        <v>101</v>
      </c>
      <c r="G388" s="181" t="s">
        <v>100</v>
      </c>
      <c r="H388" s="181" t="s">
        <v>104</v>
      </c>
      <c r="I388" s="183">
        <v>10</v>
      </c>
      <c r="AU388" s="178"/>
      <c r="AV388" s="178"/>
      <c r="AW388" s="178"/>
      <c r="AX388" s="178"/>
      <c r="AY388" s="178"/>
      <c r="AZ388" s="178"/>
      <c r="BA388" s="178"/>
      <c r="BB388" s="178"/>
      <c r="BC388" s="178"/>
      <c r="BD388" s="178"/>
      <c r="CF388" s="178"/>
    </row>
    <row r="389" spans="1:84" ht="15.75" x14ac:dyDescent="0.25">
      <c r="A389" s="103" t="str">
        <f>DataTable3[[#This Row],[FlightNumber]]&amp;" "&amp;DataTable3[[#This Row],[Departure Date]]</f>
        <v>VS75y 44310</v>
      </c>
      <c r="B389" s="185">
        <v>44310</v>
      </c>
      <c r="C389" s="182" t="s">
        <v>118</v>
      </c>
      <c r="D389" s="181" t="s">
        <v>3</v>
      </c>
      <c r="E389" s="181" t="s">
        <v>21</v>
      </c>
      <c r="F389" s="181" t="s">
        <v>99</v>
      </c>
      <c r="G389" s="181" t="s">
        <v>100</v>
      </c>
      <c r="H389" s="181" t="s">
        <v>106</v>
      </c>
      <c r="I389" s="183">
        <v>10</v>
      </c>
      <c r="AU389" s="178"/>
      <c r="AV389" s="178"/>
      <c r="AW389" s="178"/>
      <c r="AX389" s="178"/>
      <c r="AY389" s="178"/>
      <c r="AZ389" s="178"/>
      <c r="BA389" s="178"/>
      <c r="BB389" s="178"/>
      <c r="BC389" s="178"/>
      <c r="BD389" s="178"/>
      <c r="CF389" s="178"/>
    </row>
    <row r="390" spans="1:84" ht="15.75" x14ac:dyDescent="0.25">
      <c r="A390" s="103" t="str">
        <f>DataTable3[[#This Row],[FlightNumber]]&amp;" "&amp;DataTable3[[#This Row],[Departure Date]]</f>
        <v>VS28y 44310</v>
      </c>
      <c r="B390" s="185">
        <v>44310</v>
      </c>
      <c r="C390" s="182" t="s">
        <v>120</v>
      </c>
      <c r="D390" s="181" t="s">
        <v>21</v>
      </c>
      <c r="E390" s="181" t="s">
        <v>2</v>
      </c>
      <c r="F390" s="181" t="s">
        <v>101</v>
      </c>
      <c r="G390" s="181" t="s">
        <v>100</v>
      </c>
      <c r="H390" s="181" t="s">
        <v>109</v>
      </c>
      <c r="I390" s="183">
        <v>10</v>
      </c>
      <c r="AU390" s="178"/>
      <c r="AV390" s="178"/>
      <c r="AW390" s="178"/>
      <c r="AX390" s="178"/>
      <c r="AY390" s="178"/>
      <c r="AZ390" s="178"/>
      <c r="BA390" s="178"/>
      <c r="BB390" s="178"/>
      <c r="BC390" s="178"/>
      <c r="BD390" s="178"/>
      <c r="CF390" s="178"/>
    </row>
    <row r="391" spans="1:84" ht="15.75" x14ac:dyDescent="0.25">
      <c r="A391" s="103" t="str">
        <f>DataTable3[[#This Row],[FlightNumber]]&amp;" "&amp;DataTable3[[#This Row],[Departure Date]]</f>
        <v>VS27y 44310</v>
      </c>
      <c r="B391" s="185">
        <v>44310</v>
      </c>
      <c r="C391" s="182" t="s">
        <v>117</v>
      </c>
      <c r="D391" s="181" t="s">
        <v>2</v>
      </c>
      <c r="E391" s="181" t="s">
        <v>21</v>
      </c>
      <c r="F391" s="181" t="s">
        <v>99</v>
      </c>
      <c r="G391" s="181" t="s">
        <v>100</v>
      </c>
      <c r="H391" s="181" t="s">
        <v>107</v>
      </c>
      <c r="I391" s="183">
        <v>10</v>
      </c>
      <c r="AU391" s="178"/>
      <c r="AV391" s="178"/>
      <c r="AW391" s="178"/>
      <c r="AX391" s="178"/>
      <c r="AY391" s="178"/>
      <c r="AZ391" s="178"/>
      <c r="BA391" s="178"/>
      <c r="BB391" s="178"/>
      <c r="BC391" s="178"/>
      <c r="BD391" s="178"/>
      <c r="CF391" s="178"/>
    </row>
    <row r="392" spans="1:84" ht="15.75" x14ac:dyDescent="0.25">
      <c r="A392" s="103" t="str">
        <f>DataTable3[[#This Row],[FlightNumber]]&amp;" "&amp;DataTable3[[#This Row],[Departure Date]]</f>
        <v>VS27y 44311</v>
      </c>
      <c r="B392" s="185">
        <v>44311</v>
      </c>
      <c r="C392" s="182" t="s">
        <v>117</v>
      </c>
      <c r="D392" s="181" t="s">
        <v>2</v>
      </c>
      <c r="E392" s="181" t="s">
        <v>21</v>
      </c>
      <c r="F392" s="181" t="s">
        <v>99</v>
      </c>
      <c r="G392" s="181" t="s">
        <v>100</v>
      </c>
      <c r="H392" s="181" t="s">
        <v>107</v>
      </c>
      <c r="I392" s="183">
        <v>8</v>
      </c>
      <c r="AU392" s="178"/>
      <c r="AV392" s="178"/>
      <c r="AW392" s="178"/>
      <c r="AX392" s="178"/>
      <c r="AY392" s="178"/>
      <c r="AZ392" s="178"/>
      <c r="BA392" s="178"/>
      <c r="BB392" s="178"/>
      <c r="BC392" s="178"/>
      <c r="BD392" s="178"/>
      <c r="CF392" s="178"/>
    </row>
    <row r="393" spans="1:84" ht="15.75" x14ac:dyDescent="0.25">
      <c r="A393" s="103" t="str">
        <f>DataTable3[[#This Row],[FlightNumber]]&amp;" "&amp;DataTable3[[#This Row],[Departure Date]]</f>
        <v>VS28y 44311</v>
      </c>
      <c r="B393" s="185">
        <v>44311</v>
      </c>
      <c r="C393" s="182" t="s">
        <v>120</v>
      </c>
      <c r="D393" s="181" t="s">
        <v>21</v>
      </c>
      <c r="E393" s="181" t="s">
        <v>2</v>
      </c>
      <c r="F393" s="181" t="s">
        <v>101</v>
      </c>
      <c r="G393" s="181" t="s">
        <v>100</v>
      </c>
      <c r="H393" s="181" t="s">
        <v>109</v>
      </c>
      <c r="I393" s="183">
        <v>10</v>
      </c>
      <c r="AU393" s="178"/>
      <c r="AV393" s="178"/>
      <c r="AW393" s="178"/>
      <c r="AX393" s="178"/>
      <c r="AY393" s="178"/>
      <c r="AZ393" s="178"/>
      <c r="BA393" s="178"/>
      <c r="BB393" s="178"/>
      <c r="BC393" s="178"/>
      <c r="BD393" s="178"/>
      <c r="CF393" s="178"/>
    </row>
    <row r="394" spans="1:84" ht="15.75" x14ac:dyDescent="0.25">
      <c r="A394" s="103" t="str">
        <f>DataTable3[[#This Row],[FlightNumber]]&amp;" "&amp;DataTable3[[#This Row],[Departure Date]]</f>
        <v>VS75y 44311</v>
      </c>
      <c r="B394" s="185">
        <v>44311</v>
      </c>
      <c r="C394" s="182" t="s">
        <v>118</v>
      </c>
      <c r="D394" s="181" t="s">
        <v>3</v>
      </c>
      <c r="E394" s="181" t="s">
        <v>21</v>
      </c>
      <c r="F394" s="181" t="s">
        <v>99</v>
      </c>
      <c r="G394" s="181" t="s">
        <v>100</v>
      </c>
      <c r="H394" s="181" t="s">
        <v>106</v>
      </c>
      <c r="I394" s="183">
        <v>10</v>
      </c>
      <c r="AU394" s="178"/>
      <c r="AV394" s="178"/>
      <c r="AW394" s="178"/>
      <c r="AX394" s="178"/>
      <c r="AY394" s="178"/>
      <c r="AZ394" s="178"/>
      <c r="BA394" s="178"/>
      <c r="BB394" s="178"/>
      <c r="BC394" s="178"/>
      <c r="BD394" s="178"/>
      <c r="CF394" s="178"/>
    </row>
    <row r="395" spans="1:84" ht="15.75" x14ac:dyDescent="0.25">
      <c r="A395" s="103" t="str">
        <f>DataTable3[[#This Row],[FlightNumber]]&amp;" "&amp;DataTable3[[#This Row],[Departure Date]]</f>
        <v>VS76y 44311</v>
      </c>
      <c r="B395" s="185">
        <v>44311</v>
      </c>
      <c r="C395" s="182" t="s">
        <v>119</v>
      </c>
      <c r="D395" s="181" t="s">
        <v>21</v>
      </c>
      <c r="E395" s="181" t="s">
        <v>3</v>
      </c>
      <c r="F395" s="181" t="s">
        <v>101</v>
      </c>
      <c r="G395" s="181" t="s">
        <v>100</v>
      </c>
      <c r="H395" s="181" t="s">
        <v>104</v>
      </c>
      <c r="I395" s="183">
        <v>10</v>
      </c>
      <c r="AU395" s="178"/>
      <c r="AV395" s="178"/>
      <c r="AW395" s="178"/>
      <c r="AX395" s="178"/>
      <c r="AY395" s="178"/>
      <c r="AZ395" s="178"/>
      <c r="BA395" s="178"/>
      <c r="BB395" s="178"/>
      <c r="BC395" s="178"/>
      <c r="BD395" s="178"/>
      <c r="CF395" s="178"/>
    </row>
    <row r="396" spans="1:84" ht="15.75" x14ac:dyDescent="0.25">
      <c r="A396" s="103" t="str">
        <f>DataTable3[[#This Row],[FlightNumber]]&amp;" "&amp;DataTable3[[#This Row],[Departure Date]]</f>
        <v>VS162y 44311</v>
      </c>
      <c r="B396" s="185">
        <v>44311</v>
      </c>
      <c r="C396" s="182" t="s">
        <v>121</v>
      </c>
      <c r="D396" s="181" t="s">
        <v>21</v>
      </c>
      <c r="E396" s="181" t="s">
        <v>73</v>
      </c>
      <c r="F396" s="181" t="s">
        <v>101</v>
      </c>
      <c r="G396" s="181" t="s">
        <v>100</v>
      </c>
      <c r="H396" s="181" t="s">
        <v>111</v>
      </c>
      <c r="I396" s="183">
        <v>10</v>
      </c>
      <c r="AU396" s="178"/>
      <c r="AV396" s="178"/>
      <c r="AW396" s="178"/>
      <c r="AX396" s="178"/>
      <c r="AY396" s="178"/>
      <c r="AZ396" s="178"/>
      <c r="BA396" s="178"/>
      <c r="BB396" s="178"/>
      <c r="BC396" s="178"/>
      <c r="BD396" s="178"/>
      <c r="CF396" s="178"/>
    </row>
    <row r="397" spans="1:84" ht="15.75" x14ac:dyDescent="0.25">
      <c r="A397" s="103" t="str">
        <f>DataTable3[[#This Row],[FlightNumber]]&amp;" "&amp;DataTable3[[#This Row],[Departure Date]]</f>
        <v>VS161y 44311</v>
      </c>
      <c r="B397" s="185">
        <v>44311</v>
      </c>
      <c r="C397" s="182" t="s">
        <v>129</v>
      </c>
      <c r="D397" s="181" t="s">
        <v>73</v>
      </c>
      <c r="E397" s="181" t="s">
        <v>21</v>
      </c>
      <c r="F397" s="181" t="s">
        <v>99</v>
      </c>
      <c r="G397" s="181" t="s">
        <v>100</v>
      </c>
      <c r="H397" s="181" t="s">
        <v>110</v>
      </c>
      <c r="I397" s="183">
        <v>3</v>
      </c>
      <c r="AU397" s="178"/>
      <c r="AV397" s="178"/>
      <c r="AW397" s="178"/>
      <c r="AX397" s="178"/>
      <c r="AY397" s="178"/>
      <c r="AZ397" s="178"/>
      <c r="BA397" s="178"/>
      <c r="BB397" s="178"/>
      <c r="BC397" s="178"/>
      <c r="BD397" s="178"/>
      <c r="CF397" s="178"/>
    </row>
    <row r="398" spans="1:84" ht="15.75" x14ac:dyDescent="0.25">
      <c r="A398" s="103" t="str">
        <f>DataTable3[[#This Row],[FlightNumber]]&amp;" "&amp;DataTable3[[#This Row],[Departure Date]]</f>
        <v>VS76y 44312</v>
      </c>
      <c r="B398" s="185">
        <v>44312</v>
      </c>
      <c r="C398" s="182" t="s">
        <v>119</v>
      </c>
      <c r="D398" s="181" t="s">
        <v>21</v>
      </c>
      <c r="E398" s="181" t="s">
        <v>3</v>
      </c>
      <c r="F398" s="181" t="s">
        <v>101</v>
      </c>
      <c r="G398" s="181" t="s">
        <v>100</v>
      </c>
      <c r="H398" s="181" t="s">
        <v>104</v>
      </c>
      <c r="I398" s="183">
        <v>10</v>
      </c>
      <c r="AU398" s="178"/>
      <c r="AV398" s="178"/>
      <c r="AW398" s="178"/>
      <c r="AX398" s="178"/>
      <c r="AY398" s="178"/>
      <c r="AZ398" s="178"/>
      <c r="BA398" s="178"/>
      <c r="BB398" s="178"/>
      <c r="BC398" s="178"/>
      <c r="BD398" s="178"/>
      <c r="CF398" s="178"/>
    </row>
    <row r="399" spans="1:84" ht="15.75" x14ac:dyDescent="0.25">
      <c r="A399" s="103" t="str">
        <f>DataTable3[[#This Row],[FlightNumber]]&amp;" "&amp;DataTable3[[#This Row],[Departure Date]]</f>
        <v>VS75y 44312</v>
      </c>
      <c r="B399" s="185">
        <v>44312</v>
      </c>
      <c r="C399" s="182" t="s">
        <v>118</v>
      </c>
      <c r="D399" s="181" t="s">
        <v>3</v>
      </c>
      <c r="E399" s="181" t="s">
        <v>21</v>
      </c>
      <c r="F399" s="181" t="s">
        <v>99</v>
      </c>
      <c r="G399" s="181" t="s">
        <v>100</v>
      </c>
      <c r="H399" s="181" t="s">
        <v>106</v>
      </c>
      <c r="I399" s="183">
        <v>10</v>
      </c>
      <c r="AU399" s="178"/>
      <c r="AV399" s="178"/>
      <c r="AW399" s="178"/>
      <c r="AX399" s="178"/>
      <c r="AY399" s="178"/>
      <c r="AZ399" s="178"/>
      <c r="BA399" s="178"/>
      <c r="BB399" s="178"/>
      <c r="BC399" s="178"/>
      <c r="BD399" s="178"/>
      <c r="CF399" s="178"/>
    </row>
    <row r="400" spans="1:84" ht="15.75" x14ac:dyDescent="0.25">
      <c r="A400" s="103" t="str">
        <f>DataTable3[[#This Row],[FlightNumber]]&amp;" "&amp;DataTable3[[#This Row],[Departure Date]]</f>
        <v>VS28y 44312</v>
      </c>
      <c r="B400" s="185">
        <v>44312</v>
      </c>
      <c r="C400" s="182" t="s">
        <v>120</v>
      </c>
      <c r="D400" s="181" t="s">
        <v>21</v>
      </c>
      <c r="E400" s="181" t="s">
        <v>2</v>
      </c>
      <c r="F400" s="181" t="s">
        <v>101</v>
      </c>
      <c r="G400" s="181" t="s">
        <v>100</v>
      </c>
      <c r="H400" s="181" t="s">
        <v>109</v>
      </c>
      <c r="I400" s="183">
        <v>10</v>
      </c>
      <c r="AU400" s="178"/>
      <c r="AV400" s="178"/>
      <c r="AW400" s="178"/>
      <c r="AX400" s="178"/>
      <c r="AY400" s="178"/>
      <c r="AZ400" s="178"/>
      <c r="BA400" s="178"/>
      <c r="BB400" s="178"/>
      <c r="BC400" s="178"/>
      <c r="BD400" s="178"/>
      <c r="CF400" s="178"/>
    </row>
    <row r="401" spans="1:84" ht="15.75" x14ac:dyDescent="0.25">
      <c r="A401" s="103" t="str">
        <f>DataTable3[[#This Row],[FlightNumber]]&amp;" "&amp;DataTable3[[#This Row],[Departure Date]]</f>
        <v>VS27y 44312</v>
      </c>
      <c r="B401" s="185">
        <v>44312</v>
      </c>
      <c r="C401" s="182" t="s">
        <v>117</v>
      </c>
      <c r="D401" s="181" t="s">
        <v>2</v>
      </c>
      <c r="E401" s="181" t="s">
        <v>21</v>
      </c>
      <c r="F401" s="181" t="s">
        <v>99</v>
      </c>
      <c r="G401" s="181" t="s">
        <v>100</v>
      </c>
      <c r="H401" s="181" t="s">
        <v>107</v>
      </c>
      <c r="I401" s="183">
        <v>10</v>
      </c>
      <c r="AU401" s="178"/>
      <c r="AV401" s="178"/>
      <c r="AW401" s="178"/>
      <c r="AX401" s="178"/>
      <c r="AY401" s="178"/>
      <c r="AZ401" s="178"/>
      <c r="BA401" s="178"/>
      <c r="BB401" s="178"/>
      <c r="BC401" s="178"/>
      <c r="BD401" s="178"/>
      <c r="CF401" s="178"/>
    </row>
    <row r="402" spans="1:84" ht="15.75" x14ac:dyDescent="0.25">
      <c r="A402" s="103" t="str">
        <f>DataTable3[[#This Row],[FlightNumber]]&amp;" "&amp;DataTable3[[#This Row],[Departure Date]]</f>
        <v>VS27y 44313</v>
      </c>
      <c r="B402" s="185">
        <v>44313</v>
      </c>
      <c r="C402" s="182" t="s">
        <v>117</v>
      </c>
      <c r="D402" s="181" t="s">
        <v>2</v>
      </c>
      <c r="E402" s="181" t="s">
        <v>21</v>
      </c>
      <c r="F402" s="181" t="s">
        <v>99</v>
      </c>
      <c r="G402" s="181" t="s">
        <v>100</v>
      </c>
      <c r="H402" s="181" t="s">
        <v>107</v>
      </c>
      <c r="I402" s="183">
        <v>10</v>
      </c>
      <c r="AU402" s="178"/>
      <c r="AV402" s="178"/>
      <c r="AW402" s="178"/>
      <c r="AX402" s="178"/>
      <c r="AY402" s="178"/>
      <c r="AZ402" s="178"/>
      <c r="BA402" s="178"/>
      <c r="BB402" s="178"/>
      <c r="BC402" s="178"/>
      <c r="BD402" s="178"/>
      <c r="CF402" s="178"/>
    </row>
    <row r="403" spans="1:84" ht="15.75" x14ac:dyDescent="0.25">
      <c r="A403" s="103" t="str">
        <f>DataTable3[[#This Row],[FlightNumber]]&amp;" "&amp;DataTable3[[#This Row],[Departure Date]]</f>
        <v>VS28y 44313</v>
      </c>
      <c r="B403" s="185">
        <v>44313</v>
      </c>
      <c r="C403" s="182" t="s">
        <v>120</v>
      </c>
      <c r="D403" s="181" t="s">
        <v>21</v>
      </c>
      <c r="E403" s="181" t="s">
        <v>2</v>
      </c>
      <c r="F403" s="181" t="s">
        <v>101</v>
      </c>
      <c r="G403" s="181" t="s">
        <v>100</v>
      </c>
      <c r="H403" s="181" t="s">
        <v>109</v>
      </c>
      <c r="I403" s="183">
        <v>10</v>
      </c>
      <c r="AU403" s="178"/>
      <c r="AV403" s="178"/>
      <c r="AW403" s="178"/>
      <c r="AX403" s="178"/>
      <c r="AY403" s="178"/>
      <c r="AZ403" s="178"/>
      <c r="BA403" s="178"/>
      <c r="BB403" s="178"/>
      <c r="BC403" s="178"/>
      <c r="BD403" s="178"/>
      <c r="CF403" s="178"/>
    </row>
    <row r="404" spans="1:84" ht="15.75" x14ac:dyDescent="0.25">
      <c r="A404" s="103" t="str">
        <f>DataTable3[[#This Row],[FlightNumber]]&amp;" "&amp;DataTable3[[#This Row],[Departure Date]]</f>
        <v>VS75y 44313</v>
      </c>
      <c r="B404" s="185">
        <v>44313</v>
      </c>
      <c r="C404" s="182" t="s">
        <v>118</v>
      </c>
      <c r="D404" s="181" t="s">
        <v>3</v>
      </c>
      <c r="E404" s="181" t="s">
        <v>21</v>
      </c>
      <c r="F404" s="181" t="s">
        <v>99</v>
      </c>
      <c r="G404" s="181" t="s">
        <v>100</v>
      </c>
      <c r="H404" s="181" t="s">
        <v>106</v>
      </c>
      <c r="I404" s="183">
        <v>10</v>
      </c>
      <c r="AU404" s="178"/>
      <c r="AV404" s="178"/>
      <c r="AW404" s="178"/>
      <c r="AX404" s="178"/>
      <c r="AY404" s="178"/>
      <c r="AZ404" s="178"/>
      <c r="BA404" s="178"/>
      <c r="BB404" s="178"/>
      <c r="BC404" s="178"/>
      <c r="BD404" s="178"/>
      <c r="CF404" s="178"/>
    </row>
    <row r="405" spans="1:84" ht="15.75" x14ac:dyDescent="0.25">
      <c r="A405" s="103" t="str">
        <f>DataTable3[[#This Row],[FlightNumber]]&amp;" "&amp;DataTable3[[#This Row],[Departure Date]]</f>
        <v>VS76y 44313</v>
      </c>
      <c r="B405" s="185">
        <v>44313</v>
      </c>
      <c r="C405" s="182" t="s">
        <v>119</v>
      </c>
      <c r="D405" s="181" t="s">
        <v>21</v>
      </c>
      <c r="E405" s="181" t="s">
        <v>3</v>
      </c>
      <c r="F405" s="181" t="s">
        <v>101</v>
      </c>
      <c r="G405" s="181" t="s">
        <v>100</v>
      </c>
      <c r="H405" s="181" t="s">
        <v>104</v>
      </c>
      <c r="I405" s="183">
        <v>10</v>
      </c>
      <c r="AU405" s="178"/>
      <c r="AV405" s="178"/>
      <c r="AW405" s="178"/>
      <c r="AX405" s="178"/>
      <c r="AY405" s="178"/>
      <c r="AZ405" s="178"/>
      <c r="BA405" s="178"/>
      <c r="BB405" s="178"/>
      <c r="BC405" s="178"/>
      <c r="BD405" s="178"/>
      <c r="CF405" s="178"/>
    </row>
    <row r="406" spans="1:84" ht="15.75" x14ac:dyDescent="0.25">
      <c r="A406" s="103" t="str">
        <f>DataTable3[[#This Row],[FlightNumber]]&amp;" "&amp;DataTable3[[#This Row],[Departure Date]]</f>
        <v>VS76y 44314</v>
      </c>
      <c r="B406" s="185">
        <v>44314</v>
      </c>
      <c r="C406" s="182" t="s">
        <v>119</v>
      </c>
      <c r="D406" s="181" t="s">
        <v>21</v>
      </c>
      <c r="E406" s="181" t="s">
        <v>3</v>
      </c>
      <c r="F406" s="181" t="s">
        <v>101</v>
      </c>
      <c r="G406" s="181" t="s">
        <v>100</v>
      </c>
      <c r="H406" s="181" t="s">
        <v>104</v>
      </c>
      <c r="I406" s="183">
        <v>10</v>
      </c>
      <c r="AU406" s="178"/>
      <c r="AV406" s="178"/>
      <c r="AW406" s="178"/>
      <c r="AX406" s="178"/>
      <c r="AY406" s="178"/>
      <c r="AZ406" s="178"/>
      <c r="BA406" s="178"/>
      <c r="BB406" s="178"/>
      <c r="BC406" s="178"/>
      <c r="BD406" s="178"/>
      <c r="CF406" s="178"/>
    </row>
    <row r="407" spans="1:84" ht="15.75" x14ac:dyDescent="0.25">
      <c r="A407" s="103" t="str">
        <f>DataTable3[[#This Row],[FlightNumber]]&amp;" "&amp;DataTable3[[#This Row],[Departure Date]]</f>
        <v>VS75y 44314</v>
      </c>
      <c r="B407" s="185">
        <v>44314</v>
      </c>
      <c r="C407" s="182" t="s">
        <v>118</v>
      </c>
      <c r="D407" s="181" t="s">
        <v>3</v>
      </c>
      <c r="E407" s="181" t="s">
        <v>21</v>
      </c>
      <c r="F407" s="181" t="s">
        <v>99</v>
      </c>
      <c r="G407" s="181" t="s">
        <v>100</v>
      </c>
      <c r="H407" s="181" t="s">
        <v>106</v>
      </c>
      <c r="I407" s="183">
        <v>10</v>
      </c>
      <c r="AU407" s="178"/>
      <c r="AV407" s="178"/>
      <c r="AW407" s="178"/>
      <c r="AX407" s="178"/>
      <c r="AY407" s="178"/>
      <c r="AZ407" s="178"/>
      <c r="BA407" s="178"/>
      <c r="BB407" s="178"/>
      <c r="BC407" s="178"/>
      <c r="BD407" s="178"/>
      <c r="CF407" s="178"/>
    </row>
    <row r="408" spans="1:84" ht="15.75" x14ac:dyDescent="0.25">
      <c r="A408" s="103" t="str">
        <f>DataTable3[[#This Row],[FlightNumber]]&amp;" "&amp;DataTable3[[#This Row],[Departure Date]]</f>
        <v>VS28y 44314</v>
      </c>
      <c r="B408" s="185">
        <v>44314</v>
      </c>
      <c r="C408" s="182" t="s">
        <v>120</v>
      </c>
      <c r="D408" s="181" t="s">
        <v>21</v>
      </c>
      <c r="E408" s="181" t="s">
        <v>2</v>
      </c>
      <c r="F408" s="181" t="s">
        <v>101</v>
      </c>
      <c r="G408" s="181" t="s">
        <v>100</v>
      </c>
      <c r="H408" s="181" t="s">
        <v>109</v>
      </c>
      <c r="I408" s="183">
        <v>10</v>
      </c>
      <c r="AU408" s="178"/>
      <c r="AV408" s="178"/>
      <c r="AW408" s="178"/>
      <c r="AX408" s="178"/>
      <c r="AY408" s="178"/>
      <c r="AZ408" s="178"/>
      <c r="BA408" s="178"/>
      <c r="BB408" s="178"/>
      <c r="BC408" s="178"/>
      <c r="BD408" s="178"/>
      <c r="CF408" s="178"/>
    </row>
    <row r="409" spans="1:84" ht="15.75" x14ac:dyDescent="0.25">
      <c r="A409" s="103" t="str">
        <f>DataTable3[[#This Row],[FlightNumber]]&amp;" "&amp;DataTable3[[#This Row],[Departure Date]]</f>
        <v>VS27y 44314</v>
      </c>
      <c r="B409" s="185">
        <v>44314</v>
      </c>
      <c r="C409" s="182" t="s">
        <v>117</v>
      </c>
      <c r="D409" s="181" t="s">
        <v>2</v>
      </c>
      <c r="E409" s="181" t="s">
        <v>21</v>
      </c>
      <c r="F409" s="181" t="s">
        <v>99</v>
      </c>
      <c r="G409" s="181" t="s">
        <v>100</v>
      </c>
      <c r="H409" s="181" t="s">
        <v>107</v>
      </c>
      <c r="I409" s="183">
        <v>10</v>
      </c>
      <c r="AU409" s="178"/>
      <c r="AV409" s="178"/>
      <c r="AW409" s="178"/>
      <c r="AX409" s="178"/>
      <c r="AY409" s="178"/>
      <c r="AZ409" s="178"/>
      <c r="BA409" s="178"/>
      <c r="BB409" s="178"/>
      <c r="BC409" s="178"/>
      <c r="BD409" s="178"/>
      <c r="CF409" s="178"/>
    </row>
    <row r="410" spans="1:84" ht="15.75" x14ac:dyDescent="0.25">
      <c r="A410" s="103" t="str">
        <f>DataTable3[[#This Row],[FlightNumber]]&amp;" "&amp;DataTable3[[#This Row],[Departure Date]]</f>
        <v>VS27y 44315</v>
      </c>
      <c r="B410" s="185">
        <v>44315</v>
      </c>
      <c r="C410" s="182" t="s">
        <v>117</v>
      </c>
      <c r="D410" s="181" t="s">
        <v>2</v>
      </c>
      <c r="E410" s="181" t="s">
        <v>21</v>
      </c>
      <c r="F410" s="181" t="s">
        <v>99</v>
      </c>
      <c r="G410" s="181" t="s">
        <v>100</v>
      </c>
      <c r="H410" s="181" t="s">
        <v>107</v>
      </c>
      <c r="I410" s="183">
        <v>10</v>
      </c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CF410" s="178"/>
    </row>
    <row r="411" spans="1:84" ht="15.75" x14ac:dyDescent="0.25">
      <c r="A411" s="103" t="str">
        <f>DataTable3[[#This Row],[FlightNumber]]&amp;" "&amp;DataTable3[[#This Row],[Departure Date]]</f>
        <v>VS28y 44315</v>
      </c>
      <c r="B411" s="185">
        <v>44315</v>
      </c>
      <c r="C411" s="182" t="s">
        <v>120</v>
      </c>
      <c r="D411" s="181" t="s">
        <v>21</v>
      </c>
      <c r="E411" s="181" t="s">
        <v>2</v>
      </c>
      <c r="F411" s="181" t="s">
        <v>101</v>
      </c>
      <c r="G411" s="181" t="s">
        <v>100</v>
      </c>
      <c r="H411" s="181" t="s">
        <v>109</v>
      </c>
      <c r="I411" s="183">
        <v>10</v>
      </c>
      <c r="AU411" s="178"/>
      <c r="AV411" s="178"/>
      <c r="AW411" s="178"/>
      <c r="AX411" s="178"/>
      <c r="AY411" s="178"/>
      <c r="AZ411" s="178"/>
      <c r="BA411" s="178"/>
      <c r="BB411" s="178"/>
      <c r="BC411" s="178"/>
      <c r="BD411" s="178"/>
      <c r="CF411" s="178"/>
    </row>
    <row r="412" spans="1:84" ht="15.75" x14ac:dyDescent="0.25">
      <c r="A412" s="103" t="str">
        <f>DataTable3[[#This Row],[FlightNumber]]&amp;" "&amp;DataTable3[[#This Row],[Departure Date]]</f>
        <v>VS75y 44315</v>
      </c>
      <c r="B412" s="185">
        <v>44315</v>
      </c>
      <c r="C412" s="182" t="s">
        <v>118</v>
      </c>
      <c r="D412" s="181" t="s">
        <v>3</v>
      </c>
      <c r="E412" s="181" t="s">
        <v>21</v>
      </c>
      <c r="F412" s="181" t="s">
        <v>99</v>
      </c>
      <c r="G412" s="181" t="s">
        <v>100</v>
      </c>
      <c r="H412" s="181" t="s">
        <v>106</v>
      </c>
      <c r="I412" s="183">
        <v>6</v>
      </c>
      <c r="AU412" s="178"/>
      <c r="AV412" s="178"/>
      <c r="AW412" s="178"/>
      <c r="AX412" s="178"/>
      <c r="AY412" s="178"/>
      <c r="AZ412" s="178"/>
      <c r="BA412" s="178"/>
      <c r="BB412" s="178"/>
      <c r="BC412" s="178"/>
      <c r="BD412" s="178"/>
      <c r="CF412" s="178"/>
    </row>
    <row r="413" spans="1:84" ht="15.75" x14ac:dyDescent="0.25">
      <c r="A413" s="103" t="str">
        <f>DataTable3[[#This Row],[FlightNumber]]&amp;" "&amp;DataTable3[[#This Row],[Departure Date]]</f>
        <v>VS76y 44315</v>
      </c>
      <c r="B413" s="185">
        <v>44315</v>
      </c>
      <c r="C413" s="182" t="s">
        <v>119</v>
      </c>
      <c r="D413" s="181" t="s">
        <v>21</v>
      </c>
      <c r="E413" s="181" t="s">
        <v>3</v>
      </c>
      <c r="F413" s="181" t="s">
        <v>101</v>
      </c>
      <c r="G413" s="181" t="s">
        <v>100</v>
      </c>
      <c r="H413" s="181" t="s">
        <v>104</v>
      </c>
      <c r="I413" s="183">
        <v>10</v>
      </c>
      <c r="AU413" s="178"/>
      <c r="AV413" s="178"/>
      <c r="AW413" s="178"/>
      <c r="AX413" s="178"/>
      <c r="AY413" s="178"/>
      <c r="AZ413" s="178"/>
      <c r="BA413" s="178"/>
      <c r="BB413" s="178"/>
      <c r="BC413" s="178"/>
      <c r="BD413" s="178"/>
      <c r="CF413" s="178"/>
    </row>
    <row r="414" spans="1:84" ht="15.75" x14ac:dyDescent="0.25">
      <c r="A414" s="103" t="str">
        <f>DataTable3[[#This Row],[FlightNumber]]&amp;" "&amp;DataTable3[[#This Row],[Departure Date]]</f>
        <v>VS76y 44316</v>
      </c>
      <c r="B414" s="185">
        <v>44316</v>
      </c>
      <c r="C414" s="182" t="s">
        <v>119</v>
      </c>
      <c r="D414" s="181" t="s">
        <v>21</v>
      </c>
      <c r="E414" s="181" t="s">
        <v>3</v>
      </c>
      <c r="F414" s="181" t="s">
        <v>101</v>
      </c>
      <c r="G414" s="181" t="s">
        <v>100</v>
      </c>
      <c r="H414" s="181" t="s">
        <v>104</v>
      </c>
      <c r="I414" s="183">
        <v>10</v>
      </c>
      <c r="AU414" s="178"/>
      <c r="AV414" s="178"/>
      <c r="AW414" s="178"/>
      <c r="AX414" s="178"/>
      <c r="AY414" s="178"/>
      <c r="AZ414" s="178"/>
      <c r="BA414" s="178"/>
      <c r="BB414" s="178"/>
      <c r="BC414" s="178"/>
      <c r="BD414" s="178"/>
      <c r="CF414" s="178"/>
    </row>
    <row r="415" spans="1:84" ht="15.75" x14ac:dyDescent="0.25">
      <c r="A415" s="103" t="str">
        <f>DataTable3[[#This Row],[FlightNumber]]&amp;" "&amp;DataTable3[[#This Row],[Departure Date]]</f>
        <v>VS75y 44316</v>
      </c>
      <c r="B415" s="185">
        <v>44316</v>
      </c>
      <c r="C415" s="182" t="s">
        <v>118</v>
      </c>
      <c r="D415" s="181" t="s">
        <v>3</v>
      </c>
      <c r="E415" s="181" t="s">
        <v>21</v>
      </c>
      <c r="F415" s="181" t="s">
        <v>99</v>
      </c>
      <c r="G415" s="181" t="s">
        <v>100</v>
      </c>
      <c r="H415" s="181" t="s">
        <v>106</v>
      </c>
      <c r="I415" s="183">
        <v>10</v>
      </c>
      <c r="AU415" s="178"/>
      <c r="AV415" s="178"/>
      <c r="AW415" s="178"/>
      <c r="AX415" s="178"/>
      <c r="AY415" s="178"/>
      <c r="AZ415" s="178"/>
      <c r="BA415" s="178"/>
      <c r="BB415" s="178"/>
      <c r="BC415" s="178"/>
      <c r="BD415" s="178"/>
      <c r="CF415" s="178"/>
    </row>
    <row r="416" spans="1:84" ht="15.75" x14ac:dyDescent="0.25">
      <c r="A416" s="103" t="str">
        <f>DataTable3[[#This Row],[FlightNumber]]&amp;" "&amp;DataTable3[[#This Row],[Departure Date]]</f>
        <v>VS28y 44316</v>
      </c>
      <c r="B416" s="185">
        <v>44316</v>
      </c>
      <c r="C416" s="182" t="s">
        <v>120</v>
      </c>
      <c r="D416" s="181" t="s">
        <v>21</v>
      </c>
      <c r="E416" s="181" t="s">
        <v>2</v>
      </c>
      <c r="F416" s="181" t="s">
        <v>101</v>
      </c>
      <c r="G416" s="181" t="s">
        <v>100</v>
      </c>
      <c r="H416" s="181" t="s">
        <v>109</v>
      </c>
      <c r="I416" s="183">
        <v>2</v>
      </c>
      <c r="AU416" s="178"/>
      <c r="AV416" s="178"/>
      <c r="AW416" s="178"/>
      <c r="AX416" s="178"/>
      <c r="AY416" s="178"/>
      <c r="AZ416" s="178"/>
      <c r="BA416" s="178"/>
      <c r="BB416" s="178"/>
      <c r="BC416" s="178"/>
      <c r="BD416" s="178"/>
      <c r="CF416" s="178"/>
    </row>
    <row r="417" spans="1:84" ht="15.75" x14ac:dyDescent="0.25">
      <c r="A417" s="103" t="str">
        <f>DataTable3[[#This Row],[FlightNumber]]&amp;" "&amp;DataTable3[[#This Row],[Departure Date]]</f>
        <v>VS27y 44316</v>
      </c>
      <c r="B417" s="185">
        <v>44316</v>
      </c>
      <c r="C417" s="182" t="s">
        <v>117</v>
      </c>
      <c r="D417" s="181" t="s">
        <v>2</v>
      </c>
      <c r="E417" s="181" t="s">
        <v>21</v>
      </c>
      <c r="F417" s="181" t="s">
        <v>99</v>
      </c>
      <c r="G417" s="181" t="s">
        <v>100</v>
      </c>
      <c r="H417" s="181" t="s">
        <v>107</v>
      </c>
      <c r="I417" s="183">
        <v>10</v>
      </c>
      <c r="AU417" s="178"/>
      <c r="AV417" s="178"/>
      <c r="AW417" s="178"/>
      <c r="AX417" s="178"/>
      <c r="AY417" s="178"/>
      <c r="AZ417" s="178"/>
      <c r="BA417" s="178"/>
      <c r="BB417" s="178"/>
      <c r="BC417" s="178"/>
      <c r="BD417" s="178"/>
      <c r="CF417" s="178"/>
    </row>
    <row r="418" spans="1:84" ht="15.75" x14ac:dyDescent="0.25">
      <c r="A418" s="103" t="str">
        <f>DataTable3[[#This Row],[FlightNumber]]&amp;" "&amp;DataTable3[[#This Row],[Departure Date]]</f>
        <v>VS72y 44316</v>
      </c>
      <c r="B418" s="185">
        <v>44316</v>
      </c>
      <c r="C418" s="182" t="s">
        <v>121</v>
      </c>
      <c r="D418" s="181" t="s">
        <v>21</v>
      </c>
      <c r="E418" s="181" t="s">
        <v>11</v>
      </c>
      <c r="F418" s="181" t="s">
        <v>101</v>
      </c>
      <c r="G418" s="181" t="s">
        <v>100</v>
      </c>
      <c r="H418" s="181" t="s">
        <v>105</v>
      </c>
      <c r="I418" s="183">
        <v>10</v>
      </c>
      <c r="AU418" s="178"/>
      <c r="AV418" s="178"/>
      <c r="AW418" s="178"/>
      <c r="AX418" s="178"/>
      <c r="AY418" s="178"/>
      <c r="AZ418" s="178"/>
      <c r="BA418" s="178"/>
      <c r="BB418" s="178"/>
      <c r="BC418" s="178"/>
      <c r="BD418" s="178"/>
      <c r="CF418" s="178"/>
    </row>
    <row r="419" spans="1:84" ht="15.75" x14ac:dyDescent="0.25">
      <c r="A419" s="103" t="str">
        <f>DataTable3[[#This Row],[FlightNumber]]&amp;" "&amp;DataTable3[[#This Row],[Departure Date]]</f>
        <v>VS72y 44317</v>
      </c>
      <c r="B419" s="185">
        <v>44317</v>
      </c>
      <c r="C419" s="182" t="s">
        <v>121</v>
      </c>
      <c r="D419" s="181" t="s">
        <v>21</v>
      </c>
      <c r="E419" s="181" t="s">
        <v>11</v>
      </c>
      <c r="F419" s="181" t="s">
        <v>101</v>
      </c>
      <c r="G419" s="181" t="s">
        <v>100</v>
      </c>
      <c r="H419" s="181" t="s">
        <v>105</v>
      </c>
      <c r="I419" s="183">
        <v>4</v>
      </c>
      <c r="AU419" s="178"/>
      <c r="AV419" s="178"/>
      <c r="AW419" s="178"/>
      <c r="AX419" s="178"/>
      <c r="AY419" s="178"/>
      <c r="AZ419" s="178"/>
      <c r="BA419" s="178"/>
      <c r="BB419" s="178"/>
      <c r="BC419" s="178"/>
      <c r="BD419" s="178"/>
      <c r="CF419" s="178"/>
    </row>
    <row r="420" spans="1:84" ht="15.75" x14ac:dyDescent="0.25">
      <c r="A420" s="103" t="str">
        <f>DataTable3[[#This Row],[FlightNumber]]&amp;" "&amp;DataTable3[[#This Row],[Departure Date]]</f>
        <v>VS71y 44317</v>
      </c>
      <c r="B420" s="185">
        <v>44317</v>
      </c>
      <c r="C420" s="182" t="s">
        <v>122</v>
      </c>
      <c r="D420" s="181" t="s">
        <v>11</v>
      </c>
      <c r="E420" s="181" t="s">
        <v>21</v>
      </c>
      <c r="F420" s="181" t="s">
        <v>99</v>
      </c>
      <c r="G420" s="181" t="s">
        <v>100</v>
      </c>
      <c r="H420" s="181" t="s">
        <v>108</v>
      </c>
      <c r="I420" s="183">
        <v>6</v>
      </c>
      <c r="AU420" s="178"/>
      <c r="AV420" s="178"/>
      <c r="AW420" s="178"/>
      <c r="AX420" s="178"/>
      <c r="AY420" s="178"/>
      <c r="AZ420" s="178"/>
      <c r="BA420" s="178"/>
      <c r="BB420" s="178"/>
      <c r="BC420" s="178"/>
      <c r="BD420" s="178"/>
      <c r="CF420" s="178"/>
    </row>
    <row r="421" spans="1:84" ht="15.75" x14ac:dyDescent="0.25">
      <c r="A421" s="103" t="str">
        <f>DataTable3[[#This Row],[FlightNumber]]&amp;" "&amp;DataTable3[[#This Row],[Departure Date]]</f>
        <v>VS71y 44317</v>
      </c>
      <c r="B421" s="185">
        <v>44317</v>
      </c>
      <c r="C421" s="182" t="s">
        <v>122</v>
      </c>
      <c r="D421" s="181" t="s">
        <v>11</v>
      </c>
      <c r="E421" s="181" t="s">
        <v>21</v>
      </c>
      <c r="F421" s="181" t="s">
        <v>99</v>
      </c>
      <c r="G421" s="181" t="s">
        <v>100</v>
      </c>
      <c r="H421" s="181" t="s">
        <v>108</v>
      </c>
      <c r="I421" s="183">
        <v>10</v>
      </c>
      <c r="AU421" s="178"/>
      <c r="AV421" s="178"/>
      <c r="AW421" s="178"/>
      <c r="AX421" s="178"/>
      <c r="AY421" s="178"/>
      <c r="AZ421" s="178"/>
      <c r="BA421" s="178"/>
      <c r="BB421" s="178"/>
      <c r="BC421" s="178"/>
      <c r="BD421" s="178"/>
      <c r="CF421" s="178"/>
    </row>
    <row r="422" spans="1:84" ht="15.75" x14ac:dyDescent="0.25">
      <c r="A422" s="103" t="str">
        <f>DataTable3[[#This Row],[FlightNumber]]&amp;" "&amp;DataTable3[[#This Row],[Departure Date]]</f>
        <v>VS27y 44317</v>
      </c>
      <c r="B422" s="185">
        <v>44317</v>
      </c>
      <c r="C422" s="182" t="s">
        <v>117</v>
      </c>
      <c r="D422" s="181" t="s">
        <v>2</v>
      </c>
      <c r="E422" s="181" t="s">
        <v>21</v>
      </c>
      <c r="F422" s="181" t="s">
        <v>99</v>
      </c>
      <c r="G422" s="181" t="s">
        <v>100</v>
      </c>
      <c r="H422" s="181" t="s">
        <v>107</v>
      </c>
      <c r="I422" s="183">
        <v>10</v>
      </c>
      <c r="AU422" s="178"/>
      <c r="AV422" s="178"/>
      <c r="AW422" s="178"/>
      <c r="AX422" s="178"/>
      <c r="AY422" s="178"/>
      <c r="AZ422" s="178"/>
      <c r="BA422" s="178"/>
      <c r="BB422" s="178"/>
      <c r="BC422" s="178"/>
      <c r="BD422" s="178"/>
      <c r="CF422" s="178"/>
    </row>
    <row r="423" spans="1:84" ht="15.75" x14ac:dyDescent="0.25">
      <c r="A423" s="103" t="str">
        <f>DataTable3[[#This Row],[FlightNumber]]&amp;" "&amp;DataTable3[[#This Row],[Departure Date]]</f>
        <v>VS28y 44317</v>
      </c>
      <c r="B423" s="185">
        <v>44317</v>
      </c>
      <c r="C423" s="182" t="s">
        <v>120</v>
      </c>
      <c r="D423" s="181" t="s">
        <v>21</v>
      </c>
      <c r="E423" s="181" t="s">
        <v>2</v>
      </c>
      <c r="F423" s="181" t="s">
        <v>101</v>
      </c>
      <c r="G423" s="181" t="s">
        <v>100</v>
      </c>
      <c r="H423" s="181" t="s">
        <v>109</v>
      </c>
      <c r="I423" s="183">
        <v>10</v>
      </c>
      <c r="AU423" s="178"/>
      <c r="AV423" s="178"/>
      <c r="AW423" s="178"/>
      <c r="AX423" s="178"/>
      <c r="AY423" s="178"/>
      <c r="AZ423" s="178"/>
      <c r="BA423" s="178"/>
      <c r="BB423" s="178"/>
      <c r="BC423" s="178"/>
      <c r="BD423" s="178"/>
      <c r="CF423" s="178"/>
    </row>
    <row r="424" spans="1:84" ht="15.75" x14ac:dyDescent="0.25">
      <c r="A424" s="103" t="str">
        <f>DataTable3[[#This Row],[FlightNumber]]&amp;" "&amp;DataTable3[[#This Row],[Departure Date]]</f>
        <v>VS75y 44317</v>
      </c>
      <c r="B424" s="185">
        <v>44317</v>
      </c>
      <c r="C424" s="182" t="s">
        <v>118</v>
      </c>
      <c r="D424" s="181" t="s">
        <v>3</v>
      </c>
      <c r="E424" s="181" t="s">
        <v>21</v>
      </c>
      <c r="F424" s="181" t="s">
        <v>99</v>
      </c>
      <c r="G424" s="181" t="s">
        <v>100</v>
      </c>
      <c r="H424" s="181" t="s">
        <v>106</v>
      </c>
      <c r="I424" s="183">
        <v>10</v>
      </c>
      <c r="AU424" s="178"/>
      <c r="AV424" s="178"/>
      <c r="AW424" s="178"/>
      <c r="AX424" s="178"/>
      <c r="AY424" s="178"/>
      <c r="AZ424" s="178"/>
      <c r="BA424" s="178"/>
      <c r="BB424" s="178"/>
      <c r="BC424" s="178"/>
      <c r="BD424" s="178"/>
      <c r="CF424" s="178"/>
    </row>
    <row r="425" spans="1:84" ht="15.75" x14ac:dyDescent="0.25">
      <c r="A425" s="103" t="str">
        <f>DataTable3[[#This Row],[FlightNumber]]&amp;" "&amp;DataTable3[[#This Row],[Departure Date]]</f>
        <v>VS76y 44317</v>
      </c>
      <c r="B425" s="185">
        <v>44317</v>
      </c>
      <c r="C425" s="182" t="s">
        <v>119</v>
      </c>
      <c r="D425" s="181" t="s">
        <v>21</v>
      </c>
      <c r="E425" s="181" t="s">
        <v>3</v>
      </c>
      <c r="F425" s="181" t="s">
        <v>101</v>
      </c>
      <c r="G425" s="181" t="s">
        <v>100</v>
      </c>
      <c r="H425" s="181" t="s">
        <v>104</v>
      </c>
      <c r="I425" s="183">
        <v>10</v>
      </c>
      <c r="AU425" s="178"/>
      <c r="AV425" s="178"/>
      <c r="AW425" s="178"/>
      <c r="AX425" s="178"/>
      <c r="AY425" s="178"/>
      <c r="AZ425" s="178"/>
      <c r="BA425" s="178"/>
      <c r="BB425" s="178"/>
      <c r="BC425" s="178"/>
      <c r="BD425" s="178"/>
      <c r="CF425" s="178"/>
    </row>
    <row r="426" spans="1:84" ht="15.75" x14ac:dyDescent="0.25">
      <c r="A426" s="103" t="str">
        <f>DataTable3[[#This Row],[FlightNumber]]&amp;" "&amp;DataTable3[[#This Row],[Departure Date]]</f>
        <v>VS76y 44318</v>
      </c>
      <c r="B426" s="185">
        <v>44318</v>
      </c>
      <c r="C426" s="182" t="s">
        <v>119</v>
      </c>
      <c r="D426" s="181" t="s">
        <v>21</v>
      </c>
      <c r="E426" s="181" t="s">
        <v>3</v>
      </c>
      <c r="F426" s="181" t="s">
        <v>101</v>
      </c>
      <c r="G426" s="181" t="s">
        <v>100</v>
      </c>
      <c r="H426" s="181" t="s">
        <v>104</v>
      </c>
      <c r="I426" s="183">
        <v>10</v>
      </c>
      <c r="AU426" s="178"/>
      <c r="AV426" s="178"/>
      <c r="AW426" s="178"/>
      <c r="AX426" s="178"/>
      <c r="AY426" s="178"/>
      <c r="AZ426" s="178"/>
      <c r="BA426" s="178"/>
      <c r="BB426" s="178"/>
      <c r="BC426" s="178"/>
      <c r="BD426" s="178"/>
      <c r="CF426" s="178"/>
    </row>
    <row r="427" spans="1:84" ht="15.75" x14ac:dyDescent="0.25">
      <c r="A427" s="103" t="str">
        <f>DataTable3[[#This Row],[FlightNumber]]&amp;" "&amp;DataTable3[[#This Row],[Departure Date]]</f>
        <v>VS75y 44318</v>
      </c>
      <c r="B427" s="185">
        <v>44318</v>
      </c>
      <c r="C427" s="182" t="s">
        <v>118</v>
      </c>
      <c r="D427" s="181" t="s">
        <v>3</v>
      </c>
      <c r="E427" s="181" t="s">
        <v>21</v>
      </c>
      <c r="F427" s="181" t="s">
        <v>99</v>
      </c>
      <c r="G427" s="181" t="s">
        <v>100</v>
      </c>
      <c r="H427" s="181" t="s">
        <v>106</v>
      </c>
      <c r="I427" s="183">
        <v>10</v>
      </c>
      <c r="AU427" s="178"/>
      <c r="AV427" s="178"/>
      <c r="AW427" s="178"/>
      <c r="AX427" s="178"/>
      <c r="AY427" s="178"/>
      <c r="AZ427" s="178"/>
      <c r="BA427" s="178"/>
      <c r="BB427" s="178"/>
      <c r="BC427" s="178"/>
      <c r="BD427" s="178"/>
      <c r="CF427" s="178"/>
    </row>
    <row r="428" spans="1:84" ht="15.75" x14ac:dyDescent="0.25">
      <c r="A428" s="103" t="str">
        <f>DataTable3[[#This Row],[FlightNumber]]&amp;" "&amp;DataTable3[[#This Row],[Departure Date]]</f>
        <v>VS28y 44318</v>
      </c>
      <c r="B428" s="185">
        <v>44318</v>
      </c>
      <c r="C428" s="182" t="s">
        <v>120</v>
      </c>
      <c r="D428" s="181" t="s">
        <v>21</v>
      </c>
      <c r="E428" s="181" t="s">
        <v>2</v>
      </c>
      <c r="F428" s="181" t="s">
        <v>101</v>
      </c>
      <c r="G428" s="181" t="s">
        <v>100</v>
      </c>
      <c r="H428" s="181" t="s">
        <v>109</v>
      </c>
      <c r="I428" s="183">
        <v>10</v>
      </c>
      <c r="AU428" s="178"/>
      <c r="AV428" s="178"/>
      <c r="AW428" s="178"/>
      <c r="AX428" s="178"/>
      <c r="AY428" s="178"/>
      <c r="AZ428" s="178"/>
      <c r="BA428" s="178"/>
      <c r="BB428" s="178"/>
      <c r="BC428" s="178"/>
      <c r="BD428" s="178"/>
      <c r="CF428" s="178"/>
    </row>
    <row r="429" spans="1:84" ht="15.75" x14ac:dyDescent="0.25">
      <c r="A429" s="103" t="str">
        <f>DataTable3[[#This Row],[FlightNumber]]&amp;" "&amp;DataTable3[[#This Row],[Departure Date]]</f>
        <v>VS27y 44318</v>
      </c>
      <c r="B429" s="185">
        <v>44318</v>
      </c>
      <c r="C429" s="182" t="s">
        <v>117</v>
      </c>
      <c r="D429" s="181" t="s">
        <v>2</v>
      </c>
      <c r="E429" s="181" t="s">
        <v>21</v>
      </c>
      <c r="F429" s="181" t="s">
        <v>99</v>
      </c>
      <c r="G429" s="181" t="s">
        <v>100</v>
      </c>
      <c r="H429" s="181" t="s">
        <v>107</v>
      </c>
      <c r="I429" s="183">
        <v>10</v>
      </c>
      <c r="AU429" s="178"/>
      <c r="AV429" s="178"/>
      <c r="AW429" s="178"/>
      <c r="AX429" s="178"/>
      <c r="AY429" s="178"/>
      <c r="AZ429" s="178"/>
      <c r="BA429" s="178"/>
      <c r="BB429" s="178"/>
      <c r="BC429" s="178"/>
      <c r="BD429" s="178"/>
      <c r="CF429" s="178"/>
    </row>
    <row r="430" spans="1:84" ht="15.75" x14ac:dyDescent="0.25">
      <c r="A430" s="103" t="str">
        <f>DataTable3[[#This Row],[FlightNumber]]&amp;" "&amp;DataTable3[[#This Row],[Departure Date]]</f>
        <v>VS161y 44318</v>
      </c>
      <c r="B430" s="185">
        <v>44318</v>
      </c>
      <c r="C430" s="182" t="s">
        <v>129</v>
      </c>
      <c r="D430" s="181" t="s">
        <v>73</v>
      </c>
      <c r="E430" s="181" t="s">
        <v>21</v>
      </c>
      <c r="F430" s="181" t="s">
        <v>99</v>
      </c>
      <c r="G430" s="181" t="s">
        <v>100</v>
      </c>
      <c r="H430" s="181" t="s">
        <v>110</v>
      </c>
      <c r="I430" s="183">
        <v>10</v>
      </c>
      <c r="AU430" s="178"/>
      <c r="AV430" s="178"/>
      <c r="AW430" s="178"/>
      <c r="AX430" s="178"/>
      <c r="AY430" s="178"/>
      <c r="AZ430" s="178"/>
      <c r="BA430" s="178"/>
      <c r="BB430" s="178"/>
      <c r="BC430" s="178"/>
      <c r="BD430" s="178"/>
      <c r="CF430" s="178"/>
    </row>
    <row r="431" spans="1:84" ht="15.75" x14ac:dyDescent="0.25">
      <c r="A431" s="103" t="str">
        <f>DataTable3[[#This Row],[FlightNumber]]&amp;" "&amp;DataTable3[[#This Row],[Departure Date]]</f>
        <v>VS162y 44318</v>
      </c>
      <c r="B431" s="185">
        <v>44318</v>
      </c>
      <c r="C431" s="182" t="s">
        <v>121</v>
      </c>
      <c r="D431" s="181" t="s">
        <v>21</v>
      </c>
      <c r="E431" s="181" t="s">
        <v>73</v>
      </c>
      <c r="F431" s="181" t="s">
        <v>101</v>
      </c>
      <c r="G431" s="181" t="s">
        <v>100</v>
      </c>
      <c r="H431" s="181" t="s">
        <v>111</v>
      </c>
      <c r="I431" s="183">
        <v>10</v>
      </c>
      <c r="AU431" s="178"/>
      <c r="AV431" s="178"/>
      <c r="AW431" s="178"/>
      <c r="AX431" s="178"/>
      <c r="AY431" s="178"/>
      <c r="AZ431" s="178"/>
      <c r="BA431" s="178"/>
      <c r="BB431" s="178"/>
      <c r="BC431" s="178"/>
      <c r="BD431" s="178"/>
      <c r="CF431" s="178"/>
    </row>
    <row r="432" spans="1:84" ht="15.75" x14ac:dyDescent="0.25">
      <c r="A432" s="103" t="str">
        <f>DataTable3[[#This Row],[FlightNumber]]&amp;" "&amp;DataTable3[[#This Row],[Departure Date]]</f>
        <v>VS27y 44319</v>
      </c>
      <c r="B432" s="185">
        <v>44319</v>
      </c>
      <c r="C432" s="182" t="s">
        <v>117</v>
      </c>
      <c r="D432" s="181" t="s">
        <v>2</v>
      </c>
      <c r="E432" s="181" t="s">
        <v>21</v>
      </c>
      <c r="F432" s="181" t="s">
        <v>99</v>
      </c>
      <c r="G432" s="181" t="s">
        <v>100</v>
      </c>
      <c r="H432" s="181" t="s">
        <v>107</v>
      </c>
      <c r="I432" s="183">
        <v>10</v>
      </c>
      <c r="AU432" s="178"/>
      <c r="AV432" s="178"/>
      <c r="AW432" s="178"/>
      <c r="AX432" s="178"/>
      <c r="AY432" s="178"/>
      <c r="AZ432" s="178"/>
      <c r="BA432" s="178"/>
      <c r="BB432" s="178"/>
      <c r="BC432" s="178"/>
      <c r="BD432" s="178"/>
      <c r="CF432" s="178"/>
    </row>
    <row r="433" spans="1:84" ht="15.75" x14ac:dyDescent="0.25">
      <c r="A433" s="103" t="str">
        <f>DataTable3[[#This Row],[FlightNumber]]&amp;" "&amp;DataTable3[[#This Row],[Departure Date]]</f>
        <v>VS28y 44319</v>
      </c>
      <c r="B433" s="185">
        <v>44319</v>
      </c>
      <c r="C433" s="182" t="s">
        <v>120</v>
      </c>
      <c r="D433" s="181" t="s">
        <v>21</v>
      </c>
      <c r="E433" s="181" t="s">
        <v>2</v>
      </c>
      <c r="F433" s="181" t="s">
        <v>101</v>
      </c>
      <c r="G433" s="181" t="s">
        <v>100</v>
      </c>
      <c r="H433" s="181" t="s">
        <v>109</v>
      </c>
      <c r="I433" s="183">
        <v>10</v>
      </c>
      <c r="AU433" s="178"/>
      <c r="AV433" s="178"/>
      <c r="AW433" s="178"/>
      <c r="AX433" s="178"/>
      <c r="AY433" s="178"/>
      <c r="AZ433" s="178"/>
      <c r="BA433" s="178"/>
      <c r="BB433" s="178"/>
      <c r="BC433" s="178"/>
      <c r="BD433" s="178"/>
      <c r="CF433" s="178"/>
    </row>
    <row r="434" spans="1:84" ht="15.75" x14ac:dyDescent="0.25">
      <c r="A434" s="103" t="str">
        <f>DataTable3[[#This Row],[FlightNumber]]&amp;" "&amp;DataTable3[[#This Row],[Departure Date]]</f>
        <v>VS75y 44319</v>
      </c>
      <c r="B434" s="185">
        <v>44319</v>
      </c>
      <c r="C434" s="182" t="s">
        <v>118</v>
      </c>
      <c r="D434" s="181" t="s">
        <v>3</v>
      </c>
      <c r="E434" s="181" t="s">
        <v>21</v>
      </c>
      <c r="F434" s="181" t="s">
        <v>99</v>
      </c>
      <c r="G434" s="181" t="s">
        <v>100</v>
      </c>
      <c r="H434" s="181" t="s">
        <v>106</v>
      </c>
      <c r="I434" s="183">
        <v>10</v>
      </c>
      <c r="AU434" s="178"/>
      <c r="AV434" s="178"/>
      <c r="AW434" s="178"/>
      <c r="AX434" s="178"/>
      <c r="AY434" s="178"/>
      <c r="AZ434" s="178"/>
      <c r="BA434" s="178"/>
      <c r="BB434" s="178"/>
      <c r="BC434" s="178"/>
      <c r="BD434" s="178"/>
      <c r="CF434" s="178"/>
    </row>
    <row r="435" spans="1:84" ht="15.75" x14ac:dyDescent="0.25">
      <c r="A435" s="103" t="str">
        <f>DataTable3[[#This Row],[FlightNumber]]&amp;" "&amp;DataTable3[[#This Row],[Departure Date]]</f>
        <v>VS76y 44319</v>
      </c>
      <c r="B435" s="185">
        <v>44319</v>
      </c>
      <c r="C435" s="182" t="s">
        <v>119</v>
      </c>
      <c r="D435" s="181" t="s">
        <v>21</v>
      </c>
      <c r="E435" s="181" t="s">
        <v>3</v>
      </c>
      <c r="F435" s="181" t="s">
        <v>101</v>
      </c>
      <c r="G435" s="181" t="s">
        <v>100</v>
      </c>
      <c r="H435" s="181" t="s">
        <v>104</v>
      </c>
      <c r="I435" s="183">
        <v>10</v>
      </c>
      <c r="AU435" s="178"/>
      <c r="AV435" s="178"/>
      <c r="AW435" s="178"/>
      <c r="AX435" s="178"/>
      <c r="AY435" s="178"/>
      <c r="AZ435" s="178"/>
      <c r="BA435" s="178"/>
      <c r="BB435" s="178"/>
      <c r="BC435" s="178"/>
      <c r="BD435" s="178"/>
      <c r="CF435" s="178"/>
    </row>
    <row r="436" spans="1:84" ht="15.75" x14ac:dyDescent="0.25">
      <c r="A436" s="103" t="str">
        <f>DataTable3[[#This Row],[FlightNumber]]&amp;" "&amp;DataTable3[[#This Row],[Departure Date]]</f>
        <v>VS76y 44320</v>
      </c>
      <c r="B436" s="185">
        <v>44320</v>
      </c>
      <c r="C436" s="182" t="s">
        <v>119</v>
      </c>
      <c r="D436" s="181" t="s">
        <v>21</v>
      </c>
      <c r="E436" s="181" t="s">
        <v>3</v>
      </c>
      <c r="F436" s="181" t="s">
        <v>101</v>
      </c>
      <c r="G436" s="181" t="s">
        <v>100</v>
      </c>
      <c r="H436" s="181" t="s">
        <v>104</v>
      </c>
      <c r="I436" s="183">
        <v>10</v>
      </c>
      <c r="AU436" s="178"/>
      <c r="AV436" s="178"/>
      <c r="AW436" s="178"/>
      <c r="AX436" s="178"/>
      <c r="AY436" s="178"/>
      <c r="AZ436" s="178"/>
      <c r="BA436" s="178"/>
      <c r="BB436" s="178"/>
      <c r="BC436" s="178"/>
      <c r="BD436" s="178"/>
      <c r="CF436" s="178"/>
    </row>
    <row r="437" spans="1:84" ht="15.75" x14ac:dyDescent="0.25">
      <c r="A437" s="103" t="str">
        <f>DataTable3[[#This Row],[FlightNumber]]&amp;" "&amp;DataTable3[[#This Row],[Departure Date]]</f>
        <v>VS75y 44320</v>
      </c>
      <c r="B437" s="185">
        <v>44320</v>
      </c>
      <c r="C437" s="182" t="s">
        <v>118</v>
      </c>
      <c r="D437" s="181" t="s">
        <v>3</v>
      </c>
      <c r="E437" s="181" t="s">
        <v>21</v>
      </c>
      <c r="F437" s="181" t="s">
        <v>99</v>
      </c>
      <c r="G437" s="181" t="s">
        <v>100</v>
      </c>
      <c r="H437" s="181" t="s">
        <v>106</v>
      </c>
      <c r="I437" s="183">
        <v>10</v>
      </c>
      <c r="AU437" s="178"/>
      <c r="AV437" s="178"/>
      <c r="AW437" s="178"/>
      <c r="AX437" s="178"/>
      <c r="AY437" s="178"/>
      <c r="AZ437" s="178"/>
      <c r="BA437" s="178"/>
      <c r="BB437" s="178"/>
      <c r="BC437" s="178"/>
      <c r="BD437" s="178"/>
      <c r="CF437" s="178"/>
    </row>
    <row r="438" spans="1:84" ht="15.75" x14ac:dyDescent="0.25">
      <c r="A438" s="103" t="str">
        <f>DataTable3[[#This Row],[FlightNumber]]&amp;" "&amp;DataTable3[[#This Row],[Departure Date]]</f>
        <v>VS28y 44320</v>
      </c>
      <c r="B438" s="185">
        <v>44320</v>
      </c>
      <c r="C438" s="182" t="s">
        <v>120</v>
      </c>
      <c r="D438" s="181" t="s">
        <v>21</v>
      </c>
      <c r="E438" s="181" t="s">
        <v>2</v>
      </c>
      <c r="F438" s="181" t="s">
        <v>101</v>
      </c>
      <c r="G438" s="181" t="s">
        <v>100</v>
      </c>
      <c r="H438" s="181" t="s">
        <v>109</v>
      </c>
      <c r="I438" s="183">
        <v>10</v>
      </c>
      <c r="AU438" s="178"/>
      <c r="AV438" s="178"/>
      <c r="AW438" s="178"/>
      <c r="AX438" s="178"/>
      <c r="AY438" s="178"/>
      <c r="AZ438" s="178"/>
      <c r="BA438" s="178"/>
      <c r="BB438" s="178"/>
      <c r="BC438" s="178"/>
      <c r="BD438" s="178"/>
      <c r="CF438" s="178"/>
    </row>
    <row r="439" spans="1:84" ht="15.75" x14ac:dyDescent="0.25">
      <c r="A439" s="103" t="str">
        <f>DataTable3[[#This Row],[FlightNumber]]&amp;" "&amp;DataTable3[[#This Row],[Departure Date]]</f>
        <v>VS27y 44320</v>
      </c>
      <c r="B439" s="185">
        <v>44320</v>
      </c>
      <c r="C439" s="182" t="s">
        <v>117</v>
      </c>
      <c r="D439" s="181" t="s">
        <v>2</v>
      </c>
      <c r="E439" s="181" t="s">
        <v>21</v>
      </c>
      <c r="F439" s="181" t="s">
        <v>99</v>
      </c>
      <c r="G439" s="181" t="s">
        <v>100</v>
      </c>
      <c r="H439" s="181" t="s">
        <v>107</v>
      </c>
      <c r="I439" s="183">
        <v>10</v>
      </c>
      <c r="AU439" s="178"/>
      <c r="AV439" s="178"/>
      <c r="AW439" s="178"/>
      <c r="AX439" s="178"/>
      <c r="AY439" s="178"/>
      <c r="AZ439" s="178"/>
      <c r="BA439" s="178"/>
      <c r="BB439" s="178"/>
      <c r="BC439" s="178"/>
      <c r="BD439" s="178"/>
      <c r="CF439" s="178"/>
    </row>
    <row r="440" spans="1:84" ht="15.75" x14ac:dyDescent="0.25">
      <c r="A440" s="103" t="str">
        <f>DataTable3[[#This Row],[FlightNumber]]&amp;" "&amp;DataTable3[[#This Row],[Departure Date]]</f>
        <v>VS27y 44321</v>
      </c>
      <c r="B440" s="185">
        <v>44321</v>
      </c>
      <c r="C440" s="182" t="s">
        <v>117</v>
      </c>
      <c r="D440" s="181" t="s">
        <v>2</v>
      </c>
      <c r="E440" s="181" t="s">
        <v>21</v>
      </c>
      <c r="F440" s="181" t="s">
        <v>99</v>
      </c>
      <c r="G440" s="181" t="s">
        <v>100</v>
      </c>
      <c r="H440" s="181" t="s">
        <v>107</v>
      </c>
      <c r="I440" s="183">
        <v>10</v>
      </c>
      <c r="AU440" s="178"/>
      <c r="AV440" s="178"/>
      <c r="AW440" s="178"/>
      <c r="AX440" s="178"/>
      <c r="AY440" s="178"/>
      <c r="AZ440" s="178"/>
      <c r="BA440" s="178"/>
      <c r="BB440" s="178"/>
      <c r="BC440" s="178"/>
      <c r="BD440" s="178"/>
      <c r="CF440" s="178"/>
    </row>
    <row r="441" spans="1:84" ht="15.75" x14ac:dyDescent="0.25">
      <c r="A441" s="103" t="str">
        <f>DataTable3[[#This Row],[FlightNumber]]&amp;" "&amp;DataTable3[[#This Row],[Departure Date]]</f>
        <v>VS28y 44321</v>
      </c>
      <c r="B441" s="185">
        <v>44321</v>
      </c>
      <c r="C441" s="182" t="s">
        <v>120</v>
      </c>
      <c r="D441" s="181" t="s">
        <v>21</v>
      </c>
      <c r="E441" s="181" t="s">
        <v>2</v>
      </c>
      <c r="F441" s="181" t="s">
        <v>101</v>
      </c>
      <c r="G441" s="181" t="s">
        <v>100</v>
      </c>
      <c r="H441" s="181" t="s">
        <v>109</v>
      </c>
      <c r="I441" s="183">
        <v>10</v>
      </c>
      <c r="AU441" s="178"/>
      <c r="AV441" s="178"/>
      <c r="AW441" s="178"/>
      <c r="AX441" s="178"/>
      <c r="AY441" s="178"/>
      <c r="AZ441" s="178"/>
      <c r="BA441" s="178"/>
      <c r="BB441" s="178"/>
      <c r="BC441" s="178"/>
      <c r="BD441" s="178"/>
      <c r="CF441" s="178"/>
    </row>
    <row r="442" spans="1:84" ht="15.75" x14ac:dyDescent="0.25">
      <c r="A442" s="103" t="str">
        <f>DataTable3[[#This Row],[FlightNumber]]&amp;" "&amp;DataTable3[[#This Row],[Departure Date]]</f>
        <v>VS75y 44321</v>
      </c>
      <c r="B442" s="185">
        <v>44321</v>
      </c>
      <c r="C442" s="182" t="s">
        <v>118</v>
      </c>
      <c r="D442" s="181" t="s">
        <v>3</v>
      </c>
      <c r="E442" s="181" t="s">
        <v>21</v>
      </c>
      <c r="F442" s="181" t="s">
        <v>99</v>
      </c>
      <c r="G442" s="181" t="s">
        <v>100</v>
      </c>
      <c r="H442" s="181" t="s">
        <v>106</v>
      </c>
      <c r="I442" s="183">
        <v>10</v>
      </c>
      <c r="AU442" s="178"/>
      <c r="AV442" s="178"/>
      <c r="AW442" s="178"/>
      <c r="AX442" s="178"/>
      <c r="AY442" s="178"/>
      <c r="AZ442" s="178"/>
      <c r="BA442" s="178"/>
      <c r="BB442" s="178"/>
      <c r="BC442" s="178"/>
      <c r="BD442" s="178"/>
      <c r="CF442" s="178"/>
    </row>
    <row r="443" spans="1:84" ht="15.75" x14ac:dyDescent="0.25">
      <c r="A443" s="103" t="str">
        <f>DataTable3[[#This Row],[FlightNumber]]&amp;" "&amp;DataTable3[[#This Row],[Departure Date]]</f>
        <v>VS76y 44321</v>
      </c>
      <c r="B443" s="185">
        <v>44321</v>
      </c>
      <c r="C443" s="182" t="s">
        <v>119</v>
      </c>
      <c r="D443" s="181" t="s">
        <v>21</v>
      </c>
      <c r="E443" s="181" t="s">
        <v>3</v>
      </c>
      <c r="F443" s="181" t="s">
        <v>101</v>
      </c>
      <c r="G443" s="181" t="s">
        <v>100</v>
      </c>
      <c r="H443" s="181" t="s">
        <v>104</v>
      </c>
      <c r="I443" s="183">
        <v>10</v>
      </c>
      <c r="AU443" s="178"/>
      <c r="AV443" s="178"/>
      <c r="AW443" s="178"/>
      <c r="AX443" s="178"/>
      <c r="AY443" s="178"/>
      <c r="AZ443" s="178"/>
      <c r="BA443" s="178"/>
      <c r="BB443" s="178"/>
      <c r="BC443" s="178"/>
      <c r="BD443" s="178"/>
      <c r="CF443" s="178"/>
    </row>
    <row r="444" spans="1:84" ht="15.75" x14ac:dyDescent="0.25">
      <c r="A444" s="103" t="str">
        <f>DataTable3[[#This Row],[FlightNumber]]&amp;" "&amp;DataTable3[[#This Row],[Departure Date]]</f>
        <v>VS76y 44322</v>
      </c>
      <c r="B444" s="185">
        <v>44322</v>
      </c>
      <c r="C444" s="182" t="s">
        <v>119</v>
      </c>
      <c r="D444" s="181" t="s">
        <v>21</v>
      </c>
      <c r="E444" s="181" t="s">
        <v>3</v>
      </c>
      <c r="F444" s="181" t="s">
        <v>101</v>
      </c>
      <c r="G444" s="181" t="s">
        <v>100</v>
      </c>
      <c r="H444" s="181" t="s">
        <v>104</v>
      </c>
      <c r="I444" s="183">
        <v>10</v>
      </c>
      <c r="AU444" s="178"/>
      <c r="AV444" s="178"/>
      <c r="AW444" s="178"/>
      <c r="AX444" s="178"/>
      <c r="AY444" s="178"/>
      <c r="AZ444" s="178"/>
      <c r="BA444" s="178"/>
      <c r="BB444" s="178"/>
      <c r="BC444" s="178"/>
      <c r="BD444" s="178"/>
      <c r="CF444" s="178"/>
    </row>
    <row r="445" spans="1:84" ht="15.75" x14ac:dyDescent="0.25">
      <c r="A445" s="103" t="str">
        <f>DataTable3[[#This Row],[FlightNumber]]&amp;" "&amp;DataTable3[[#This Row],[Departure Date]]</f>
        <v>VS75y 44322</v>
      </c>
      <c r="B445" s="185">
        <v>44322</v>
      </c>
      <c r="C445" s="182" t="s">
        <v>118</v>
      </c>
      <c r="D445" s="181" t="s">
        <v>3</v>
      </c>
      <c r="E445" s="181" t="s">
        <v>21</v>
      </c>
      <c r="F445" s="181" t="s">
        <v>99</v>
      </c>
      <c r="G445" s="181" t="s">
        <v>100</v>
      </c>
      <c r="H445" s="181" t="s">
        <v>106</v>
      </c>
      <c r="I445" s="183">
        <v>7</v>
      </c>
      <c r="AU445" s="178"/>
      <c r="AV445" s="178"/>
      <c r="AW445" s="178"/>
      <c r="AX445" s="178"/>
      <c r="AY445" s="178"/>
      <c r="AZ445" s="178"/>
      <c r="BA445" s="178"/>
      <c r="BB445" s="178"/>
      <c r="BC445" s="178"/>
      <c r="BD445" s="178"/>
      <c r="CF445" s="178"/>
    </row>
    <row r="446" spans="1:84" ht="15.75" x14ac:dyDescent="0.25">
      <c r="A446" s="103" t="str">
        <f>DataTable3[[#This Row],[FlightNumber]]&amp;" "&amp;DataTable3[[#This Row],[Departure Date]]</f>
        <v>VS28y 44322</v>
      </c>
      <c r="B446" s="185">
        <v>44322</v>
      </c>
      <c r="C446" s="182" t="s">
        <v>120</v>
      </c>
      <c r="D446" s="181" t="s">
        <v>21</v>
      </c>
      <c r="E446" s="181" t="s">
        <v>2</v>
      </c>
      <c r="F446" s="181" t="s">
        <v>101</v>
      </c>
      <c r="G446" s="181" t="s">
        <v>100</v>
      </c>
      <c r="H446" s="181" t="s">
        <v>109</v>
      </c>
      <c r="I446" s="183">
        <v>10</v>
      </c>
      <c r="AU446" s="178"/>
      <c r="AV446" s="178"/>
      <c r="AW446" s="178"/>
      <c r="AX446" s="178"/>
      <c r="AY446" s="178"/>
      <c r="AZ446" s="178"/>
      <c r="BA446" s="178"/>
      <c r="BB446" s="178"/>
      <c r="BC446" s="178"/>
      <c r="BD446" s="178"/>
      <c r="CF446" s="178"/>
    </row>
    <row r="447" spans="1:84" ht="15.75" x14ac:dyDescent="0.25">
      <c r="A447" s="103" t="str">
        <f>DataTable3[[#This Row],[FlightNumber]]&amp;" "&amp;DataTable3[[#This Row],[Departure Date]]</f>
        <v>VS27y 44322</v>
      </c>
      <c r="B447" s="185">
        <v>44322</v>
      </c>
      <c r="C447" s="182" t="s">
        <v>117</v>
      </c>
      <c r="D447" s="181" t="s">
        <v>2</v>
      </c>
      <c r="E447" s="181" t="s">
        <v>21</v>
      </c>
      <c r="F447" s="181" t="s">
        <v>99</v>
      </c>
      <c r="G447" s="181" t="s">
        <v>100</v>
      </c>
      <c r="H447" s="181" t="s">
        <v>107</v>
      </c>
      <c r="I447" s="183">
        <v>10</v>
      </c>
      <c r="AU447" s="178"/>
      <c r="AV447" s="178"/>
      <c r="AW447" s="178"/>
      <c r="AX447" s="178"/>
      <c r="AY447" s="178"/>
      <c r="AZ447" s="178"/>
      <c r="BA447" s="178"/>
      <c r="BB447" s="178"/>
      <c r="BC447" s="178"/>
      <c r="BD447" s="178"/>
      <c r="CF447" s="178"/>
    </row>
    <row r="448" spans="1:84" ht="15.75" x14ac:dyDescent="0.25">
      <c r="A448" s="103" t="str">
        <f>DataTable3[[#This Row],[FlightNumber]]&amp;" "&amp;DataTable3[[#This Row],[Departure Date]]</f>
        <v>VS27y 44323</v>
      </c>
      <c r="B448" s="185">
        <v>44323</v>
      </c>
      <c r="C448" s="182" t="s">
        <v>117</v>
      </c>
      <c r="D448" s="181" t="s">
        <v>2</v>
      </c>
      <c r="E448" s="181" t="s">
        <v>21</v>
      </c>
      <c r="F448" s="181" t="s">
        <v>99</v>
      </c>
      <c r="G448" s="181" t="s">
        <v>100</v>
      </c>
      <c r="H448" s="181" t="s">
        <v>107</v>
      </c>
      <c r="I448" s="183">
        <v>10</v>
      </c>
      <c r="AU448" s="178"/>
      <c r="AV448" s="178"/>
      <c r="AW448" s="178"/>
      <c r="AX448" s="178"/>
      <c r="AY448" s="178"/>
      <c r="AZ448" s="178"/>
      <c r="BA448" s="178"/>
      <c r="BB448" s="178"/>
      <c r="BC448" s="178"/>
      <c r="BD448" s="178"/>
      <c r="CF448" s="178"/>
    </row>
    <row r="449" spans="1:84" ht="15.75" x14ac:dyDescent="0.25">
      <c r="A449" s="103" t="str">
        <f>DataTable3[[#This Row],[FlightNumber]]&amp;" "&amp;DataTable3[[#This Row],[Departure Date]]</f>
        <v>VS28y 44323</v>
      </c>
      <c r="B449" s="185">
        <v>44323</v>
      </c>
      <c r="C449" s="182" t="s">
        <v>120</v>
      </c>
      <c r="D449" s="181" t="s">
        <v>21</v>
      </c>
      <c r="E449" s="181" t="s">
        <v>2</v>
      </c>
      <c r="F449" s="181" t="s">
        <v>101</v>
      </c>
      <c r="G449" s="181" t="s">
        <v>100</v>
      </c>
      <c r="H449" s="181" t="s">
        <v>109</v>
      </c>
      <c r="I449" s="183">
        <v>10</v>
      </c>
      <c r="AU449" s="178"/>
      <c r="AV449" s="178"/>
      <c r="AW449" s="178"/>
      <c r="AX449" s="178"/>
      <c r="AY449" s="178"/>
      <c r="AZ449" s="178"/>
      <c r="BA449" s="178"/>
      <c r="BB449" s="178"/>
      <c r="BC449" s="178"/>
      <c r="BD449" s="178"/>
      <c r="CF449" s="178"/>
    </row>
    <row r="450" spans="1:84" ht="15.75" x14ac:dyDescent="0.25">
      <c r="A450" s="103" t="str">
        <f>DataTable3[[#This Row],[FlightNumber]]&amp;" "&amp;DataTable3[[#This Row],[Departure Date]]</f>
        <v>VS75y 44323</v>
      </c>
      <c r="B450" s="185">
        <v>44323</v>
      </c>
      <c r="C450" s="182" t="s">
        <v>118</v>
      </c>
      <c r="D450" s="181" t="s">
        <v>3</v>
      </c>
      <c r="E450" s="181" t="s">
        <v>21</v>
      </c>
      <c r="F450" s="181" t="s">
        <v>99</v>
      </c>
      <c r="G450" s="181" t="s">
        <v>100</v>
      </c>
      <c r="H450" s="181" t="s">
        <v>106</v>
      </c>
      <c r="I450" s="183">
        <v>10</v>
      </c>
      <c r="AU450" s="178"/>
      <c r="AV450" s="178"/>
      <c r="AW450" s="178"/>
      <c r="AX450" s="178"/>
      <c r="AY450" s="178"/>
      <c r="AZ450" s="178"/>
      <c r="BA450" s="178"/>
      <c r="BB450" s="178"/>
      <c r="BC450" s="178"/>
      <c r="BD450" s="178"/>
      <c r="CF450" s="178"/>
    </row>
    <row r="451" spans="1:84" ht="15.75" x14ac:dyDescent="0.25">
      <c r="A451" s="103" t="str">
        <f>DataTable3[[#This Row],[FlightNumber]]&amp;" "&amp;DataTable3[[#This Row],[Departure Date]]</f>
        <v>VS76y 44323</v>
      </c>
      <c r="B451" s="185">
        <v>44323</v>
      </c>
      <c r="C451" s="182" t="s">
        <v>119</v>
      </c>
      <c r="D451" s="181" t="s">
        <v>21</v>
      </c>
      <c r="E451" s="181" t="s">
        <v>3</v>
      </c>
      <c r="F451" s="181" t="s">
        <v>101</v>
      </c>
      <c r="G451" s="181" t="s">
        <v>100</v>
      </c>
      <c r="H451" s="181" t="s">
        <v>104</v>
      </c>
      <c r="I451" s="183">
        <v>10</v>
      </c>
      <c r="AU451" s="178"/>
      <c r="AV451" s="178"/>
      <c r="AW451" s="178"/>
      <c r="AX451" s="178"/>
      <c r="AY451" s="178"/>
      <c r="AZ451" s="178"/>
      <c r="BA451" s="178"/>
      <c r="BB451" s="178"/>
      <c r="BC451" s="178"/>
      <c r="BD451" s="178"/>
      <c r="CF451" s="178"/>
    </row>
    <row r="452" spans="1:84" ht="15.75" x14ac:dyDescent="0.25">
      <c r="A452" s="103" t="str">
        <f>DataTable3[[#This Row],[FlightNumber]]&amp;" "&amp;DataTable3[[#This Row],[Departure Date]]</f>
        <v>VS71y 44323</v>
      </c>
      <c r="B452" s="185">
        <v>44323</v>
      </c>
      <c r="C452" s="182" t="s">
        <v>122</v>
      </c>
      <c r="D452" s="181" t="s">
        <v>11</v>
      </c>
      <c r="E452" s="181" t="s">
        <v>21</v>
      </c>
      <c r="F452" s="181" t="s">
        <v>99</v>
      </c>
      <c r="G452" s="181" t="s">
        <v>100</v>
      </c>
      <c r="H452" s="181" t="s">
        <v>108</v>
      </c>
      <c r="I452" s="183">
        <v>10</v>
      </c>
      <c r="AU452" s="178"/>
      <c r="AV452" s="178"/>
      <c r="AW452" s="178"/>
      <c r="AX452" s="178"/>
      <c r="AY452" s="178"/>
      <c r="AZ452" s="178"/>
      <c r="BA452" s="178"/>
      <c r="BB452" s="178"/>
      <c r="BC452" s="178"/>
      <c r="BD452" s="178"/>
      <c r="CF452" s="178"/>
    </row>
    <row r="453" spans="1:84" ht="15.75" x14ac:dyDescent="0.25">
      <c r="A453" s="103" t="str">
        <f>DataTable3[[#This Row],[FlightNumber]]&amp;" "&amp;DataTable3[[#This Row],[Departure Date]]</f>
        <v>VS72y 44323</v>
      </c>
      <c r="B453" s="185">
        <v>44323</v>
      </c>
      <c r="C453" s="182" t="s">
        <v>121</v>
      </c>
      <c r="D453" s="181" t="s">
        <v>21</v>
      </c>
      <c r="E453" s="181" t="s">
        <v>11</v>
      </c>
      <c r="F453" s="181" t="s">
        <v>101</v>
      </c>
      <c r="G453" s="181" t="s">
        <v>100</v>
      </c>
      <c r="H453" s="181" t="s">
        <v>105</v>
      </c>
      <c r="I453" s="183">
        <v>3</v>
      </c>
      <c r="AU453" s="178"/>
      <c r="AV453" s="178"/>
      <c r="AW453" s="178"/>
      <c r="AX453" s="178"/>
      <c r="AY453" s="178"/>
      <c r="AZ453" s="178"/>
      <c r="BA453" s="178"/>
      <c r="BB453" s="178"/>
      <c r="BC453" s="178"/>
      <c r="BD453" s="178"/>
      <c r="CF453" s="178"/>
    </row>
    <row r="454" spans="1:84" ht="15.75" x14ac:dyDescent="0.25">
      <c r="A454" s="103" t="str">
        <f>DataTable3[[#This Row],[FlightNumber]]&amp;" "&amp;DataTable3[[#This Row],[Departure Date]]</f>
        <v>VS72y 44324</v>
      </c>
      <c r="B454" s="185">
        <v>44324</v>
      </c>
      <c r="C454" s="182" t="s">
        <v>121</v>
      </c>
      <c r="D454" s="181" t="s">
        <v>21</v>
      </c>
      <c r="E454" s="181" t="s">
        <v>11</v>
      </c>
      <c r="F454" s="181" t="s">
        <v>101</v>
      </c>
      <c r="G454" s="181" t="s">
        <v>100</v>
      </c>
      <c r="H454" s="181" t="s">
        <v>105</v>
      </c>
      <c r="I454" s="183">
        <v>1</v>
      </c>
      <c r="AU454" s="178"/>
      <c r="AV454" s="178"/>
      <c r="AW454" s="178"/>
      <c r="AX454" s="178"/>
      <c r="AY454" s="178"/>
      <c r="AZ454" s="178"/>
      <c r="BA454" s="178"/>
      <c r="BB454" s="178"/>
      <c r="BC454" s="178"/>
      <c r="BD454" s="178"/>
      <c r="CF454" s="178"/>
    </row>
    <row r="455" spans="1:84" ht="15.75" x14ac:dyDescent="0.25">
      <c r="A455" s="103" t="str">
        <f>DataTable3[[#This Row],[FlightNumber]]&amp;" "&amp;DataTable3[[#This Row],[Departure Date]]</f>
        <v>VS71y 44324</v>
      </c>
      <c r="B455" s="185">
        <v>44324</v>
      </c>
      <c r="C455" s="182" t="s">
        <v>128</v>
      </c>
      <c r="D455" s="181" t="s">
        <v>11</v>
      </c>
      <c r="E455" s="181" t="s">
        <v>21</v>
      </c>
      <c r="F455" s="181" t="s">
        <v>99</v>
      </c>
      <c r="G455" s="181" t="s">
        <v>100</v>
      </c>
      <c r="H455" s="181" t="s">
        <v>108</v>
      </c>
      <c r="I455" s="183">
        <v>3</v>
      </c>
      <c r="AU455" s="178"/>
      <c r="AV455" s="178"/>
      <c r="AW455" s="178"/>
      <c r="AX455" s="178"/>
      <c r="AY455" s="178"/>
      <c r="AZ455" s="178"/>
      <c r="BA455" s="178"/>
      <c r="BB455" s="178"/>
      <c r="BC455" s="178"/>
      <c r="BD455" s="178"/>
      <c r="CF455" s="178"/>
    </row>
    <row r="456" spans="1:84" ht="15.75" x14ac:dyDescent="0.25">
      <c r="A456" s="103" t="str">
        <f>DataTable3[[#This Row],[FlightNumber]]&amp;" "&amp;DataTable3[[#This Row],[Departure Date]]</f>
        <v>VS76y 44324</v>
      </c>
      <c r="B456" s="185">
        <v>44324</v>
      </c>
      <c r="C456" s="182" t="s">
        <v>119</v>
      </c>
      <c r="D456" s="181" t="s">
        <v>21</v>
      </c>
      <c r="E456" s="181" t="s">
        <v>3</v>
      </c>
      <c r="F456" s="181" t="s">
        <v>101</v>
      </c>
      <c r="G456" s="181" t="s">
        <v>100</v>
      </c>
      <c r="H456" s="181" t="s">
        <v>104</v>
      </c>
      <c r="I456" s="183">
        <v>10</v>
      </c>
      <c r="AU456" s="178"/>
      <c r="AV456" s="178"/>
      <c r="AW456" s="178"/>
      <c r="AX456" s="178"/>
      <c r="AY456" s="178"/>
      <c r="AZ456" s="178"/>
      <c r="BA456" s="178"/>
      <c r="BB456" s="178"/>
      <c r="BC456" s="178"/>
      <c r="BD456" s="178"/>
      <c r="CF456" s="178"/>
    </row>
    <row r="457" spans="1:84" ht="15.75" x14ac:dyDescent="0.25">
      <c r="A457" s="103" t="str">
        <f>DataTable3[[#This Row],[FlightNumber]]&amp;" "&amp;DataTable3[[#This Row],[Departure Date]]</f>
        <v>VS75y 44324</v>
      </c>
      <c r="B457" s="185">
        <v>44324</v>
      </c>
      <c r="C457" s="182" t="s">
        <v>118</v>
      </c>
      <c r="D457" s="181" t="s">
        <v>3</v>
      </c>
      <c r="E457" s="181" t="s">
        <v>21</v>
      </c>
      <c r="F457" s="181" t="s">
        <v>99</v>
      </c>
      <c r="G457" s="181" t="s">
        <v>100</v>
      </c>
      <c r="H457" s="181" t="s">
        <v>106</v>
      </c>
      <c r="I457" s="183">
        <v>10</v>
      </c>
      <c r="AU457" s="178"/>
      <c r="AV457" s="178"/>
      <c r="AW457" s="178"/>
      <c r="AX457" s="178"/>
      <c r="AY457" s="178"/>
      <c r="AZ457" s="178"/>
      <c r="BA457" s="178"/>
      <c r="BB457" s="178"/>
      <c r="BC457" s="178"/>
      <c r="BD457" s="178"/>
      <c r="CF457" s="178"/>
    </row>
    <row r="458" spans="1:84" ht="15.75" x14ac:dyDescent="0.25">
      <c r="A458" s="103" t="str">
        <f>DataTable3[[#This Row],[FlightNumber]]&amp;" "&amp;DataTable3[[#This Row],[Departure Date]]</f>
        <v>VS28y 44324</v>
      </c>
      <c r="B458" s="185">
        <v>44324</v>
      </c>
      <c r="C458" s="182" t="s">
        <v>120</v>
      </c>
      <c r="D458" s="181" t="s">
        <v>21</v>
      </c>
      <c r="E458" s="181" t="s">
        <v>2</v>
      </c>
      <c r="F458" s="181" t="s">
        <v>101</v>
      </c>
      <c r="G458" s="181" t="s">
        <v>100</v>
      </c>
      <c r="H458" s="181" t="s">
        <v>109</v>
      </c>
      <c r="I458" s="183">
        <v>10</v>
      </c>
      <c r="AU458" s="178"/>
      <c r="AV458" s="178"/>
      <c r="AW458" s="178"/>
      <c r="AX458" s="178"/>
      <c r="AY458" s="178"/>
      <c r="AZ458" s="178"/>
      <c r="BA458" s="178"/>
      <c r="BB458" s="178"/>
      <c r="BC458" s="178"/>
      <c r="BD458" s="178"/>
      <c r="CF458" s="178"/>
    </row>
    <row r="459" spans="1:84" ht="15.75" x14ac:dyDescent="0.25">
      <c r="A459" s="103" t="str">
        <f>DataTable3[[#This Row],[FlightNumber]]&amp;" "&amp;DataTable3[[#This Row],[Departure Date]]</f>
        <v>VS27y 44324</v>
      </c>
      <c r="B459" s="185">
        <v>44324</v>
      </c>
      <c r="C459" s="182" t="s">
        <v>117</v>
      </c>
      <c r="D459" s="181" t="s">
        <v>2</v>
      </c>
      <c r="E459" s="181" t="s">
        <v>21</v>
      </c>
      <c r="F459" s="181" t="s">
        <v>99</v>
      </c>
      <c r="G459" s="181" t="s">
        <v>100</v>
      </c>
      <c r="H459" s="181" t="s">
        <v>107</v>
      </c>
      <c r="I459" s="183">
        <v>10</v>
      </c>
      <c r="AU459" s="178"/>
      <c r="AV459" s="178"/>
      <c r="AW459" s="178"/>
      <c r="AX459" s="178"/>
      <c r="AY459" s="178"/>
      <c r="AZ459" s="178"/>
      <c r="BA459" s="178"/>
      <c r="BB459" s="178"/>
      <c r="BC459" s="178"/>
      <c r="BD459" s="178"/>
      <c r="CF459" s="178"/>
    </row>
    <row r="460" spans="1:84" ht="15.75" x14ac:dyDescent="0.25">
      <c r="A460" s="103" t="str">
        <f>DataTable3[[#This Row],[FlightNumber]]&amp;" "&amp;DataTable3[[#This Row],[Departure Date]]</f>
        <v>VS27y 44325</v>
      </c>
      <c r="B460" s="185">
        <v>44325</v>
      </c>
      <c r="C460" s="182" t="s">
        <v>117</v>
      </c>
      <c r="D460" s="181" t="s">
        <v>2</v>
      </c>
      <c r="E460" s="181" t="s">
        <v>21</v>
      </c>
      <c r="F460" s="181" t="s">
        <v>99</v>
      </c>
      <c r="G460" s="181" t="s">
        <v>100</v>
      </c>
      <c r="H460" s="181" t="s">
        <v>107</v>
      </c>
      <c r="I460" s="183">
        <v>10</v>
      </c>
      <c r="AU460" s="178"/>
      <c r="AV460" s="178"/>
      <c r="AW460" s="178"/>
      <c r="AX460" s="178"/>
      <c r="AY460" s="178"/>
      <c r="AZ460" s="178"/>
      <c r="BA460" s="178"/>
      <c r="BB460" s="178"/>
      <c r="BC460" s="178"/>
      <c r="BD460" s="178"/>
      <c r="CF460" s="178"/>
    </row>
    <row r="461" spans="1:84" ht="15.75" x14ac:dyDescent="0.25">
      <c r="A461" s="103" t="str">
        <f>DataTable3[[#This Row],[FlightNumber]]&amp;" "&amp;DataTable3[[#This Row],[Departure Date]]</f>
        <v>VS28y 44325</v>
      </c>
      <c r="B461" s="185">
        <v>44325</v>
      </c>
      <c r="C461" s="182" t="s">
        <v>120</v>
      </c>
      <c r="D461" s="181" t="s">
        <v>21</v>
      </c>
      <c r="E461" s="181" t="s">
        <v>2</v>
      </c>
      <c r="F461" s="181" t="s">
        <v>101</v>
      </c>
      <c r="G461" s="181" t="s">
        <v>100</v>
      </c>
      <c r="H461" s="181" t="s">
        <v>109</v>
      </c>
      <c r="I461" s="183">
        <v>8</v>
      </c>
      <c r="AU461" s="178"/>
      <c r="AV461" s="178"/>
      <c r="AW461" s="178"/>
      <c r="AX461" s="178"/>
      <c r="AY461" s="178"/>
      <c r="AZ461" s="178"/>
      <c r="BA461" s="178"/>
      <c r="BB461" s="178"/>
      <c r="BC461" s="178"/>
      <c r="BD461" s="178"/>
      <c r="CF461" s="178"/>
    </row>
    <row r="462" spans="1:84" ht="15.75" x14ac:dyDescent="0.25">
      <c r="A462" s="103" t="str">
        <f>DataTable3[[#This Row],[FlightNumber]]&amp;" "&amp;DataTable3[[#This Row],[Departure Date]]</f>
        <v>VS75y 44325</v>
      </c>
      <c r="B462" s="185">
        <v>44325</v>
      </c>
      <c r="C462" s="182" t="s">
        <v>118</v>
      </c>
      <c r="D462" s="181" t="s">
        <v>3</v>
      </c>
      <c r="E462" s="181" t="s">
        <v>21</v>
      </c>
      <c r="F462" s="181" t="s">
        <v>99</v>
      </c>
      <c r="G462" s="181" t="s">
        <v>100</v>
      </c>
      <c r="H462" s="181" t="s">
        <v>106</v>
      </c>
      <c r="I462" s="183">
        <v>10</v>
      </c>
      <c r="AU462" s="178"/>
      <c r="AV462" s="178"/>
      <c r="AW462" s="178"/>
      <c r="AX462" s="178"/>
      <c r="AY462" s="178"/>
      <c r="AZ462" s="178"/>
      <c r="BA462" s="178"/>
      <c r="BB462" s="178"/>
      <c r="BC462" s="178"/>
      <c r="BD462" s="178"/>
      <c r="CF462" s="178"/>
    </row>
    <row r="463" spans="1:84" ht="15.75" x14ac:dyDescent="0.25">
      <c r="A463" s="103" t="str">
        <f>DataTable3[[#This Row],[FlightNumber]]&amp;" "&amp;DataTable3[[#This Row],[Departure Date]]</f>
        <v>VS76y 44325</v>
      </c>
      <c r="B463" s="185">
        <v>44325</v>
      </c>
      <c r="C463" s="182" t="s">
        <v>119</v>
      </c>
      <c r="D463" s="181" t="s">
        <v>21</v>
      </c>
      <c r="E463" s="181" t="s">
        <v>3</v>
      </c>
      <c r="F463" s="181" t="s">
        <v>101</v>
      </c>
      <c r="G463" s="181" t="s">
        <v>100</v>
      </c>
      <c r="H463" s="181" t="s">
        <v>104</v>
      </c>
      <c r="I463" s="183">
        <v>10</v>
      </c>
      <c r="AU463" s="178"/>
      <c r="AV463" s="178"/>
      <c r="AW463" s="178"/>
      <c r="AX463" s="178"/>
      <c r="AY463" s="178"/>
      <c r="AZ463" s="178"/>
      <c r="BA463" s="178"/>
      <c r="BB463" s="178"/>
      <c r="BC463" s="178"/>
      <c r="BD463" s="178"/>
      <c r="CF463" s="178"/>
    </row>
    <row r="464" spans="1:84" ht="15.75" x14ac:dyDescent="0.25">
      <c r="A464" s="103" t="str">
        <f>DataTable3[[#This Row],[FlightNumber]]&amp;" "&amp;DataTable3[[#This Row],[Departure Date]]</f>
        <v>VS162y 44325</v>
      </c>
      <c r="B464" s="185">
        <v>44325</v>
      </c>
      <c r="C464" s="182" t="s">
        <v>121</v>
      </c>
      <c r="D464" s="181" t="s">
        <v>21</v>
      </c>
      <c r="E464" s="181" t="s">
        <v>73</v>
      </c>
      <c r="F464" s="181" t="s">
        <v>101</v>
      </c>
      <c r="G464" s="181" t="s">
        <v>100</v>
      </c>
      <c r="H464" s="181" t="s">
        <v>111</v>
      </c>
      <c r="I464" s="183">
        <v>3</v>
      </c>
      <c r="AU464" s="178"/>
      <c r="AV464" s="178"/>
      <c r="AW464" s="178"/>
      <c r="AX464" s="178"/>
      <c r="AY464" s="178"/>
      <c r="AZ464" s="178"/>
      <c r="BA464" s="178"/>
      <c r="BB464" s="178"/>
      <c r="BC464" s="178"/>
      <c r="BD464" s="178"/>
      <c r="CF464" s="178"/>
    </row>
    <row r="465" spans="1:84" ht="15.75" x14ac:dyDescent="0.25">
      <c r="A465" s="103" t="str">
        <f>DataTable3[[#This Row],[FlightNumber]]&amp;" "&amp;DataTable3[[#This Row],[Departure Date]]</f>
        <v>VS161y 44325</v>
      </c>
      <c r="B465" s="185">
        <v>44325</v>
      </c>
      <c r="C465" s="182" t="s">
        <v>129</v>
      </c>
      <c r="D465" s="181" t="s">
        <v>73</v>
      </c>
      <c r="E465" s="181" t="s">
        <v>21</v>
      </c>
      <c r="F465" s="181" t="s">
        <v>99</v>
      </c>
      <c r="G465" s="181" t="s">
        <v>100</v>
      </c>
      <c r="H465" s="181" t="s">
        <v>110</v>
      </c>
      <c r="I465" s="183">
        <v>10</v>
      </c>
      <c r="AU465" s="178"/>
      <c r="AV465" s="178"/>
      <c r="AW465" s="178"/>
      <c r="AX465" s="178"/>
      <c r="AY465" s="178"/>
      <c r="AZ465" s="178"/>
      <c r="BA465" s="178"/>
      <c r="BB465" s="178"/>
      <c r="BC465" s="178"/>
      <c r="BD465" s="178"/>
      <c r="CF465" s="178"/>
    </row>
    <row r="466" spans="1:84" ht="15.75" x14ac:dyDescent="0.25">
      <c r="A466" s="103" t="str">
        <f>DataTable3[[#This Row],[FlightNumber]]&amp;" "&amp;DataTable3[[#This Row],[Departure Date]]</f>
        <v>VS76y 44326</v>
      </c>
      <c r="B466" s="185">
        <v>44326</v>
      </c>
      <c r="C466" s="182" t="s">
        <v>119</v>
      </c>
      <c r="D466" s="181" t="s">
        <v>21</v>
      </c>
      <c r="E466" s="181" t="s">
        <v>3</v>
      </c>
      <c r="F466" s="181" t="s">
        <v>101</v>
      </c>
      <c r="G466" s="181" t="s">
        <v>100</v>
      </c>
      <c r="H466" s="181" t="s">
        <v>104</v>
      </c>
      <c r="I466" s="183">
        <v>10</v>
      </c>
      <c r="AU466" s="178"/>
      <c r="AV466" s="178"/>
      <c r="AW466" s="178"/>
      <c r="AX466" s="178"/>
      <c r="AY466" s="178"/>
      <c r="AZ466" s="178"/>
      <c r="BA466" s="178"/>
      <c r="BB466" s="178"/>
      <c r="BC466" s="178"/>
      <c r="BD466" s="178"/>
      <c r="CF466" s="178"/>
    </row>
    <row r="467" spans="1:84" ht="15.75" x14ac:dyDescent="0.25">
      <c r="A467" s="103" t="str">
        <f>DataTable3[[#This Row],[FlightNumber]]&amp;" "&amp;DataTable3[[#This Row],[Departure Date]]</f>
        <v>VS75y 44326</v>
      </c>
      <c r="B467" s="185">
        <v>44326</v>
      </c>
      <c r="C467" s="182" t="s">
        <v>118</v>
      </c>
      <c r="D467" s="181" t="s">
        <v>3</v>
      </c>
      <c r="E467" s="181" t="s">
        <v>21</v>
      </c>
      <c r="F467" s="181" t="s">
        <v>99</v>
      </c>
      <c r="G467" s="181" t="s">
        <v>100</v>
      </c>
      <c r="H467" s="181" t="s">
        <v>106</v>
      </c>
      <c r="I467" s="183">
        <v>10</v>
      </c>
      <c r="AU467" s="178"/>
      <c r="AV467" s="178"/>
      <c r="AW467" s="178"/>
      <c r="AX467" s="178"/>
      <c r="AY467" s="178"/>
      <c r="AZ467" s="178"/>
      <c r="BA467" s="178"/>
      <c r="BB467" s="178"/>
      <c r="BC467" s="178"/>
      <c r="BD467" s="178"/>
      <c r="CF467" s="178"/>
    </row>
    <row r="468" spans="1:84" ht="15.75" x14ac:dyDescent="0.25">
      <c r="A468" s="103" t="str">
        <f>DataTable3[[#This Row],[FlightNumber]]&amp;" "&amp;DataTable3[[#This Row],[Departure Date]]</f>
        <v>VS28y 44326</v>
      </c>
      <c r="B468" s="185">
        <v>44326</v>
      </c>
      <c r="C468" s="182" t="s">
        <v>120</v>
      </c>
      <c r="D468" s="181" t="s">
        <v>21</v>
      </c>
      <c r="E468" s="181" t="s">
        <v>2</v>
      </c>
      <c r="F468" s="181" t="s">
        <v>101</v>
      </c>
      <c r="G468" s="181" t="s">
        <v>100</v>
      </c>
      <c r="H468" s="181" t="s">
        <v>109</v>
      </c>
      <c r="I468" s="183">
        <v>10</v>
      </c>
      <c r="AU468" s="178"/>
      <c r="AV468" s="178"/>
      <c r="AW468" s="178"/>
      <c r="AX468" s="178"/>
      <c r="AY468" s="178"/>
      <c r="AZ468" s="178"/>
      <c r="BA468" s="178"/>
      <c r="BB468" s="178"/>
      <c r="BC468" s="178"/>
      <c r="BD468" s="178"/>
      <c r="CF468" s="178"/>
    </row>
    <row r="469" spans="1:84" ht="15.75" x14ac:dyDescent="0.25">
      <c r="A469" s="103" t="str">
        <f>DataTable3[[#This Row],[FlightNumber]]&amp;" "&amp;DataTable3[[#This Row],[Departure Date]]</f>
        <v>VS27y 44326</v>
      </c>
      <c r="B469" s="185">
        <v>44326</v>
      </c>
      <c r="C469" s="182" t="s">
        <v>117</v>
      </c>
      <c r="D469" s="181" t="s">
        <v>2</v>
      </c>
      <c r="E469" s="181" t="s">
        <v>21</v>
      </c>
      <c r="F469" s="181" t="s">
        <v>99</v>
      </c>
      <c r="G469" s="181" t="s">
        <v>100</v>
      </c>
      <c r="H469" s="181" t="s">
        <v>107</v>
      </c>
      <c r="I469" s="183">
        <v>10</v>
      </c>
      <c r="AU469" s="178"/>
      <c r="AV469" s="178"/>
      <c r="AW469" s="178"/>
      <c r="AX469" s="178"/>
      <c r="AY469" s="178"/>
      <c r="AZ469" s="178"/>
      <c r="BA469" s="178"/>
      <c r="BB469" s="178"/>
      <c r="BC469" s="178"/>
      <c r="BD469" s="178"/>
      <c r="CF469" s="178"/>
    </row>
    <row r="470" spans="1:84" ht="15.75" x14ac:dyDescent="0.25">
      <c r="A470" s="103" t="str">
        <f>DataTable3[[#This Row],[FlightNumber]]&amp;" "&amp;DataTable3[[#This Row],[Departure Date]]</f>
        <v>VS27y 44327</v>
      </c>
      <c r="B470" s="185">
        <v>44327</v>
      </c>
      <c r="C470" s="182" t="s">
        <v>117</v>
      </c>
      <c r="D470" s="181" t="s">
        <v>2</v>
      </c>
      <c r="E470" s="181" t="s">
        <v>21</v>
      </c>
      <c r="F470" s="181" t="s">
        <v>99</v>
      </c>
      <c r="G470" s="181" t="s">
        <v>100</v>
      </c>
      <c r="H470" s="181" t="s">
        <v>107</v>
      </c>
      <c r="I470" s="183">
        <v>10</v>
      </c>
      <c r="AU470" s="178"/>
      <c r="AV470" s="178"/>
      <c r="AW470" s="178"/>
      <c r="AX470" s="178"/>
      <c r="AY470" s="178"/>
      <c r="AZ470" s="178"/>
      <c r="BA470" s="178"/>
      <c r="BB470" s="178"/>
      <c r="BC470" s="178"/>
      <c r="BD470" s="178"/>
      <c r="CF470" s="178"/>
    </row>
    <row r="471" spans="1:84" ht="15.75" x14ac:dyDescent="0.25">
      <c r="A471" s="103" t="str">
        <f>DataTable3[[#This Row],[FlightNumber]]&amp;" "&amp;DataTable3[[#This Row],[Departure Date]]</f>
        <v>VS28y 44327</v>
      </c>
      <c r="B471" s="185">
        <v>44327</v>
      </c>
      <c r="C471" s="182" t="s">
        <v>120</v>
      </c>
      <c r="D471" s="181" t="s">
        <v>21</v>
      </c>
      <c r="E471" s="181" t="s">
        <v>2</v>
      </c>
      <c r="F471" s="181" t="s">
        <v>101</v>
      </c>
      <c r="G471" s="181" t="s">
        <v>100</v>
      </c>
      <c r="H471" s="181" t="s">
        <v>109</v>
      </c>
      <c r="I471" s="183">
        <v>10</v>
      </c>
      <c r="AU471" s="178"/>
      <c r="AV471" s="178"/>
      <c r="AW471" s="178"/>
      <c r="AX471" s="178"/>
      <c r="AY471" s="178"/>
      <c r="AZ471" s="178"/>
      <c r="BA471" s="178"/>
      <c r="BB471" s="178"/>
      <c r="BC471" s="178"/>
      <c r="BD471" s="178"/>
      <c r="CF471" s="178"/>
    </row>
    <row r="472" spans="1:84" ht="15.75" x14ac:dyDescent="0.25">
      <c r="A472" s="103" t="str">
        <f>DataTable3[[#This Row],[FlightNumber]]&amp;" "&amp;DataTable3[[#This Row],[Departure Date]]</f>
        <v>VS75y 44327</v>
      </c>
      <c r="B472" s="185">
        <v>44327</v>
      </c>
      <c r="C472" s="182" t="s">
        <v>118</v>
      </c>
      <c r="D472" s="181" t="s">
        <v>3</v>
      </c>
      <c r="E472" s="181" t="s">
        <v>21</v>
      </c>
      <c r="F472" s="181" t="s">
        <v>99</v>
      </c>
      <c r="G472" s="181" t="s">
        <v>100</v>
      </c>
      <c r="H472" s="181" t="s">
        <v>106</v>
      </c>
      <c r="I472" s="183">
        <v>10</v>
      </c>
      <c r="AU472" s="178"/>
      <c r="AV472" s="178"/>
      <c r="AW472" s="178"/>
      <c r="AX472" s="178"/>
      <c r="AY472" s="178"/>
      <c r="AZ472" s="178"/>
      <c r="BA472" s="178"/>
      <c r="BB472" s="178"/>
      <c r="BC472" s="178"/>
      <c r="BD472" s="178"/>
      <c r="CF472" s="178"/>
    </row>
    <row r="473" spans="1:84" ht="15.75" x14ac:dyDescent="0.25">
      <c r="A473" s="103" t="str">
        <f>DataTable3[[#This Row],[FlightNumber]]&amp;" "&amp;DataTable3[[#This Row],[Departure Date]]</f>
        <v>VS76y 44327</v>
      </c>
      <c r="B473" s="185">
        <v>44327</v>
      </c>
      <c r="C473" s="182" t="s">
        <v>119</v>
      </c>
      <c r="D473" s="181" t="s">
        <v>21</v>
      </c>
      <c r="E473" s="181" t="s">
        <v>3</v>
      </c>
      <c r="F473" s="181" t="s">
        <v>101</v>
      </c>
      <c r="G473" s="181" t="s">
        <v>100</v>
      </c>
      <c r="H473" s="181" t="s">
        <v>104</v>
      </c>
      <c r="I473" s="183">
        <v>10</v>
      </c>
      <c r="AU473" s="178"/>
      <c r="AV473" s="178"/>
      <c r="AW473" s="178"/>
      <c r="AX473" s="178"/>
      <c r="AY473" s="178"/>
      <c r="AZ473" s="178"/>
      <c r="BA473" s="178"/>
      <c r="BB473" s="178"/>
      <c r="BC473" s="178"/>
      <c r="BD473" s="178"/>
      <c r="CF473" s="178"/>
    </row>
    <row r="474" spans="1:84" ht="15.75" x14ac:dyDescent="0.25">
      <c r="A474" s="103" t="str">
        <f>DataTable3[[#This Row],[FlightNumber]]&amp;" "&amp;DataTable3[[#This Row],[Departure Date]]</f>
        <v>VS76y 44328</v>
      </c>
      <c r="B474" s="185">
        <v>44328</v>
      </c>
      <c r="C474" s="182" t="s">
        <v>119</v>
      </c>
      <c r="D474" s="181" t="s">
        <v>21</v>
      </c>
      <c r="E474" s="181" t="s">
        <v>3</v>
      </c>
      <c r="F474" s="181" t="s">
        <v>101</v>
      </c>
      <c r="G474" s="181" t="s">
        <v>100</v>
      </c>
      <c r="H474" s="181" t="s">
        <v>104</v>
      </c>
      <c r="I474" s="183">
        <v>10</v>
      </c>
      <c r="AU474" s="178"/>
      <c r="AV474" s="178"/>
      <c r="AW474" s="178"/>
      <c r="AX474" s="178"/>
      <c r="AY474" s="178"/>
      <c r="AZ474" s="178"/>
      <c r="BA474" s="178"/>
      <c r="BB474" s="178"/>
      <c r="BC474" s="178"/>
      <c r="BD474" s="178"/>
      <c r="CF474" s="178"/>
    </row>
    <row r="475" spans="1:84" ht="15.75" x14ac:dyDescent="0.25">
      <c r="A475" s="103" t="str">
        <f>DataTable3[[#This Row],[FlightNumber]]&amp;" "&amp;DataTable3[[#This Row],[Departure Date]]</f>
        <v>VS75y 44328</v>
      </c>
      <c r="B475" s="185">
        <v>44328</v>
      </c>
      <c r="C475" s="182" t="s">
        <v>118</v>
      </c>
      <c r="D475" s="181" t="s">
        <v>3</v>
      </c>
      <c r="E475" s="181" t="s">
        <v>21</v>
      </c>
      <c r="F475" s="181" t="s">
        <v>99</v>
      </c>
      <c r="G475" s="181" t="s">
        <v>100</v>
      </c>
      <c r="H475" s="181" t="s">
        <v>106</v>
      </c>
      <c r="I475" s="183">
        <v>10</v>
      </c>
      <c r="AU475" s="178"/>
      <c r="AV475" s="178"/>
      <c r="AW475" s="178"/>
      <c r="AX475" s="178"/>
      <c r="AY475" s="178"/>
      <c r="AZ475" s="178"/>
      <c r="BA475" s="178"/>
      <c r="BB475" s="178"/>
      <c r="BC475" s="178"/>
      <c r="BD475" s="178"/>
      <c r="CF475" s="178"/>
    </row>
    <row r="476" spans="1:84" ht="15.75" x14ac:dyDescent="0.25">
      <c r="A476" s="103" t="str">
        <f>DataTable3[[#This Row],[FlightNumber]]&amp;" "&amp;DataTable3[[#This Row],[Departure Date]]</f>
        <v>VS28y 44328</v>
      </c>
      <c r="B476" s="185">
        <v>44328</v>
      </c>
      <c r="C476" s="182" t="s">
        <v>120</v>
      </c>
      <c r="D476" s="181" t="s">
        <v>21</v>
      </c>
      <c r="E476" s="181" t="s">
        <v>2</v>
      </c>
      <c r="F476" s="181" t="s">
        <v>101</v>
      </c>
      <c r="G476" s="181" t="s">
        <v>100</v>
      </c>
      <c r="H476" s="181" t="s">
        <v>109</v>
      </c>
      <c r="I476" s="183">
        <v>10</v>
      </c>
      <c r="AU476" s="178"/>
      <c r="AV476" s="178"/>
      <c r="AW476" s="178"/>
      <c r="AX476" s="178"/>
      <c r="AY476" s="178"/>
      <c r="AZ476" s="178"/>
      <c r="BA476" s="178"/>
      <c r="BB476" s="178"/>
      <c r="BC476" s="178"/>
      <c r="BD476" s="178"/>
      <c r="CF476" s="178"/>
    </row>
    <row r="477" spans="1:84" ht="15.75" x14ac:dyDescent="0.25">
      <c r="A477" s="103" t="str">
        <f>DataTable3[[#This Row],[FlightNumber]]&amp;" "&amp;DataTable3[[#This Row],[Departure Date]]</f>
        <v>VS27y 44328</v>
      </c>
      <c r="B477" s="185">
        <v>44328</v>
      </c>
      <c r="C477" s="182" t="s">
        <v>117</v>
      </c>
      <c r="D477" s="181" t="s">
        <v>2</v>
      </c>
      <c r="E477" s="181" t="s">
        <v>21</v>
      </c>
      <c r="F477" s="181" t="s">
        <v>99</v>
      </c>
      <c r="G477" s="181" t="s">
        <v>100</v>
      </c>
      <c r="H477" s="181" t="s">
        <v>107</v>
      </c>
      <c r="I477" s="183">
        <v>10</v>
      </c>
      <c r="AU477" s="178"/>
      <c r="AV477" s="178"/>
      <c r="AW477" s="178"/>
      <c r="AX477" s="178"/>
      <c r="AY477" s="178"/>
      <c r="AZ477" s="178"/>
      <c r="BA477" s="178"/>
      <c r="BB477" s="178"/>
      <c r="BC477" s="178"/>
      <c r="BD477" s="178"/>
      <c r="CF477" s="178"/>
    </row>
    <row r="478" spans="1:84" ht="15.75" x14ac:dyDescent="0.25">
      <c r="A478" s="103" t="str">
        <f>DataTable3[[#This Row],[FlightNumber]]&amp;" "&amp;DataTable3[[#This Row],[Departure Date]]</f>
        <v>VS27y 44329</v>
      </c>
      <c r="B478" s="185">
        <v>44329</v>
      </c>
      <c r="C478" s="182" t="s">
        <v>117</v>
      </c>
      <c r="D478" s="181" t="s">
        <v>2</v>
      </c>
      <c r="E478" s="181" t="s">
        <v>21</v>
      </c>
      <c r="F478" s="181" t="s">
        <v>99</v>
      </c>
      <c r="G478" s="181" t="s">
        <v>100</v>
      </c>
      <c r="H478" s="181" t="s">
        <v>107</v>
      </c>
      <c r="I478" s="183">
        <v>10</v>
      </c>
      <c r="AU478" s="178"/>
      <c r="AV478" s="178"/>
      <c r="AW478" s="178"/>
      <c r="AX478" s="178"/>
      <c r="AY478" s="178"/>
      <c r="AZ478" s="178"/>
      <c r="BA478" s="178"/>
      <c r="BB478" s="178"/>
      <c r="BC478" s="178"/>
      <c r="BD478" s="178"/>
      <c r="CF478" s="178"/>
    </row>
    <row r="479" spans="1:84" ht="15.75" x14ac:dyDescent="0.25">
      <c r="A479" s="103" t="str">
        <f>DataTable3[[#This Row],[FlightNumber]]&amp;" "&amp;DataTable3[[#This Row],[Departure Date]]</f>
        <v>VS28y 44329</v>
      </c>
      <c r="B479" s="185">
        <v>44329</v>
      </c>
      <c r="C479" s="182" t="s">
        <v>120</v>
      </c>
      <c r="D479" s="181" t="s">
        <v>21</v>
      </c>
      <c r="E479" s="181" t="s">
        <v>2</v>
      </c>
      <c r="F479" s="181" t="s">
        <v>101</v>
      </c>
      <c r="G479" s="181" t="s">
        <v>100</v>
      </c>
      <c r="H479" s="181" t="s">
        <v>109</v>
      </c>
      <c r="I479" s="183">
        <v>10</v>
      </c>
      <c r="AU479" s="178"/>
      <c r="AV479" s="178"/>
      <c r="AW479" s="178"/>
      <c r="AX479" s="178"/>
      <c r="AY479" s="178"/>
      <c r="AZ479" s="178"/>
      <c r="BA479" s="178"/>
      <c r="BB479" s="178"/>
      <c r="BC479" s="178"/>
      <c r="BD479" s="178"/>
      <c r="CF479" s="178"/>
    </row>
    <row r="480" spans="1:84" ht="15.75" x14ac:dyDescent="0.25">
      <c r="A480" s="103" t="str">
        <f>DataTable3[[#This Row],[FlightNumber]]&amp;" "&amp;DataTable3[[#This Row],[Departure Date]]</f>
        <v>VS75y 44329</v>
      </c>
      <c r="B480" s="185">
        <v>44329</v>
      </c>
      <c r="C480" s="182" t="s">
        <v>118</v>
      </c>
      <c r="D480" s="181" t="s">
        <v>3</v>
      </c>
      <c r="E480" s="181" t="s">
        <v>21</v>
      </c>
      <c r="F480" s="181" t="s">
        <v>99</v>
      </c>
      <c r="G480" s="181" t="s">
        <v>100</v>
      </c>
      <c r="H480" s="181" t="s">
        <v>106</v>
      </c>
      <c r="I480" s="183">
        <v>10</v>
      </c>
      <c r="AU480" s="178"/>
      <c r="AV480" s="178"/>
      <c r="AW480" s="178"/>
      <c r="AX480" s="178"/>
      <c r="AY480" s="178"/>
      <c r="AZ480" s="178"/>
      <c r="BA480" s="178"/>
      <c r="BB480" s="178"/>
      <c r="BC480" s="178"/>
      <c r="BD480" s="178"/>
      <c r="CF480" s="178"/>
    </row>
    <row r="481" spans="1:84" ht="15.75" x14ac:dyDescent="0.25">
      <c r="A481" s="103" t="str">
        <f>DataTable3[[#This Row],[FlightNumber]]&amp;" "&amp;DataTable3[[#This Row],[Departure Date]]</f>
        <v>VS76y 44329</v>
      </c>
      <c r="B481" s="185">
        <v>44329</v>
      </c>
      <c r="C481" s="182" t="s">
        <v>119</v>
      </c>
      <c r="D481" s="181" t="s">
        <v>21</v>
      </c>
      <c r="E481" s="181" t="s">
        <v>3</v>
      </c>
      <c r="F481" s="181" t="s">
        <v>101</v>
      </c>
      <c r="G481" s="181" t="s">
        <v>100</v>
      </c>
      <c r="H481" s="181" t="s">
        <v>104</v>
      </c>
      <c r="I481" s="183">
        <v>6</v>
      </c>
      <c r="AU481" s="178"/>
      <c r="AV481" s="178"/>
      <c r="AW481" s="178"/>
      <c r="AX481" s="178"/>
      <c r="AY481" s="178"/>
      <c r="AZ481" s="178"/>
      <c r="BA481" s="178"/>
      <c r="BB481" s="178"/>
      <c r="BC481" s="178"/>
      <c r="BD481" s="178"/>
      <c r="CF481" s="178"/>
    </row>
    <row r="482" spans="1:84" ht="15.75" x14ac:dyDescent="0.25">
      <c r="A482" s="103" t="str">
        <f>DataTable3[[#This Row],[FlightNumber]]&amp;" "&amp;DataTable3[[#This Row],[Departure Date]]</f>
        <v>VS76y 44330</v>
      </c>
      <c r="B482" s="185">
        <v>44330</v>
      </c>
      <c r="C482" s="182" t="s">
        <v>119</v>
      </c>
      <c r="D482" s="181" t="s">
        <v>21</v>
      </c>
      <c r="E482" s="181" t="s">
        <v>3</v>
      </c>
      <c r="F482" s="181" t="s">
        <v>101</v>
      </c>
      <c r="G482" s="181" t="s">
        <v>100</v>
      </c>
      <c r="H482" s="181" t="s">
        <v>104</v>
      </c>
      <c r="I482" s="183">
        <v>10</v>
      </c>
      <c r="AU482" s="178"/>
      <c r="AV482" s="178"/>
      <c r="AW482" s="178"/>
      <c r="AX482" s="178"/>
      <c r="AY482" s="178"/>
      <c r="AZ482" s="178"/>
      <c r="BA482" s="178"/>
      <c r="BB482" s="178"/>
      <c r="BC482" s="178"/>
      <c r="BD482" s="178"/>
      <c r="CF482" s="178"/>
    </row>
    <row r="483" spans="1:84" ht="15.75" x14ac:dyDescent="0.25">
      <c r="A483" s="103" t="str">
        <f>DataTable3[[#This Row],[FlightNumber]]&amp;" "&amp;DataTable3[[#This Row],[Departure Date]]</f>
        <v>VS75y 44330</v>
      </c>
      <c r="B483" s="185">
        <v>44330</v>
      </c>
      <c r="C483" s="182" t="s">
        <v>118</v>
      </c>
      <c r="D483" s="181" t="s">
        <v>3</v>
      </c>
      <c r="E483" s="181" t="s">
        <v>21</v>
      </c>
      <c r="F483" s="181" t="s">
        <v>99</v>
      </c>
      <c r="G483" s="181" t="s">
        <v>100</v>
      </c>
      <c r="H483" s="181" t="s">
        <v>106</v>
      </c>
      <c r="I483" s="183">
        <v>10</v>
      </c>
      <c r="AU483" s="178"/>
      <c r="AV483" s="178"/>
      <c r="AW483" s="178"/>
      <c r="AX483" s="178"/>
      <c r="AY483" s="178"/>
      <c r="AZ483" s="178"/>
      <c r="BA483" s="178"/>
      <c r="BB483" s="178"/>
      <c r="BC483" s="178"/>
      <c r="BD483" s="178"/>
      <c r="CF483" s="178"/>
    </row>
    <row r="484" spans="1:84" ht="15.75" x14ac:dyDescent="0.25">
      <c r="A484" s="103" t="str">
        <f>DataTable3[[#This Row],[FlightNumber]]&amp;" "&amp;DataTable3[[#This Row],[Departure Date]]</f>
        <v>VS28y 44330</v>
      </c>
      <c r="B484" s="185">
        <v>44330</v>
      </c>
      <c r="C484" s="182" t="s">
        <v>120</v>
      </c>
      <c r="D484" s="181" t="s">
        <v>21</v>
      </c>
      <c r="E484" s="181" t="s">
        <v>2</v>
      </c>
      <c r="F484" s="181" t="s">
        <v>101</v>
      </c>
      <c r="G484" s="181" t="s">
        <v>100</v>
      </c>
      <c r="H484" s="181" t="s">
        <v>109</v>
      </c>
      <c r="I484" s="183">
        <v>10</v>
      </c>
      <c r="AU484" s="178"/>
      <c r="AV484" s="178"/>
      <c r="AW484" s="178"/>
      <c r="AX484" s="178"/>
      <c r="AY484" s="178"/>
      <c r="AZ484" s="178"/>
      <c r="BA484" s="178"/>
      <c r="BB484" s="178"/>
      <c r="BC484" s="178"/>
      <c r="BD484" s="178"/>
      <c r="CF484" s="178"/>
    </row>
    <row r="485" spans="1:84" ht="15.75" x14ac:dyDescent="0.25">
      <c r="A485" s="103" t="str">
        <f>DataTable3[[#This Row],[FlightNumber]]&amp;" "&amp;DataTable3[[#This Row],[Departure Date]]</f>
        <v>VS27y 44330</v>
      </c>
      <c r="B485" s="185">
        <v>44330</v>
      </c>
      <c r="C485" s="182" t="s">
        <v>117</v>
      </c>
      <c r="D485" s="181" t="s">
        <v>2</v>
      </c>
      <c r="E485" s="181" t="s">
        <v>21</v>
      </c>
      <c r="F485" s="181" t="s">
        <v>99</v>
      </c>
      <c r="G485" s="181" t="s">
        <v>100</v>
      </c>
      <c r="H485" s="181" t="s">
        <v>107</v>
      </c>
      <c r="I485" s="183">
        <v>10</v>
      </c>
      <c r="AU485" s="178"/>
      <c r="AV485" s="178"/>
      <c r="AW485" s="178"/>
      <c r="AX485" s="178"/>
      <c r="AY485" s="178"/>
      <c r="AZ485" s="178"/>
      <c r="BA485" s="178"/>
      <c r="BB485" s="178"/>
      <c r="BC485" s="178"/>
      <c r="BD485" s="178"/>
      <c r="CF485" s="178"/>
    </row>
    <row r="486" spans="1:84" ht="15.75" x14ac:dyDescent="0.25">
      <c r="A486" s="103" t="str">
        <f>DataTable3[[#This Row],[FlightNumber]]&amp;" "&amp;DataTable3[[#This Row],[Departure Date]]</f>
        <v>VS71y 44330</v>
      </c>
      <c r="B486" s="185">
        <v>44330</v>
      </c>
      <c r="C486" s="182" t="s">
        <v>122</v>
      </c>
      <c r="D486" s="181" t="s">
        <v>11</v>
      </c>
      <c r="E486" s="181" t="s">
        <v>21</v>
      </c>
      <c r="F486" s="181" t="s">
        <v>99</v>
      </c>
      <c r="G486" s="181" t="s">
        <v>100</v>
      </c>
      <c r="H486" s="181" t="s">
        <v>108</v>
      </c>
      <c r="I486" s="183">
        <v>10</v>
      </c>
      <c r="AU486" s="178"/>
      <c r="AV486" s="178"/>
      <c r="AW486" s="178"/>
      <c r="AX486" s="178"/>
      <c r="AY486" s="178"/>
      <c r="AZ486" s="178"/>
      <c r="BA486" s="178"/>
      <c r="BB486" s="178"/>
      <c r="BC486" s="178"/>
      <c r="BD486" s="178"/>
      <c r="CF486" s="178"/>
    </row>
    <row r="487" spans="1:84" ht="15.75" x14ac:dyDescent="0.25">
      <c r="A487" s="103" t="str">
        <f>DataTable3[[#This Row],[FlightNumber]]&amp;" "&amp;DataTable3[[#This Row],[Departure Date]]</f>
        <v>VS71y 44331</v>
      </c>
      <c r="B487" s="185">
        <v>44331</v>
      </c>
      <c r="C487" s="182" t="s">
        <v>122</v>
      </c>
      <c r="D487" s="181" t="s">
        <v>11</v>
      </c>
      <c r="E487" s="181" t="s">
        <v>21</v>
      </c>
      <c r="F487" s="181" t="s">
        <v>99</v>
      </c>
      <c r="G487" s="181" t="s">
        <v>100</v>
      </c>
      <c r="H487" s="181" t="s">
        <v>108</v>
      </c>
      <c r="I487" s="183">
        <v>4</v>
      </c>
      <c r="AU487" s="178"/>
      <c r="AV487" s="178"/>
      <c r="AW487" s="178"/>
      <c r="AX487" s="178"/>
      <c r="AY487" s="178"/>
      <c r="AZ487" s="178"/>
      <c r="BA487" s="178"/>
      <c r="BB487" s="178"/>
      <c r="BC487" s="178"/>
      <c r="BD487" s="178"/>
      <c r="CF487" s="178"/>
    </row>
    <row r="488" spans="1:84" ht="15.75" x14ac:dyDescent="0.25">
      <c r="A488" s="103" t="str">
        <f>DataTable3[[#This Row],[FlightNumber]]&amp;" "&amp;DataTable3[[#This Row],[Departure Date]]</f>
        <v>VS72y 44331</v>
      </c>
      <c r="B488" s="185">
        <v>44331</v>
      </c>
      <c r="C488" s="182" t="s">
        <v>121</v>
      </c>
      <c r="D488" s="181" t="s">
        <v>21</v>
      </c>
      <c r="E488" s="181" t="s">
        <v>11</v>
      </c>
      <c r="F488" s="181" t="s">
        <v>101</v>
      </c>
      <c r="G488" s="181" t="s">
        <v>100</v>
      </c>
      <c r="H488" s="181" t="s">
        <v>105</v>
      </c>
      <c r="I488" s="183">
        <v>6</v>
      </c>
      <c r="AU488" s="178"/>
      <c r="AV488" s="178"/>
      <c r="AW488" s="178"/>
      <c r="AX488" s="178"/>
      <c r="AY488" s="178"/>
      <c r="AZ488" s="178"/>
      <c r="BA488" s="178"/>
      <c r="BB488" s="178"/>
      <c r="BC488" s="178"/>
      <c r="BD488" s="178"/>
      <c r="CF488" s="178"/>
    </row>
    <row r="489" spans="1:84" ht="15.75" x14ac:dyDescent="0.25">
      <c r="A489" s="103" t="str">
        <f>DataTable3[[#This Row],[FlightNumber]]&amp;" "&amp;DataTable3[[#This Row],[Departure Date]]</f>
        <v>VS72y 44331</v>
      </c>
      <c r="B489" s="185">
        <v>44331</v>
      </c>
      <c r="C489" s="182" t="s">
        <v>121</v>
      </c>
      <c r="D489" s="181" t="s">
        <v>21</v>
      </c>
      <c r="E489" s="181" t="s">
        <v>11</v>
      </c>
      <c r="F489" s="181" t="s">
        <v>101</v>
      </c>
      <c r="G489" s="181" t="s">
        <v>100</v>
      </c>
      <c r="H489" s="181" t="s">
        <v>105</v>
      </c>
      <c r="I489" s="183">
        <v>10</v>
      </c>
      <c r="AU489" s="178"/>
      <c r="AV489" s="178"/>
      <c r="AW489" s="178"/>
      <c r="AX489" s="178"/>
      <c r="AY489" s="178"/>
      <c r="AZ489" s="178"/>
      <c r="BA489" s="178"/>
      <c r="BB489" s="178"/>
      <c r="BC489" s="178"/>
      <c r="BD489" s="178"/>
      <c r="CF489" s="178"/>
    </row>
    <row r="490" spans="1:84" ht="15.75" x14ac:dyDescent="0.25">
      <c r="A490" s="103" t="str">
        <f>DataTable3[[#This Row],[FlightNumber]]&amp;" "&amp;DataTable3[[#This Row],[Departure Date]]</f>
        <v>VS27y 44331</v>
      </c>
      <c r="B490" s="185">
        <v>44331</v>
      </c>
      <c r="C490" s="182" t="s">
        <v>117</v>
      </c>
      <c r="D490" s="181" t="s">
        <v>2</v>
      </c>
      <c r="E490" s="181" t="s">
        <v>21</v>
      </c>
      <c r="F490" s="181" t="s">
        <v>99</v>
      </c>
      <c r="G490" s="181" t="s">
        <v>100</v>
      </c>
      <c r="H490" s="181" t="s">
        <v>107</v>
      </c>
      <c r="I490" s="183">
        <v>10</v>
      </c>
      <c r="AU490" s="178"/>
      <c r="AV490" s="178"/>
      <c r="AW490" s="178"/>
      <c r="AX490" s="178"/>
      <c r="AY490" s="178"/>
      <c r="AZ490" s="178"/>
      <c r="BA490" s="178"/>
      <c r="BB490" s="178"/>
      <c r="BC490" s="178"/>
      <c r="BD490" s="178"/>
      <c r="CF490" s="178"/>
    </row>
    <row r="491" spans="1:84" ht="15.75" x14ac:dyDescent="0.25">
      <c r="A491" s="103" t="str">
        <f>DataTable3[[#This Row],[FlightNumber]]&amp;" "&amp;DataTable3[[#This Row],[Departure Date]]</f>
        <v>VS28y 44331</v>
      </c>
      <c r="B491" s="185">
        <v>44331</v>
      </c>
      <c r="C491" s="182" t="s">
        <v>120</v>
      </c>
      <c r="D491" s="181" t="s">
        <v>21</v>
      </c>
      <c r="E491" s="181" t="s">
        <v>2</v>
      </c>
      <c r="F491" s="181" t="s">
        <v>101</v>
      </c>
      <c r="G491" s="181" t="s">
        <v>100</v>
      </c>
      <c r="H491" s="181" t="s">
        <v>109</v>
      </c>
      <c r="I491" s="183">
        <v>10</v>
      </c>
      <c r="AU491" s="178"/>
      <c r="AV491" s="178"/>
      <c r="AW491" s="178"/>
      <c r="AX491" s="178"/>
      <c r="AY491" s="178"/>
      <c r="AZ491" s="178"/>
      <c r="BA491" s="178"/>
      <c r="BB491" s="178"/>
      <c r="BC491" s="178"/>
      <c r="BD491" s="178"/>
      <c r="CF491" s="178"/>
    </row>
    <row r="492" spans="1:84" ht="15.75" x14ac:dyDescent="0.25">
      <c r="A492" s="103" t="str">
        <f>DataTable3[[#This Row],[FlightNumber]]&amp;" "&amp;DataTable3[[#This Row],[Departure Date]]</f>
        <v>VS75y 44331</v>
      </c>
      <c r="B492" s="185">
        <v>44331</v>
      </c>
      <c r="C492" s="182" t="s">
        <v>118</v>
      </c>
      <c r="D492" s="181" t="s">
        <v>3</v>
      </c>
      <c r="E492" s="181" t="s">
        <v>21</v>
      </c>
      <c r="F492" s="181" t="s">
        <v>99</v>
      </c>
      <c r="G492" s="181" t="s">
        <v>100</v>
      </c>
      <c r="H492" s="181" t="s">
        <v>106</v>
      </c>
      <c r="I492" s="183">
        <v>10</v>
      </c>
      <c r="AU492" s="178"/>
      <c r="AV492" s="178"/>
      <c r="AW492" s="178"/>
      <c r="AX492" s="178"/>
      <c r="AY492" s="178"/>
      <c r="AZ492" s="178"/>
      <c r="BA492" s="178"/>
      <c r="BB492" s="178"/>
      <c r="BC492" s="178"/>
      <c r="BD492" s="178"/>
      <c r="CF492" s="178"/>
    </row>
    <row r="493" spans="1:84" ht="15.75" x14ac:dyDescent="0.25">
      <c r="A493" s="103" t="str">
        <f>DataTable3[[#This Row],[FlightNumber]]&amp;" "&amp;DataTable3[[#This Row],[Departure Date]]</f>
        <v>VS76y 44331</v>
      </c>
      <c r="B493" s="185">
        <v>44331</v>
      </c>
      <c r="C493" s="182" t="s">
        <v>119</v>
      </c>
      <c r="D493" s="181" t="s">
        <v>21</v>
      </c>
      <c r="E493" s="181" t="s">
        <v>3</v>
      </c>
      <c r="F493" s="181" t="s">
        <v>101</v>
      </c>
      <c r="G493" s="181" t="s">
        <v>100</v>
      </c>
      <c r="H493" s="181" t="s">
        <v>104</v>
      </c>
      <c r="I493" s="183">
        <v>10</v>
      </c>
      <c r="AU493" s="178"/>
      <c r="AV493" s="178"/>
      <c r="AW493" s="178"/>
      <c r="AX493" s="178"/>
      <c r="AY493" s="178"/>
      <c r="AZ493" s="178"/>
      <c r="BA493" s="178"/>
      <c r="BB493" s="178"/>
      <c r="BC493" s="178"/>
      <c r="BD493" s="178"/>
      <c r="CF493" s="178"/>
    </row>
    <row r="494" spans="1:84" ht="15.75" x14ac:dyDescent="0.25">
      <c r="A494" s="103" t="str">
        <f>DataTable3[[#This Row],[FlightNumber]]&amp;" "&amp;DataTable3[[#This Row],[Departure Date]]</f>
        <v>VS76y 44332</v>
      </c>
      <c r="B494" s="185">
        <v>44332</v>
      </c>
      <c r="C494" s="182" t="s">
        <v>119</v>
      </c>
      <c r="D494" s="181" t="s">
        <v>21</v>
      </c>
      <c r="E494" s="181" t="s">
        <v>3</v>
      </c>
      <c r="F494" s="181" t="s">
        <v>101</v>
      </c>
      <c r="G494" s="181" t="s">
        <v>100</v>
      </c>
      <c r="H494" s="181" t="s">
        <v>104</v>
      </c>
      <c r="I494" s="183">
        <v>10</v>
      </c>
      <c r="AU494" s="178"/>
      <c r="AV494" s="178"/>
      <c r="AW494" s="178"/>
      <c r="AX494" s="178"/>
      <c r="AY494" s="178"/>
      <c r="AZ494" s="178"/>
      <c r="BA494" s="178"/>
      <c r="BB494" s="178"/>
      <c r="BC494" s="178"/>
      <c r="BD494" s="178"/>
      <c r="CF494" s="178"/>
    </row>
    <row r="495" spans="1:84" ht="15.75" x14ac:dyDescent="0.25">
      <c r="A495" s="103" t="str">
        <f>DataTable3[[#This Row],[FlightNumber]]&amp;" "&amp;DataTable3[[#This Row],[Departure Date]]</f>
        <v>VS75y 44332</v>
      </c>
      <c r="B495" s="185">
        <v>44332</v>
      </c>
      <c r="C495" s="182" t="s">
        <v>118</v>
      </c>
      <c r="D495" s="181" t="s">
        <v>3</v>
      </c>
      <c r="E495" s="181" t="s">
        <v>21</v>
      </c>
      <c r="F495" s="181" t="s">
        <v>99</v>
      </c>
      <c r="G495" s="181" t="s">
        <v>100</v>
      </c>
      <c r="H495" s="181" t="s">
        <v>106</v>
      </c>
      <c r="I495" s="183">
        <v>10</v>
      </c>
      <c r="AU495" s="178"/>
      <c r="AV495" s="178"/>
      <c r="AW495" s="178"/>
      <c r="AX495" s="178"/>
      <c r="AY495" s="178"/>
      <c r="AZ495" s="178"/>
      <c r="BA495" s="178"/>
      <c r="BB495" s="178"/>
      <c r="BC495" s="178"/>
      <c r="BD495" s="178"/>
      <c r="CF495" s="178"/>
    </row>
    <row r="496" spans="1:84" ht="15.75" x14ac:dyDescent="0.25">
      <c r="A496" s="103" t="str">
        <f>DataTable3[[#This Row],[FlightNumber]]&amp;" "&amp;DataTable3[[#This Row],[Departure Date]]</f>
        <v>VS28y 44332</v>
      </c>
      <c r="B496" s="185">
        <v>44332</v>
      </c>
      <c r="C496" s="182" t="s">
        <v>120</v>
      </c>
      <c r="D496" s="181" t="s">
        <v>21</v>
      </c>
      <c r="E496" s="181" t="s">
        <v>2</v>
      </c>
      <c r="F496" s="181" t="s">
        <v>101</v>
      </c>
      <c r="G496" s="181" t="s">
        <v>100</v>
      </c>
      <c r="H496" s="181" t="s">
        <v>109</v>
      </c>
      <c r="I496" s="183">
        <v>10</v>
      </c>
      <c r="AU496" s="178"/>
      <c r="AV496" s="178"/>
      <c r="AW496" s="178"/>
      <c r="AX496" s="178"/>
      <c r="AY496" s="178"/>
      <c r="AZ496" s="178"/>
      <c r="BA496" s="178"/>
      <c r="BB496" s="178"/>
      <c r="BC496" s="178"/>
      <c r="BD496" s="178"/>
      <c r="CF496" s="178"/>
    </row>
    <row r="497" spans="1:84" ht="15.75" x14ac:dyDescent="0.25">
      <c r="A497" s="103" t="str">
        <f>DataTable3[[#This Row],[FlightNumber]]&amp;" "&amp;DataTable3[[#This Row],[Departure Date]]</f>
        <v>VS27y 44332</v>
      </c>
      <c r="B497" s="185">
        <v>44332</v>
      </c>
      <c r="C497" s="182" t="s">
        <v>117</v>
      </c>
      <c r="D497" s="181" t="s">
        <v>2</v>
      </c>
      <c r="E497" s="181" t="s">
        <v>21</v>
      </c>
      <c r="F497" s="181" t="s">
        <v>99</v>
      </c>
      <c r="G497" s="181" t="s">
        <v>100</v>
      </c>
      <c r="H497" s="181" t="s">
        <v>107</v>
      </c>
      <c r="I497" s="183">
        <v>10</v>
      </c>
      <c r="AU497" s="178"/>
      <c r="AV497" s="178"/>
      <c r="AW497" s="178"/>
      <c r="AX497" s="178"/>
      <c r="AY497" s="178"/>
      <c r="AZ497" s="178"/>
      <c r="BA497" s="178"/>
      <c r="BB497" s="178"/>
      <c r="BC497" s="178"/>
      <c r="BD497" s="178"/>
      <c r="CF497" s="178"/>
    </row>
    <row r="498" spans="1:84" ht="15.75" x14ac:dyDescent="0.25">
      <c r="A498" s="103" t="str">
        <f>DataTable3[[#This Row],[FlightNumber]]&amp;" "&amp;DataTable3[[#This Row],[Departure Date]]</f>
        <v>VS161y 44332</v>
      </c>
      <c r="B498" s="185">
        <v>44332</v>
      </c>
      <c r="C498" s="182" t="s">
        <v>129</v>
      </c>
      <c r="D498" s="181" t="s">
        <v>73</v>
      </c>
      <c r="E498" s="181" t="s">
        <v>21</v>
      </c>
      <c r="F498" s="181" t="s">
        <v>99</v>
      </c>
      <c r="G498" s="181" t="s">
        <v>100</v>
      </c>
      <c r="H498" s="181" t="s">
        <v>110</v>
      </c>
      <c r="I498" s="183">
        <v>10</v>
      </c>
      <c r="AU498" s="178"/>
      <c r="AV498" s="178"/>
      <c r="AW498" s="178"/>
      <c r="AX498" s="178"/>
      <c r="AY498" s="178"/>
      <c r="AZ498" s="178"/>
      <c r="BA498" s="178"/>
      <c r="BB498" s="178"/>
      <c r="BC498" s="178"/>
      <c r="BD498" s="178"/>
      <c r="CF498" s="178"/>
    </row>
    <row r="499" spans="1:84" ht="15.75" x14ac:dyDescent="0.25">
      <c r="A499" s="103" t="str">
        <f>DataTable3[[#This Row],[FlightNumber]]&amp;" "&amp;DataTable3[[#This Row],[Departure Date]]</f>
        <v>VS162y 44332</v>
      </c>
      <c r="B499" s="185">
        <v>44332</v>
      </c>
      <c r="C499" s="182" t="s">
        <v>121</v>
      </c>
      <c r="D499" s="181" t="s">
        <v>21</v>
      </c>
      <c r="E499" s="181" t="s">
        <v>73</v>
      </c>
      <c r="F499" s="181" t="s">
        <v>101</v>
      </c>
      <c r="G499" s="181" t="s">
        <v>100</v>
      </c>
      <c r="H499" s="181" t="s">
        <v>111</v>
      </c>
      <c r="I499" s="183">
        <v>10</v>
      </c>
      <c r="AU499" s="178"/>
      <c r="AV499" s="178"/>
      <c r="AW499" s="178"/>
      <c r="AX499" s="178"/>
      <c r="AY499" s="178"/>
      <c r="AZ499" s="178"/>
      <c r="BA499" s="178"/>
      <c r="BB499" s="178"/>
      <c r="BC499" s="178"/>
      <c r="BD499" s="178"/>
      <c r="CF499" s="178"/>
    </row>
    <row r="500" spans="1:84" ht="15.75" x14ac:dyDescent="0.25">
      <c r="A500" s="103" t="str">
        <f>DataTable3[[#This Row],[FlightNumber]]&amp;" "&amp;DataTable3[[#This Row],[Departure Date]]</f>
        <v>VS27y 44333</v>
      </c>
      <c r="B500" s="185">
        <v>44333</v>
      </c>
      <c r="C500" s="182" t="s">
        <v>117</v>
      </c>
      <c r="D500" s="181" t="s">
        <v>2</v>
      </c>
      <c r="E500" s="181" t="s">
        <v>21</v>
      </c>
      <c r="F500" s="181" t="s">
        <v>99</v>
      </c>
      <c r="G500" s="181" t="s">
        <v>100</v>
      </c>
      <c r="H500" s="181" t="s">
        <v>107</v>
      </c>
      <c r="I500" s="183">
        <v>10</v>
      </c>
      <c r="AU500" s="178"/>
      <c r="AV500" s="178"/>
      <c r="AW500" s="178"/>
      <c r="AX500" s="178"/>
      <c r="AY500" s="178"/>
      <c r="AZ500" s="178"/>
      <c r="BA500" s="178"/>
      <c r="BB500" s="178"/>
      <c r="BC500" s="178"/>
      <c r="BD500" s="178"/>
      <c r="CF500" s="178"/>
    </row>
    <row r="501" spans="1:84" ht="15.75" x14ac:dyDescent="0.25">
      <c r="A501" s="103" t="str">
        <f>DataTable3[[#This Row],[FlightNumber]]&amp;" "&amp;DataTable3[[#This Row],[Departure Date]]</f>
        <v>VS28y 44333</v>
      </c>
      <c r="B501" s="185">
        <v>44333</v>
      </c>
      <c r="C501" s="182" t="s">
        <v>120</v>
      </c>
      <c r="D501" s="181" t="s">
        <v>21</v>
      </c>
      <c r="E501" s="181" t="s">
        <v>2</v>
      </c>
      <c r="F501" s="181" t="s">
        <v>101</v>
      </c>
      <c r="G501" s="181" t="s">
        <v>100</v>
      </c>
      <c r="H501" s="181" t="s">
        <v>109</v>
      </c>
      <c r="I501" s="183">
        <v>10</v>
      </c>
      <c r="AU501" s="178"/>
      <c r="AV501" s="178"/>
      <c r="AW501" s="178"/>
      <c r="AX501" s="178"/>
      <c r="AY501" s="178"/>
      <c r="AZ501" s="178"/>
      <c r="BA501" s="178"/>
      <c r="BB501" s="178"/>
      <c r="BC501" s="178"/>
      <c r="BD501" s="178"/>
      <c r="CF501" s="178"/>
    </row>
    <row r="502" spans="1:84" ht="15.75" x14ac:dyDescent="0.25">
      <c r="A502" s="103" t="str">
        <f>DataTable3[[#This Row],[FlightNumber]]&amp;" "&amp;DataTable3[[#This Row],[Departure Date]]</f>
        <v>VS75y 44333</v>
      </c>
      <c r="B502" s="185">
        <v>44333</v>
      </c>
      <c r="C502" s="182" t="s">
        <v>118</v>
      </c>
      <c r="D502" s="181" t="s">
        <v>3</v>
      </c>
      <c r="E502" s="181" t="s">
        <v>21</v>
      </c>
      <c r="F502" s="181" t="s">
        <v>99</v>
      </c>
      <c r="G502" s="181" t="s">
        <v>100</v>
      </c>
      <c r="H502" s="181" t="s">
        <v>106</v>
      </c>
      <c r="I502" s="183">
        <v>10</v>
      </c>
      <c r="AU502" s="178"/>
      <c r="AV502" s="178"/>
      <c r="AW502" s="178"/>
      <c r="AX502" s="178"/>
      <c r="AY502" s="178"/>
      <c r="AZ502" s="178"/>
      <c r="BA502" s="178"/>
      <c r="BB502" s="178"/>
      <c r="BC502" s="178"/>
      <c r="BD502" s="178"/>
      <c r="CF502" s="178"/>
    </row>
    <row r="503" spans="1:84" ht="15.75" x14ac:dyDescent="0.25">
      <c r="A503" s="103" t="str">
        <f>DataTable3[[#This Row],[FlightNumber]]&amp;" "&amp;DataTable3[[#This Row],[Departure Date]]</f>
        <v>VS76y 44333</v>
      </c>
      <c r="B503" s="185">
        <v>44333</v>
      </c>
      <c r="C503" s="182" t="s">
        <v>119</v>
      </c>
      <c r="D503" s="181" t="s">
        <v>21</v>
      </c>
      <c r="E503" s="181" t="s">
        <v>3</v>
      </c>
      <c r="F503" s="181" t="s">
        <v>101</v>
      </c>
      <c r="G503" s="181" t="s">
        <v>100</v>
      </c>
      <c r="H503" s="181" t="s">
        <v>104</v>
      </c>
      <c r="I503" s="183">
        <v>10</v>
      </c>
      <c r="AU503" s="178"/>
      <c r="AV503" s="178"/>
      <c r="AW503" s="178"/>
      <c r="AX503" s="178"/>
      <c r="AY503" s="178"/>
      <c r="AZ503" s="178"/>
      <c r="BA503" s="178"/>
      <c r="BB503" s="178"/>
      <c r="BC503" s="178"/>
      <c r="BD503" s="178"/>
      <c r="CF503" s="178"/>
    </row>
    <row r="504" spans="1:84" ht="15.75" x14ac:dyDescent="0.25">
      <c r="A504" s="103" t="str">
        <f>DataTable3[[#This Row],[FlightNumber]]&amp;" "&amp;DataTable3[[#This Row],[Departure Date]]</f>
        <v>VS76y 44334</v>
      </c>
      <c r="B504" s="185">
        <v>44334</v>
      </c>
      <c r="C504" s="182" t="s">
        <v>119</v>
      </c>
      <c r="D504" s="181" t="s">
        <v>21</v>
      </c>
      <c r="E504" s="181" t="s">
        <v>3</v>
      </c>
      <c r="F504" s="181" t="s">
        <v>101</v>
      </c>
      <c r="G504" s="181" t="s">
        <v>100</v>
      </c>
      <c r="H504" s="181" t="s">
        <v>104</v>
      </c>
      <c r="I504" s="183">
        <v>10</v>
      </c>
      <c r="AU504" s="178"/>
      <c r="AV504" s="178"/>
      <c r="AW504" s="178"/>
      <c r="AX504" s="178"/>
      <c r="AY504" s="178"/>
      <c r="AZ504" s="178"/>
      <c r="BA504" s="178"/>
      <c r="BB504" s="178"/>
      <c r="BC504" s="178"/>
      <c r="BD504" s="178"/>
      <c r="CF504" s="178"/>
    </row>
    <row r="505" spans="1:84" ht="15.75" x14ac:dyDescent="0.25">
      <c r="A505" s="103" t="str">
        <f>DataTable3[[#This Row],[FlightNumber]]&amp;" "&amp;DataTable3[[#This Row],[Departure Date]]</f>
        <v>VS75y 44334</v>
      </c>
      <c r="B505" s="185">
        <v>44334</v>
      </c>
      <c r="C505" s="182" t="s">
        <v>118</v>
      </c>
      <c r="D505" s="181" t="s">
        <v>3</v>
      </c>
      <c r="E505" s="181" t="s">
        <v>21</v>
      </c>
      <c r="F505" s="181" t="s">
        <v>99</v>
      </c>
      <c r="G505" s="181" t="s">
        <v>100</v>
      </c>
      <c r="H505" s="181" t="s">
        <v>106</v>
      </c>
      <c r="I505" s="183">
        <v>10</v>
      </c>
      <c r="AU505" s="178"/>
      <c r="AV505" s="178"/>
      <c r="AW505" s="178"/>
      <c r="AX505" s="178"/>
      <c r="AY505" s="178"/>
      <c r="AZ505" s="178"/>
      <c r="BA505" s="178"/>
      <c r="BB505" s="178"/>
      <c r="BC505" s="178"/>
      <c r="BD505" s="178"/>
      <c r="CF505" s="178"/>
    </row>
    <row r="506" spans="1:84" ht="15.75" x14ac:dyDescent="0.25">
      <c r="A506" s="103" t="str">
        <f>DataTable3[[#This Row],[FlightNumber]]&amp;" "&amp;DataTable3[[#This Row],[Departure Date]]</f>
        <v>VS28y 44334</v>
      </c>
      <c r="B506" s="185">
        <v>44334</v>
      </c>
      <c r="C506" s="182" t="s">
        <v>120</v>
      </c>
      <c r="D506" s="181" t="s">
        <v>21</v>
      </c>
      <c r="E506" s="181" t="s">
        <v>2</v>
      </c>
      <c r="F506" s="181" t="s">
        <v>101</v>
      </c>
      <c r="G506" s="181" t="s">
        <v>100</v>
      </c>
      <c r="H506" s="181" t="s">
        <v>109</v>
      </c>
      <c r="I506" s="183">
        <v>10</v>
      </c>
      <c r="AU506" s="178"/>
      <c r="AV506" s="178"/>
      <c r="AW506" s="178"/>
      <c r="AX506" s="178"/>
      <c r="AY506" s="178"/>
      <c r="AZ506" s="178"/>
      <c r="BA506" s="178"/>
      <c r="BB506" s="178"/>
      <c r="BC506" s="178"/>
      <c r="BD506" s="178"/>
      <c r="CF506" s="178"/>
    </row>
    <row r="507" spans="1:84" ht="15.75" x14ac:dyDescent="0.25">
      <c r="A507" s="103" t="str">
        <f>DataTable3[[#This Row],[FlightNumber]]&amp;" "&amp;DataTable3[[#This Row],[Departure Date]]</f>
        <v>VS27y 44334</v>
      </c>
      <c r="B507" s="185">
        <v>44334</v>
      </c>
      <c r="C507" s="182" t="s">
        <v>130</v>
      </c>
      <c r="D507" s="181" t="s">
        <v>2</v>
      </c>
      <c r="E507" s="181" t="s">
        <v>21</v>
      </c>
      <c r="F507" s="181" t="s">
        <v>99</v>
      </c>
      <c r="G507" s="181" t="s">
        <v>100</v>
      </c>
      <c r="H507" s="181" t="s">
        <v>107</v>
      </c>
      <c r="I507" s="183">
        <v>6</v>
      </c>
      <c r="AU507" s="178"/>
      <c r="AV507" s="178"/>
      <c r="AW507" s="178"/>
      <c r="AX507" s="178"/>
      <c r="AY507" s="178"/>
      <c r="AZ507" s="178"/>
      <c r="BA507" s="178"/>
      <c r="BB507" s="178"/>
      <c r="BC507" s="178"/>
      <c r="BD507" s="178"/>
      <c r="CF507" s="178"/>
    </row>
    <row r="508" spans="1:84" ht="15.75" x14ac:dyDescent="0.25">
      <c r="A508" s="103" t="str">
        <f>DataTable3[[#This Row],[FlightNumber]]&amp;" "&amp;DataTable3[[#This Row],[Departure Date]]</f>
        <v>VS27y 44335</v>
      </c>
      <c r="B508" s="185">
        <v>44335</v>
      </c>
      <c r="C508" s="182" t="s">
        <v>117</v>
      </c>
      <c r="D508" s="181" t="s">
        <v>2</v>
      </c>
      <c r="E508" s="181" t="s">
        <v>21</v>
      </c>
      <c r="F508" s="181" t="s">
        <v>99</v>
      </c>
      <c r="G508" s="181" t="s">
        <v>100</v>
      </c>
      <c r="H508" s="181" t="s">
        <v>107</v>
      </c>
      <c r="I508" s="183">
        <v>10</v>
      </c>
      <c r="AU508" s="178"/>
      <c r="AV508" s="178"/>
      <c r="AW508" s="178"/>
      <c r="AX508" s="178"/>
      <c r="AY508" s="178"/>
      <c r="AZ508" s="178"/>
      <c r="BA508" s="178"/>
      <c r="BB508" s="178"/>
      <c r="BC508" s="178"/>
      <c r="BD508" s="178"/>
      <c r="CF508" s="178"/>
    </row>
    <row r="509" spans="1:84" ht="15.75" x14ac:dyDescent="0.25">
      <c r="A509" s="103" t="str">
        <f>DataTable3[[#This Row],[FlightNumber]]&amp;" "&amp;DataTable3[[#This Row],[Departure Date]]</f>
        <v>VS28y 44335</v>
      </c>
      <c r="B509" s="185">
        <v>44335</v>
      </c>
      <c r="C509" s="182" t="s">
        <v>120</v>
      </c>
      <c r="D509" s="181" t="s">
        <v>21</v>
      </c>
      <c r="E509" s="181" t="s">
        <v>2</v>
      </c>
      <c r="F509" s="181" t="s">
        <v>101</v>
      </c>
      <c r="G509" s="181" t="s">
        <v>100</v>
      </c>
      <c r="H509" s="181" t="s">
        <v>109</v>
      </c>
      <c r="I509" s="183">
        <v>10</v>
      </c>
      <c r="AU509" s="178"/>
      <c r="AV509" s="178"/>
      <c r="AW509" s="178"/>
      <c r="AX509" s="178"/>
      <c r="AY509" s="178"/>
      <c r="AZ509" s="178"/>
      <c r="BA509" s="178"/>
      <c r="BB509" s="178"/>
      <c r="BC509" s="178"/>
      <c r="BD509" s="178"/>
      <c r="CF509" s="178"/>
    </row>
    <row r="510" spans="1:84" ht="15.75" x14ac:dyDescent="0.25">
      <c r="A510" s="103" t="str">
        <f>DataTable3[[#This Row],[FlightNumber]]&amp;" "&amp;DataTable3[[#This Row],[Departure Date]]</f>
        <v>VS75y 44335</v>
      </c>
      <c r="B510" s="185">
        <v>44335</v>
      </c>
      <c r="C510" s="182" t="s">
        <v>118</v>
      </c>
      <c r="D510" s="181" t="s">
        <v>3</v>
      </c>
      <c r="E510" s="181" t="s">
        <v>21</v>
      </c>
      <c r="F510" s="181" t="s">
        <v>99</v>
      </c>
      <c r="G510" s="181" t="s">
        <v>100</v>
      </c>
      <c r="H510" s="181" t="s">
        <v>106</v>
      </c>
      <c r="I510" s="183">
        <v>10</v>
      </c>
      <c r="AU510" s="178"/>
      <c r="AV510" s="178"/>
      <c r="AW510" s="178"/>
      <c r="AX510" s="178"/>
      <c r="AY510" s="178"/>
      <c r="AZ510" s="178"/>
      <c r="BA510" s="178"/>
      <c r="BB510" s="178"/>
      <c r="BC510" s="178"/>
      <c r="BD510" s="178"/>
      <c r="CF510" s="178"/>
    </row>
    <row r="511" spans="1:84" ht="15.75" x14ac:dyDescent="0.25">
      <c r="A511" s="103" t="str">
        <f>DataTable3[[#This Row],[FlightNumber]]&amp;" "&amp;DataTable3[[#This Row],[Departure Date]]</f>
        <v>VS76y 44335</v>
      </c>
      <c r="B511" s="185">
        <v>44335</v>
      </c>
      <c r="C511" s="182" t="s">
        <v>119</v>
      </c>
      <c r="D511" s="181" t="s">
        <v>21</v>
      </c>
      <c r="E511" s="181" t="s">
        <v>3</v>
      </c>
      <c r="F511" s="181" t="s">
        <v>101</v>
      </c>
      <c r="G511" s="181" t="s">
        <v>100</v>
      </c>
      <c r="H511" s="181" t="s">
        <v>104</v>
      </c>
      <c r="I511" s="183">
        <v>10</v>
      </c>
      <c r="AU511" s="178"/>
      <c r="AV511" s="178"/>
      <c r="AW511" s="178"/>
      <c r="AX511" s="178"/>
      <c r="AY511" s="178"/>
      <c r="AZ511" s="178"/>
      <c r="BA511" s="178"/>
      <c r="BB511" s="178"/>
      <c r="BC511" s="178"/>
      <c r="BD511" s="178"/>
      <c r="CF511" s="178"/>
    </row>
    <row r="512" spans="1:84" ht="15.75" x14ac:dyDescent="0.25">
      <c r="A512" s="103" t="str">
        <f>DataTable3[[#This Row],[FlightNumber]]&amp;" "&amp;DataTable3[[#This Row],[Departure Date]]</f>
        <v>VS76y 44336</v>
      </c>
      <c r="B512" s="185">
        <v>44336</v>
      </c>
      <c r="C512" s="182" t="s">
        <v>119</v>
      </c>
      <c r="D512" s="181" t="s">
        <v>21</v>
      </c>
      <c r="E512" s="181" t="s">
        <v>3</v>
      </c>
      <c r="F512" s="181" t="s">
        <v>101</v>
      </c>
      <c r="G512" s="181" t="s">
        <v>100</v>
      </c>
      <c r="H512" s="181" t="s">
        <v>104</v>
      </c>
      <c r="I512" s="183">
        <v>7</v>
      </c>
      <c r="AU512" s="178"/>
      <c r="AV512" s="178"/>
      <c r="AW512" s="178"/>
      <c r="AX512" s="178"/>
      <c r="AY512" s="178"/>
      <c r="AZ512" s="178"/>
      <c r="BA512" s="178"/>
      <c r="BB512" s="178"/>
      <c r="BC512" s="178"/>
      <c r="BD512" s="178"/>
      <c r="CF512" s="178"/>
    </row>
    <row r="513" spans="1:84" ht="15.75" x14ac:dyDescent="0.25">
      <c r="A513" s="103" t="str">
        <f>DataTable3[[#This Row],[FlightNumber]]&amp;" "&amp;DataTable3[[#This Row],[Departure Date]]</f>
        <v>VS75y 44336</v>
      </c>
      <c r="B513" s="185">
        <v>44336</v>
      </c>
      <c r="C513" s="182" t="s">
        <v>118</v>
      </c>
      <c r="D513" s="181" t="s">
        <v>3</v>
      </c>
      <c r="E513" s="181" t="s">
        <v>21</v>
      </c>
      <c r="F513" s="181" t="s">
        <v>99</v>
      </c>
      <c r="G513" s="181" t="s">
        <v>100</v>
      </c>
      <c r="H513" s="181" t="s">
        <v>106</v>
      </c>
      <c r="I513" s="183">
        <v>10</v>
      </c>
      <c r="AU513" s="178"/>
      <c r="AV513" s="178"/>
      <c r="AW513" s="178"/>
      <c r="AX513" s="178"/>
      <c r="AY513" s="178"/>
      <c r="AZ513" s="178"/>
      <c r="BA513" s="178"/>
      <c r="BB513" s="178"/>
      <c r="BC513" s="178"/>
      <c r="BD513" s="178"/>
      <c r="CF513" s="178"/>
    </row>
    <row r="514" spans="1:84" ht="15.75" x14ac:dyDescent="0.25">
      <c r="A514" s="103" t="str">
        <f>DataTable3[[#This Row],[FlightNumber]]&amp;" "&amp;DataTable3[[#This Row],[Departure Date]]</f>
        <v>VS28y 44336</v>
      </c>
      <c r="B514" s="185">
        <v>44336</v>
      </c>
      <c r="C514" s="182" t="s">
        <v>120</v>
      </c>
      <c r="D514" s="181" t="s">
        <v>21</v>
      </c>
      <c r="E514" s="181" t="s">
        <v>2</v>
      </c>
      <c r="F514" s="181" t="s">
        <v>101</v>
      </c>
      <c r="G514" s="181" t="s">
        <v>100</v>
      </c>
      <c r="H514" s="181" t="s">
        <v>109</v>
      </c>
      <c r="I514" s="183">
        <v>10</v>
      </c>
      <c r="AU514" s="178"/>
      <c r="AV514" s="178"/>
      <c r="AW514" s="178"/>
      <c r="AX514" s="178"/>
      <c r="AY514" s="178"/>
      <c r="AZ514" s="178"/>
      <c r="BA514" s="178"/>
      <c r="BB514" s="178"/>
      <c r="BC514" s="178"/>
      <c r="BD514" s="178"/>
      <c r="CF514" s="178"/>
    </row>
    <row r="515" spans="1:84" ht="15.75" x14ac:dyDescent="0.25">
      <c r="A515" s="103" t="str">
        <f>DataTable3[[#This Row],[FlightNumber]]&amp;" "&amp;DataTable3[[#This Row],[Departure Date]]</f>
        <v>VS27y 44336</v>
      </c>
      <c r="B515" s="185">
        <v>44336</v>
      </c>
      <c r="C515" s="182" t="s">
        <v>117</v>
      </c>
      <c r="D515" s="181" t="s">
        <v>2</v>
      </c>
      <c r="E515" s="181" t="s">
        <v>21</v>
      </c>
      <c r="F515" s="181" t="s">
        <v>99</v>
      </c>
      <c r="G515" s="181" t="s">
        <v>100</v>
      </c>
      <c r="H515" s="181" t="s">
        <v>107</v>
      </c>
      <c r="I515" s="183">
        <v>2</v>
      </c>
      <c r="AU515" s="178"/>
      <c r="AV515" s="178"/>
      <c r="AW515" s="178"/>
      <c r="AX515" s="178"/>
      <c r="AY515" s="178"/>
      <c r="AZ515" s="178"/>
      <c r="BA515" s="178"/>
      <c r="BB515" s="178"/>
      <c r="BC515" s="178"/>
      <c r="BD515" s="178"/>
      <c r="CF515" s="178"/>
    </row>
    <row r="516" spans="1:84" ht="15.75" x14ac:dyDescent="0.25">
      <c r="A516" s="103" t="str">
        <f>DataTable3[[#This Row],[FlightNumber]]&amp;" "&amp;DataTable3[[#This Row],[Departure Date]]</f>
        <v>VS27y 44337</v>
      </c>
      <c r="B516" s="185">
        <v>44337</v>
      </c>
      <c r="C516" s="182" t="s">
        <v>117</v>
      </c>
      <c r="D516" s="181" t="s">
        <v>2</v>
      </c>
      <c r="E516" s="181" t="s">
        <v>21</v>
      </c>
      <c r="F516" s="181" t="s">
        <v>99</v>
      </c>
      <c r="G516" s="181" t="s">
        <v>100</v>
      </c>
      <c r="H516" s="181" t="s">
        <v>107</v>
      </c>
      <c r="I516" s="183">
        <v>10</v>
      </c>
      <c r="AU516" s="178"/>
      <c r="AV516" s="178"/>
      <c r="AW516" s="178"/>
      <c r="AX516" s="178"/>
      <c r="AY516" s="178"/>
      <c r="AZ516" s="178"/>
      <c r="BA516" s="178"/>
      <c r="BB516" s="178"/>
      <c r="BC516" s="178"/>
      <c r="BD516" s="178"/>
      <c r="CF516" s="178"/>
    </row>
    <row r="517" spans="1:84" ht="15.75" x14ac:dyDescent="0.25">
      <c r="A517" s="103" t="str">
        <f>DataTable3[[#This Row],[FlightNumber]]&amp;" "&amp;DataTable3[[#This Row],[Departure Date]]</f>
        <v>VS28y 44337</v>
      </c>
      <c r="B517" s="185">
        <v>44337</v>
      </c>
      <c r="C517" s="182" t="s">
        <v>120</v>
      </c>
      <c r="D517" s="181" t="s">
        <v>21</v>
      </c>
      <c r="E517" s="181" t="s">
        <v>2</v>
      </c>
      <c r="F517" s="181" t="s">
        <v>101</v>
      </c>
      <c r="G517" s="181" t="s">
        <v>100</v>
      </c>
      <c r="H517" s="181" t="s">
        <v>109</v>
      </c>
      <c r="I517" s="183">
        <v>10</v>
      </c>
      <c r="AU517" s="178"/>
      <c r="AV517" s="178"/>
      <c r="AW517" s="178"/>
      <c r="AX517" s="178"/>
      <c r="AY517" s="178"/>
      <c r="AZ517" s="178"/>
      <c r="BA517" s="178"/>
      <c r="BB517" s="178"/>
      <c r="BC517" s="178"/>
      <c r="BD517" s="178"/>
      <c r="CF517" s="178"/>
    </row>
    <row r="518" spans="1:84" ht="15.75" x14ac:dyDescent="0.25">
      <c r="A518" s="103" t="str">
        <f>DataTable3[[#This Row],[FlightNumber]]&amp;" "&amp;DataTable3[[#This Row],[Departure Date]]</f>
        <v>VS75y 44337</v>
      </c>
      <c r="B518" s="185">
        <v>44337</v>
      </c>
      <c r="C518" s="182" t="s">
        <v>118</v>
      </c>
      <c r="D518" s="181" t="s">
        <v>3</v>
      </c>
      <c r="E518" s="181" t="s">
        <v>21</v>
      </c>
      <c r="F518" s="181" t="s">
        <v>99</v>
      </c>
      <c r="G518" s="181" t="s">
        <v>100</v>
      </c>
      <c r="H518" s="181" t="s">
        <v>106</v>
      </c>
      <c r="I518" s="183">
        <v>10</v>
      </c>
      <c r="AU518" s="178"/>
      <c r="AV518" s="178"/>
      <c r="AW518" s="178"/>
      <c r="AX518" s="178"/>
      <c r="AY518" s="178"/>
      <c r="AZ518" s="178"/>
      <c r="BA518" s="178"/>
      <c r="BB518" s="178"/>
      <c r="BC518" s="178"/>
      <c r="BD518" s="178"/>
      <c r="CF518" s="178"/>
    </row>
    <row r="519" spans="1:84" ht="15.75" x14ac:dyDescent="0.25">
      <c r="A519" s="103" t="str">
        <f>DataTable3[[#This Row],[FlightNumber]]&amp;" "&amp;DataTable3[[#This Row],[Departure Date]]</f>
        <v>VS76y 44337</v>
      </c>
      <c r="B519" s="185">
        <v>44337</v>
      </c>
      <c r="C519" s="182" t="s">
        <v>119</v>
      </c>
      <c r="D519" s="181" t="s">
        <v>21</v>
      </c>
      <c r="E519" s="181" t="s">
        <v>3</v>
      </c>
      <c r="F519" s="181" t="s">
        <v>101</v>
      </c>
      <c r="G519" s="181" t="s">
        <v>100</v>
      </c>
      <c r="H519" s="181" t="s">
        <v>104</v>
      </c>
      <c r="I519" s="183">
        <v>10</v>
      </c>
      <c r="AU519" s="178"/>
      <c r="AV519" s="178"/>
      <c r="AW519" s="178"/>
      <c r="AX519" s="178"/>
      <c r="AY519" s="178"/>
      <c r="AZ519" s="178"/>
      <c r="BA519" s="178"/>
      <c r="BB519" s="178"/>
      <c r="BC519" s="178"/>
      <c r="BD519" s="178"/>
      <c r="CF519" s="178"/>
    </row>
    <row r="520" spans="1:84" ht="15.75" x14ac:dyDescent="0.25">
      <c r="A520" s="103" t="str">
        <f>DataTable3[[#This Row],[FlightNumber]]&amp;" "&amp;DataTable3[[#This Row],[Departure Date]]</f>
        <v>VS71y 44337</v>
      </c>
      <c r="B520" s="185">
        <v>44337</v>
      </c>
      <c r="C520" s="182" t="s">
        <v>122</v>
      </c>
      <c r="D520" s="181" t="s">
        <v>11</v>
      </c>
      <c r="E520" s="181" t="s">
        <v>21</v>
      </c>
      <c r="F520" s="181" t="s">
        <v>99</v>
      </c>
      <c r="G520" s="181" t="s">
        <v>100</v>
      </c>
      <c r="H520" s="181" t="s">
        <v>108</v>
      </c>
      <c r="I520" s="183">
        <v>10</v>
      </c>
      <c r="AU520" s="178"/>
      <c r="AV520" s="178"/>
      <c r="AW520" s="178"/>
      <c r="AX520" s="178"/>
      <c r="AY520" s="178"/>
      <c r="AZ520" s="178"/>
      <c r="BA520" s="178"/>
      <c r="BB520" s="178"/>
      <c r="BC520" s="178"/>
      <c r="BD520" s="178"/>
      <c r="CF520" s="178"/>
    </row>
    <row r="521" spans="1:84" ht="15.75" x14ac:dyDescent="0.25">
      <c r="A521" s="103" t="str">
        <f>DataTable3[[#This Row],[FlightNumber]]&amp;" "&amp;DataTable3[[#This Row],[Departure Date]]</f>
        <v>VS72y 44337</v>
      </c>
      <c r="B521" s="185">
        <v>44337</v>
      </c>
      <c r="C521" s="182" t="s">
        <v>121</v>
      </c>
      <c r="D521" s="181" t="s">
        <v>21</v>
      </c>
      <c r="E521" s="181" t="s">
        <v>11</v>
      </c>
      <c r="F521" s="181" t="s">
        <v>101</v>
      </c>
      <c r="G521" s="181" t="s">
        <v>100</v>
      </c>
      <c r="H521" s="181" t="s">
        <v>105</v>
      </c>
      <c r="I521" s="183">
        <v>10</v>
      </c>
      <c r="AU521" s="178"/>
      <c r="AV521" s="178"/>
      <c r="AW521" s="178"/>
      <c r="AX521" s="178"/>
      <c r="AY521" s="178"/>
      <c r="AZ521" s="178"/>
      <c r="BA521" s="178"/>
      <c r="BB521" s="178"/>
      <c r="BC521" s="178"/>
      <c r="BD521" s="178"/>
      <c r="CF521" s="178"/>
    </row>
    <row r="522" spans="1:84" ht="15.75" x14ac:dyDescent="0.25">
      <c r="A522" s="103" t="str">
        <f>DataTable3[[#This Row],[FlightNumber]]&amp;" "&amp;DataTable3[[#This Row],[Departure Date]]</f>
        <v>VS72y 44338</v>
      </c>
      <c r="B522" s="185">
        <v>44338</v>
      </c>
      <c r="C522" s="182" t="s">
        <v>121</v>
      </c>
      <c r="D522" s="181" t="s">
        <v>21</v>
      </c>
      <c r="E522" s="181" t="s">
        <v>11</v>
      </c>
      <c r="F522" s="181" t="s">
        <v>101</v>
      </c>
      <c r="G522" s="181" t="s">
        <v>100</v>
      </c>
      <c r="H522" s="181" t="s">
        <v>105</v>
      </c>
      <c r="I522" s="183">
        <v>6</v>
      </c>
      <c r="AU522" s="178"/>
      <c r="AV522" s="178"/>
      <c r="AW522" s="178"/>
      <c r="AX522" s="178"/>
      <c r="AY522" s="178"/>
      <c r="AZ522" s="178"/>
      <c r="BA522" s="178"/>
      <c r="BB522" s="178"/>
      <c r="BC522" s="178"/>
      <c r="BD522" s="178"/>
      <c r="CF522" s="178"/>
    </row>
    <row r="523" spans="1:84" ht="15.75" x14ac:dyDescent="0.25">
      <c r="A523" s="103" t="str">
        <f>DataTable3[[#This Row],[FlightNumber]]&amp;" "&amp;DataTable3[[#This Row],[Departure Date]]</f>
        <v>VS71y 44338</v>
      </c>
      <c r="B523" s="185">
        <v>44338</v>
      </c>
      <c r="C523" s="182" t="s">
        <v>122</v>
      </c>
      <c r="D523" s="181" t="s">
        <v>11</v>
      </c>
      <c r="E523" s="181" t="s">
        <v>21</v>
      </c>
      <c r="F523" s="181" t="s">
        <v>99</v>
      </c>
      <c r="G523" s="181" t="s">
        <v>100</v>
      </c>
      <c r="H523" s="181" t="s">
        <v>108</v>
      </c>
      <c r="I523" s="183">
        <v>2</v>
      </c>
      <c r="AU523" s="178"/>
      <c r="AV523" s="178"/>
      <c r="AW523" s="178"/>
      <c r="AX523" s="178"/>
      <c r="AY523" s="178"/>
      <c r="AZ523" s="178"/>
      <c r="BA523" s="178"/>
      <c r="BB523" s="178"/>
      <c r="BC523" s="178"/>
      <c r="BD523" s="178"/>
      <c r="CF523" s="178"/>
    </row>
    <row r="524" spans="1:84" ht="15.75" x14ac:dyDescent="0.25">
      <c r="A524" s="103" t="str">
        <f>DataTable3[[#This Row],[FlightNumber]]&amp;" "&amp;DataTable3[[#This Row],[Departure Date]]</f>
        <v>VS76y 44338</v>
      </c>
      <c r="B524" s="185">
        <v>44338</v>
      </c>
      <c r="C524" s="182" t="s">
        <v>119</v>
      </c>
      <c r="D524" s="181" t="s">
        <v>21</v>
      </c>
      <c r="E524" s="181" t="s">
        <v>3</v>
      </c>
      <c r="F524" s="181" t="s">
        <v>101</v>
      </c>
      <c r="G524" s="181" t="s">
        <v>100</v>
      </c>
      <c r="H524" s="181" t="s">
        <v>104</v>
      </c>
      <c r="I524" s="183">
        <v>10</v>
      </c>
      <c r="AU524" s="178"/>
      <c r="AV524" s="178"/>
      <c r="AW524" s="178"/>
      <c r="AX524" s="178"/>
      <c r="AY524" s="178"/>
      <c r="AZ524" s="178"/>
      <c r="BA524" s="178"/>
      <c r="BB524" s="178"/>
      <c r="BC524" s="178"/>
      <c r="BD524" s="178"/>
      <c r="CF524" s="178"/>
    </row>
    <row r="525" spans="1:84" ht="15.75" x14ac:dyDescent="0.25">
      <c r="A525" s="103" t="str">
        <f>DataTable3[[#This Row],[FlightNumber]]&amp;" "&amp;DataTable3[[#This Row],[Departure Date]]</f>
        <v>VS75y 44338</v>
      </c>
      <c r="B525" s="185">
        <v>44338</v>
      </c>
      <c r="C525" s="182" t="s">
        <v>118</v>
      </c>
      <c r="D525" s="181" t="s">
        <v>3</v>
      </c>
      <c r="E525" s="181" t="s">
        <v>21</v>
      </c>
      <c r="F525" s="181" t="s">
        <v>99</v>
      </c>
      <c r="G525" s="181" t="s">
        <v>100</v>
      </c>
      <c r="H525" s="181" t="s">
        <v>106</v>
      </c>
      <c r="I525" s="183">
        <v>10</v>
      </c>
      <c r="AU525" s="178"/>
      <c r="AV525" s="178"/>
      <c r="AW525" s="178"/>
      <c r="AX525" s="178"/>
      <c r="AY525" s="178"/>
      <c r="AZ525" s="178"/>
      <c r="BA525" s="178"/>
      <c r="BB525" s="178"/>
      <c r="BC525" s="178"/>
      <c r="BD525" s="178"/>
      <c r="CF525" s="178"/>
    </row>
    <row r="526" spans="1:84" ht="15.75" x14ac:dyDescent="0.25">
      <c r="A526" s="103" t="str">
        <f>DataTable3[[#This Row],[FlightNumber]]&amp;" "&amp;DataTable3[[#This Row],[Departure Date]]</f>
        <v>VS28y 44338</v>
      </c>
      <c r="B526" s="185">
        <v>44338</v>
      </c>
      <c r="C526" s="182" t="s">
        <v>120</v>
      </c>
      <c r="D526" s="181" t="s">
        <v>21</v>
      </c>
      <c r="E526" s="181" t="s">
        <v>2</v>
      </c>
      <c r="F526" s="181" t="s">
        <v>101</v>
      </c>
      <c r="G526" s="181" t="s">
        <v>100</v>
      </c>
      <c r="H526" s="181" t="s">
        <v>109</v>
      </c>
      <c r="I526" s="183">
        <v>10</v>
      </c>
      <c r="AU526" s="178"/>
      <c r="AV526" s="178"/>
      <c r="AW526" s="178"/>
      <c r="AX526" s="178"/>
      <c r="AY526" s="178"/>
      <c r="AZ526" s="178"/>
      <c r="BA526" s="178"/>
      <c r="BB526" s="178"/>
      <c r="BC526" s="178"/>
      <c r="BD526" s="178"/>
      <c r="CF526" s="178"/>
    </row>
    <row r="527" spans="1:84" ht="15.75" x14ac:dyDescent="0.25">
      <c r="A527" s="103" t="str">
        <f>DataTable3[[#This Row],[FlightNumber]]&amp;" "&amp;DataTable3[[#This Row],[Departure Date]]</f>
        <v>VS27y 44338</v>
      </c>
      <c r="B527" s="185">
        <v>44338</v>
      </c>
      <c r="C527" s="182" t="s">
        <v>117</v>
      </c>
      <c r="D527" s="181" t="s">
        <v>2</v>
      </c>
      <c r="E527" s="181" t="s">
        <v>21</v>
      </c>
      <c r="F527" s="181" t="s">
        <v>99</v>
      </c>
      <c r="G527" s="181" t="s">
        <v>100</v>
      </c>
      <c r="H527" s="181" t="s">
        <v>107</v>
      </c>
      <c r="I527" s="183">
        <v>6</v>
      </c>
      <c r="AU527" s="178"/>
      <c r="AV527" s="178"/>
      <c r="AW527" s="178"/>
      <c r="AX527" s="178"/>
      <c r="AY527" s="178"/>
      <c r="AZ527" s="178"/>
      <c r="BA527" s="178"/>
      <c r="BB527" s="178"/>
      <c r="BC527" s="178"/>
      <c r="BD527" s="178"/>
      <c r="CF527" s="178"/>
    </row>
    <row r="528" spans="1:84" ht="15.75" x14ac:dyDescent="0.25">
      <c r="A528" s="103" t="str">
        <f>DataTable3[[#This Row],[FlightNumber]]&amp;" "&amp;DataTable3[[#This Row],[Departure Date]]</f>
        <v>VS27y 44339</v>
      </c>
      <c r="B528" s="185">
        <v>44339</v>
      </c>
      <c r="C528" s="182" t="s">
        <v>117</v>
      </c>
      <c r="D528" s="181" t="s">
        <v>2</v>
      </c>
      <c r="E528" s="181" t="s">
        <v>21</v>
      </c>
      <c r="F528" s="181" t="s">
        <v>99</v>
      </c>
      <c r="G528" s="181" t="s">
        <v>100</v>
      </c>
      <c r="H528" s="181" t="s">
        <v>107</v>
      </c>
      <c r="I528" s="183">
        <v>10</v>
      </c>
      <c r="AU528" s="178"/>
      <c r="AV528" s="178"/>
      <c r="AW528" s="178"/>
      <c r="AX528" s="178"/>
      <c r="AY528" s="178"/>
      <c r="AZ528" s="178"/>
      <c r="BA528" s="178"/>
      <c r="BB528" s="178"/>
      <c r="BC528" s="178"/>
      <c r="BD528" s="178"/>
      <c r="CF528" s="178"/>
    </row>
    <row r="529" spans="1:84" ht="15.75" x14ac:dyDescent="0.25">
      <c r="A529" s="103" t="str">
        <f>DataTable3[[#This Row],[FlightNumber]]&amp;" "&amp;DataTable3[[#This Row],[Departure Date]]</f>
        <v>VS28y 44339</v>
      </c>
      <c r="B529" s="185">
        <v>44339</v>
      </c>
      <c r="C529" s="182" t="s">
        <v>120</v>
      </c>
      <c r="D529" s="181" t="s">
        <v>21</v>
      </c>
      <c r="E529" s="181" t="s">
        <v>2</v>
      </c>
      <c r="F529" s="181" t="s">
        <v>101</v>
      </c>
      <c r="G529" s="181" t="s">
        <v>100</v>
      </c>
      <c r="H529" s="181" t="s">
        <v>109</v>
      </c>
      <c r="I529" s="183">
        <v>10</v>
      </c>
      <c r="AU529" s="178"/>
      <c r="AV529" s="178"/>
      <c r="AW529" s="178"/>
      <c r="AX529" s="178"/>
      <c r="AY529" s="178"/>
      <c r="AZ529" s="178"/>
      <c r="BA529" s="178"/>
      <c r="BB529" s="178"/>
      <c r="BC529" s="178"/>
      <c r="BD529" s="178"/>
      <c r="CF529" s="178"/>
    </row>
    <row r="530" spans="1:84" ht="15.75" x14ac:dyDescent="0.25">
      <c r="A530" s="103" t="str">
        <f>DataTable3[[#This Row],[FlightNumber]]&amp;" "&amp;DataTable3[[#This Row],[Departure Date]]</f>
        <v>VS75y 44339</v>
      </c>
      <c r="B530" s="185">
        <v>44339</v>
      </c>
      <c r="C530" s="182" t="s">
        <v>118</v>
      </c>
      <c r="D530" s="181" t="s">
        <v>3</v>
      </c>
      <c r="E530" s="181" t="s">
        <v>21</v>
      </c>
      <c r="F530" s="181" t="s">
        <v>99</v>
      </c>
      <c r="G530" s="181" t="s">
        <v>100</v>
      </c>
      <c r="H530" s="181" t="s">
        <v>106</v>
      </c>
      <c r="I530" s="183">
        <v>10</v>
      </c>
      <c r="AU530" s="178"/>
      <c r="AV530" s="178"/>
      <c r="AW530" s="178"/>
      <c r="AX530" s="178"/>
      <c r="AY530" s="178"/>
      <c r="AZ530" s="178"/>
      <c r="BA530" s="178"/>
      <c r="BB530" s="178"/>
      <c r="BC530" s="178"/>
      <c r="BD530" s="178"/>
      <c r="CF530" s="178"/>
    </row>
    <row r="531" spans="1:84" ht="15.75" x14ac:dyDescent="0.25">
      <c r="A531" s="103" t="str">
        <f>DataTable3[[#This Row],[FlightNumber]]&amp;" "&amp;DataTable3[[#This Row],[Departure Date]]</f>
        <v>VS76y 44339</v>
      </c>
      <c r="B531" s="185">
        <v>44339</v>
      </c>
      <c r="C531" s="182" t="s">
        <v>119</v>
      </c>
      <c r="D531" s="181" t="s">
        <v>21</v>
      </c>
      <c r="E531" s="181" t="s">
        <v>3</v>
      </c>
      <c r="F531" s="181" t="s">
        <v>101</v>
      </c>
      <c r="G531" s="181" t="s">
        <v>100</v>
      </c>
      <c r="H531" s="181" t="s">
        <v>104</v>
      </c>
      <c r="I531" s="183">
        <v>10</v>
      </c>
      <c r="AU531" s="178"/>
      <c r="AV531" s="178"/>
      <c r="AW531" s="178"/>
      <c r="AX531" s="178"/>
      <c r="AY531" s="178"/>
      <c r="AZ531" s="178"/>
      <c r="BA531" s="178"/>
      <c r="BB531" s="178"/>
      <c r="BC531" s="178"/>
      <c r="BD531" s="178"/>
      <c r="CF531" s="178"/>
    </row>
    <row r="532" spans="1:84" ht="15.75" x14ac:dyDescent="0.25">
      <c r="A532" s="103" t="str">
        <f>DataTable3[[#This Row],[FlightNumber]]&amp;" "&amp;DataTable3[[#This Row],[Departure Date]]</f>
        <v>VS162y 44339</v>
      </c>
      <c r="B532" s="185">
        <v>44339</v>
      </c>
      <c r="C532" s="182" t="s">
        <v>121</v>
      </c>
      <c r="D532" s="181" t="s">
        <v>21</v>
      </c>
      <c r="E532" s="181" t="s">
        <v>73</v>
      </c>
      <c r="F532" s="181" t="s">
        <v>101</v>
      </c>
      <c r="G532" s="181" t="s">
        <v>100</v>
      </c>
      <c r="H532" s="181" t="s">
        <v>111</v>
      </c>
      <c r="I532" s="183">
        <v>10</v>
      </c>
      <c r="AU532" s="178"/>
      <c r="AV532" s="178"/>
      <c r="AW532" s="178"/>
      <c r="AX532" s="178"/>
      <c r="AY532" s="178"/>
      <c r="AZ532" s="178"/>
      <c r="BA532" s="178"/>
      <c r="BB532" s="178"/>
      <c r="BC532" s="178"/>
      <c r="BD532" s="178"/>
      <c r="CF532" s="178"/>
    </row>
    <row r="533" spans="1:84" ht="15.75" x14ac:dyDescent="0.25">
      <c r="A533" s="103" t="str">
        <f>DataTable3[[#This Row],[FlightNumber]]&amp;" "&amp;DataTable3[[#This Row],[Departure Date]]</f>
        <v>VS161y 44339</v>
      </c>
      <c r="B533" s="185">
        <v>44339</v>
      </c>
      <c r="C533" s="182" t="s">
        <v>129</v>
      </c>
      <c r="D533" s="181" t="s">
        <v>73</v>
      </c>
      <c r="E533" s="181" t="s">
        <v>21</v>
      </c>
      <c r="F533" s="181" t="s">
        <v>99</v>
      </c>
      <c r="G533" s="181" t="s">
        <v>100</v>
      </c>
      <c r="H533" s="181" t="s">
        <v>110</v>
      </c>
      <c r="I533" s="183">
        <v>10</v>
      </c>
      <c r="AU533" s="178"/>
      <c r="AV533" s="178"/>
      <c r="AW533" s="178"/>
      <c r="AX533" s="178"/>
      <c r="AY533" s="178"/>
      <c r="AZ533" s="178"/>
      <c r="BA533" s="178"/>
      <c r="BB533" s="178"/>
      <c r="BC533" s="178"/>
      <c r="BD533" s="178"/>
      <c r="CF533" s="178"/>
    </row>
    <row r="534" spans="1:84" ht="15.75" x14ac:dyDescent="0.25">
      <c r="A534" s="103" t="str">
        <f>DataTable3[[#This Row],[FlightNumber]]&amp;" "&amp;DataTable3[[#This Row],[Departure Date]]</f>
        <v>VS76y 44340</v>
      </c>
      <c r="B534" s="185">
        <v>44340</v>
      </c>
      <c r="C534" s="182" t="s">
        <v>119</v>
      </c>
      <c r="D534" s="181" t="s">
        <v>21</v>
      </c>
      <c r="E534" s="181" t="s">
        <v>3</v>
      </c>
      <c r="F534" s="181" t="s">
        <v>101</v>
      </c>
      <c r="G534" s="181" t="s">
        <v>100</v>
      </c>
      <c r="H534" s="181" t="s">
        <v>104</v>
      </c>
      <c r="I534" s="183">
        <v>10</v>
      </c>
      <c r="AU534" s="178"/>
      <c r="AV534" s="178"/>
      <c r="AW534" s="178"/>
      <c r="AX534" s="178"/>
      <c r="AY534" s="178"/>
      <c r="AZ534" s="178"/>
      <c r="BA534" s="178"/>
      <c r="BB534" s="178"/>
      <c r="BC534" s="178"/>
      <c r="BD534" s="178"/>
      <c r="CF534" s="178"/>
    </row>
    <row r="535" spans="1:84" ht="15.75" x14ac:dyDescent="0.25">
      <c r="A535" s="103" t="str">
        <f>DataTable3[[#This Row],[FlightNumber]]&amp;" "&amp;DataTable3[[#This Row],[Departure Date]]</f>
        <v>VS75y 44340</v>
      </c>
      <c r="B535" s="185">
        <v>44340</v>
      </c>
      <c r="C535" s="182" t="s">
        <v>118</v>
      </c>
      <c r="D535" s="181" t="s">
        <v>3</v>
      </c>
      <c r="E535" s="181" t="s">
        <v>21</v>
      </c>
      <c r="F535" s="181" t="s">
        <v>99</v>
      </c>
      <c r="G535" s="181" t="s">
        <v>100</v>
      </c>
      <c r="H535" s="181" t="s">
        <v>106</v>
      </c>
      <c r="I535" s="183">
        <v>10</v>
      </c>
      <c r="AU535" s="178"/>
      <c r="AV535" s="178"/>
      <c r="AW535" s="178"/>
      <c r="AX535" s="178"/>
      <c r="AY535" s="178"/>
      <c r="AZ535" s="178"/>
      <c r="BA535" s="178"/>
      <c r="BB535" s="178"/>
      <c r="BC535" s="178"/>
      <c r="BD535" s="178"/>
      <c r="CF535" s="178"/>
    </row>
    <row r="536" spans="1:84" ht="15.75" x14ac:dyDescent="0.25">
      <c r="A536" s="103" t="str">
        <f>DataTable3[[#This Row],[FlightNumber]]&amp;" "&amp;DataTable3[[#This Row],[Departure Date]]</f>
        <v>VS28y 44340</v>
      </c>
      <c r="B536" s="185">
        <v>44340</v>
      </c>
      <c r="C536" s="182" t="s">
        <v>120</v>
      </c>
      <c r="D536" s="181" t="s">
        <v>21</v>
      </c>
      <c r="E536" s="181" t="s">
        <v>2</v>
      </c>
      <c r="F536" s="181" t="s">
        <v>101</v>
      </c>
      <c r="G536" s="181" t="s">
        <v>100</v>
      </c>
      <c r="H536" s="181" t="s">
        <v>109</v>
      </c>
      <c r="I536" s="183">
        <v>10</v>
      </c>
      <c r="AU536" s="178"/>
      <c r="AV536" s="178"/>
      <c r="AW536" s="178"/>
      <c r="AX536" s="178"/>
      <c r="AY536" s="178"/>
      <c r="AZ536" s="178"/>
      <c r="BA536" s="178"/>
      <c r="BB536" s="178"/>
      <c r="BC536" s="178"/>
      <c r="BD536" s="178"/>
      <c r="CF536" s="178"/>
    </row>
    <row r="537" spans="1:84" ht="15.75" x14ac:dyDescent="0.25">
      <c r="A537" s="103" t="str">
        <f>DataTable3[[#This Row],[FlightNumber]]&amp;" "&amp;DataTable3[[#This Row],[Departure Date]]</f>
        <v>VS27y 44340</v>
      </c>
      <c r="B537" s="185">
        <v>44340</v>
      </c>
      <c r="C537" s="182" t="s">
        <v>117</v>
      </c>
      <c r="D537" s="181" t="s">
        <v>2</v>
      </c>
      <c r="E537" s="181" t="s">
        <v>21</v>
      </c>
      <c r="F537" s="181" t="s">
        <v>99</v>
      </c>
      <c r="G537" s="181" t="s">
        <v>100</v>
      </c>
      <c r="H537" s="181" t="s">
        <v>107</v>
      </c>
      <c r="I537" s="183">
        <v>10</v>
      </c>
      <c r="AU537" s="178"/>
      <c r="AV537" s="178"/>
      <c r="AW537" s="178"/>
      <c r="AX537" s="178"/>
      <c r="AY537" s="178"/>
      <c r="AZ537" s="178"/>
      <c r="BA537" s="178"/>
      <c r="BB537" s="178"/>
      <c r="BC537" s="178"/>
      <c r="BD537" s="178"/>
      <c r="CF537" s="178"/>
    </row>
    <row r="538" spans="1:84" ht="15.75" x14ac:dyDescent="0.25">
      <c r="A538" s="103" t="str">
        <f>DataTable3[[#This Row],[FlightNumber]]&amp;" "&amp;DataTable3[[#This Row],[Departure Date]]</f>
        <v>VS27y 44341</v>
      </c>
      <c r="B538" s="185">
        <v>44341</v>
      </c>
      <c r="C538" s="182" t="s">
        <v>117</v>
      </c>
      <c r="D538" s="181" t="s">
        <v>2</v>
      </c>
      <c r="E538" s="181" t="s">
        <v>21</v>
      </c>
      <c r="F538" s="181" t="s">
        <v>99</v>
      </c>
      <c r="G538" s="181" t="s">
        <v>100</v>
      </c>
      <c r="H538" s="181" t="s">
        <v>107</v>
      </c>
      <c r="I538" s="183">
        <v>10</v>
      </c>
      <c r="AU538" s="178"/>
      <c r="AV538" s="178"/>
      <c r="AW538" s="178"/>
      <c r="AX538" s="178"/>
      <c r="AY538" s="178"/>
      <c r="AZ538" s="178"/>
      <c r="BA538" s="178"/>
      <c r="BB538" s="178"/>
      <c r="BC538" s="178"/>
      <c r="BD538" s="178"/>
      <c r="CF538" s="178"/>
    </row>
    <row r="539" spans="1:84" ht="15.75" x14ac:dyDescent="0.25">
      <c r="A539" s="103" t="str">
        <f>DataTable3[[#This Row],[FlightNumber]]&amp;" "&amp;DataTable3[[#This Row],[Departure Date]]</f>
        <v>VS28y 44341</v>
      </c>
      <c r="B539" s="185">
        <v>44341</v>
      </c>
      <c r="C539" s="182" t="s">
        <v>120</v>
      </c>
      <c r="D539" s="181" t="s">
        <v>21</v>
      </c>
      <c r="E539" s="181" t="s">
        <v>2</v>
      </c>
      <c r="F539" s="181" t="s">
        <v>101</v>
      </c>
      <c r="G539" s="181" t="s">
        <v>100</v>
      </c>
      <c r="H539" s="181" t="s">
        <v>109</v>
      </c>
      <c r="I539" s="183">
        <v>10</v>
      </c>
      <c r="AU539" s="178"/>
      <c r="AV539" s="178"/>
      <c r="AW539" s="178"/>
      <c r="AX539" s="178"/>
      <c r="AY539" s="178"/>
      <c r="AZ539" s="178"/>
      <c r="BA539" s="178"/>
      <c r="BB539" s="178"/>
      <c r="BC539" s="178"/>
      <c r="BD539" s="178"/>
      <c r="CF539" s="178"/>
    </row>
    <row r="540" spans="1:84" ht="15.75" x14ac:dyDescent="0.25">
      <c r="A540" s="103" t="str">
        <f>DataTable3[[#This Row],[FlightNumber]]&amp;" "&amp;DataTable3[[#This Row],[Departure Date]]</f>
        <v>VS75y 44341</v>
      </c>
      <c r="B540" s="185">
        <v>44341</v>
      </c>
      <c r="C540" s="182" t="s">
        <v>118</v>
      </c>
      <c r="D540" s="181" t="s">
        <v>3</v>
      </c>
      <c r="E540" s="181" t="s">
        <v>21</v>
      </c>
      <c r="F540" s="181" t="s">
        <v>99</v>
      </c>
      <c r="G540" s="181" t="s">
        <v>100</v>
      </c>
      <c r="H540" s="181" t="s">
        <v>106</v>
      </c>
      <c r="I540" s="183">
        <v>10</v>
      </c>
      <c r="AU540" s="178"/>
      <c r="AV540" s="178"/>
      <c r="AW540" s="178"/>
      <c r="AX540" s="178"/>
      <c r="AY540" s="178"/>
      <c r="AZ540" s="178"/>
      <c r="BA540" s="178"/>
      <c r="BB540" s="178"/>
      <c r="BC540" s="178"/>
      <c r="BD540" s="178"/>
      <c r="CF540" s="178"/>
    </row>
    <row r="541" spans="1:84" ht="15.75" x14ac:dyDescent="0.25">
      <c r="A541" s="103" t="str">
        <f>DataTable3[[#This Row],[FlightNumber]]&amp;" "&amp;DataTable3[[#This Row],[Departure Date]]</f>
        <v>VS76y 44341</v>
      </c>
      <c r="B541" s="185">
        <v>44341</v>
      </c>
      <c r="C541" s="182" t="s">
        <v>119</v>
      </c>
      <c r="D541" s="181" t="s">
        <v>21</v>
      </c>
      <c r="E541" s="181" t="s">
        <v>3</v>
      </c>
      <c r="F541" s="181" t="s">
        <v>101</v>
      </c>
      <c r="G541" s="181" t="s">
        <v>100</v>
      </c>
      <c r="H541" s="181" t="s">
        <v>104</v>
      </c>
      <c r="I541" s="183">
        <v>10</v>
      </c>
      <c r="AU541" s="178"/>
      <c r="AV541" s="178"/>
      <c r="AW541" s="178"/>
      <c r="AX541" s="178"/>
      <c r="AY541" s="178"/>
      <c r="AZ541" s="178"/>
      <c r="BA541" s="178"/>
      <c r="BB541" s="178"/>
      <c r="BC541" s="178"/>
      <c r="BD541" s="178"/>
      <c r="CF541" s="178"/>
    </row>
    <row r="542" spans="1:84" ht="15.75" x14ac:dyDescent="0.25">
      <c r="A542" s="103" t="str">
        <f>DataTable3[[#This Row],[FlightNumber]]&amp;" "&amp;DataTable3[[#This Row],[Departure Date]]</f>
        <v>VS76y 44342</v>
      </c>
      <c r="B542" s="185">
        <v>44342</v>
      </c>
      <c r="C542" s="182" t="s">
        <v>119</v>
      </c>
      <c r="D542" s="181" t="s">
        <v>21</v>
      </c>
      <c r="E542" s="181" t="s">
        <v>3</v>
      </c>
      <c r="F542" s="181" t="s">
        <v>101</v>
      </c>
      <c r="G542" s="181" t="s">
        <v>100</v>
      </c>
      <c r="H542" s="181" t="s">
        <v>104</v>
      </c>
      <c r="I542" s="183">
        <v>10</v>
      </c>
      <c r="AU542" s="178"/>
      <c r="AV542" s="178"/>
      <c r="AW542" s="178"/>
      <c r="AX542" s="178"/>
      <c r="AY542" s="178"/>
      <c r="AZ542" s="178"/>
      <c r="BA542" s="178"/>
      <c r="BB542" s="178"/>
      <c r="BC542" s="178"/>
      <c r="BD542" s="178"/>
      <c r="CF542" s="178"/>
    </row>
    <row r="543" spans="1:84" ht="15.75" x14ac:dyDescent="0.25">
      <c r="A543" s="103" t="str">
        <f>DataTable3[[#This Row],[FlightNumber]]&amp;" "&amp;DataTable3[[#This Row],[Departure Date]]</f>
        <v>VS75y 44342</v>
      </c>
      <c r="B543" s="185">
        <v>44342</v>
      </c>
      <c r="C543" s="182" t="s">
        <v>118</v>
      </c>
      <c r="D543" s="181" t="s">
        <v>3</v>
      </c>
      <c r="E543" s="181" t="s">
        <v>21</v>
      </c>
      <c r="F543" s="181" t="s">
        <v>99</v>
      </c>
      <c r="G543" s="181" t="s">
        <v>100</v>
      </c>
      <c r="H543" s="181" t="s">
        <v>106</v>
      </c>
      <c r="I543" s="183">
        <v>10</v>
      </c>
      <c r="AU543" s="178"/>
      <c r="AV543" s="178"/>
      <c r="AW543" s="178"/>
      <c r="AX543" s="178"/>
      <c r="AY543" s="178"/>
      <c r="AZ543" s="178"/>
      <c r="BA543" s="178"/>
      <c r="BB543" s="178"/>
      <c r="BC543" s="178"/>
      <c r="BD543" s="178"/>
      <c r="CF543" s="178"/>
    </row>
    <row r="544" spans="1:84" ht="15.75" x14ac:dyDescent="0.25">
      <c r="A544" s="103" t="str">
        <f>DataTable3[[#This Row],[FlightNumber]]&amp;" "&amp;DataTable3[[#This Row],[Departure Date]]</f>
        <v>VS28y 44342</v>
      </c>
      <c r="B544" s="185">
        <v>44342</v>
      </c>
      <c r="C544" s="182" t="s">
        <v>120</v>
      </c>
      <c r="D544" s="181" t="s">
        <v>21</v>
      </c>
      <c r="E544" s="181" t="s">
        <v>2</v>
      </c>
      <c r="F544" s="181" t="s">
        <v>101</v>
      </c>
      <c r="G544" s="181" t="s">
        <v>100</v>
      </c>
      <c r="H544" s="181" t="s">
        <v>109</v>
      </c>
      <c r="I544" s="183">
        <v>10</v>
      </c>
      <c r="AU544" s="178"/>
      <c r="AV544" s="178"/>
      <c r="AW544" s="178"/>
      <c r="AX544" s="178"/>
      <c r="AY544" s="178"/>
      <c r="AZ544" s="178"/>
      <c r="BA544" s="178"/>
      <c r="BB544" s="178"/>
      <c r="BC544" s="178"/>
      <c r="BD544" s="178"/>
      <c r="CF544" s="178"/>
    </row>
    <row r="545" spans="1:84" ht="15.75" x14ac:dyDescent="0.25">
      <c r="A545" s="103" t="str">
        <f>DataTable3[[#This Row],[FlightNumber]]&amp;" "&amp;DataTable3[[#This Row],[Departure Date]]</f>
        <v>VS27y 44342</v>
      </c>
      <c r="B545" s="185">
        <v>44342</v>
      </c>
      <c r="C545" s="182" t="s">
        <v>117</v>
      </c>
      <c r="D545" s="181" t="s">
        <v>2</v>
      </c>
      <c r="E545" s="181" t="s">
        <v>21</v>
      </c>
      <c r="F545" s="181" t="s">
        <v>99</v>
      </c>
      <c r="G545" s="181" t="s">
        <v>100</v>
      </c>
      <c r="H545" s="181" t="s">
        <v>107</v>
      </c>
      <c r="I545" s="183">
        <v>10</v>
      </c>
      <c r="AU545" s="178"/>
      <c r="AV545" s="178"/>
      <c r="AW545" s="178"/>
      <c r="AX545" s="178"/>
      <c r="AY545" s="178"/>
      <c r="AZ545" s="178"/>
      <c r="BA545" s="178"/>
      <c r="BB545" s="178"/>
      <c r="BC545" s="178"/>
      <c r="BD545" s="178"/>
      <c r="CF545" s="178"/>
    </row>
    <row r="546" spans="1:84" ht="15.75" x14ac:dyDescent="0.25">
      <c r="A546" s="103" t="str">
        <f>DataTable3[[#This Row],[FlightNumber]]&amp;" "&amp;DataTable3[[#This Row],[Departure Date]]</f>
        <v>VS27y 44343</v>
      </c>
      <c r="B546" s="185">
        <v>44343</v>
      </c>
      <c r="C546" s="182" t="s">
        <v>117</v>
      </c>
      <c r="D546" s="181" t="s">
        <v>2</v>
      </c>
      <c r="E546" s="181" t="s">
        <v>21</v>
      </c>
      <c r="F546" s="181" t="s">
        <v>99</v>
      </c>
      <c r="G546" s="181" t="s">
        <v>100</v>
      </c>
      <c r="H546" s="181" t="s">
        <v>107</v>
      </c>
      <c r="I546" s="183">
        <v>10</v>
      </c>
      <c r="AU546" s="178"/>
      <c r="AV546" s="178"/>
      <c r="AW546" s="178"/>
      <c r="AX546" s="178"/>
      <c r="AY546" s="178"/>
      <c r="AZ546" s="178"/>
      <c r="BA546" s="178"/>
      <c r="BB546" s="178"/>
      <c r="BC546" s="178"/>
      <c r="BD546" s="178"/>
      <c r="CF546" s="178"/>
    </row>
    <row r="547" spans="1:84" ht="15.75" x14ac:dyDescent="0.25">
      <c r="A547" s="103" t="str">
        <f>DataTable3[[#This Row],[FlightNumber]]&amp;" "&amp;DataTable3[[#This Row],[Departure Date]]</f>
        <v>VS28y 44343</v>
      </c>
      <c r="B547" s="185">
        <v>44343</v>
      </c>
      <c r="C547" s="182" t="s">
        <v>120</v>
      </c>
      <c r="D547" s="181" t="s">
        <v>21</v>
      </c>
      <c r="E547" s="181" t="s">
        <v>2</v>
      </c>
      <c r="F547" s="181" t="s">
        <v>101</v>
      </c>
      <c r="G547" s="181" t="s">
        <v>100</v>
      </c>
      <c r="H547" s="181" t="s">
        <v>109</v>
      </c>
      <c r="I547" s="183">
        <v>10</v>
      </c>
      <c r="AU547" s="178"/>
      <c r="AV547" s="178"/>
      <c r="AW547" s="178"/>
      <c r="AX547" s="178"/>
      <c r="AY547" s="178"/>
      <c r="AZ547" s="178"/>
      <c r="BA547" s="178"/>
      <c r="BB547" s="178"/>
      <c r="BC547" s="178"/>
      <c r="BD547" s="178"/>
      <c r="CF547" s="178"/>
    </row>
    <row r="548" spans="1:84" ht="15.75" x14ac:dyDescent="0.25">
      <c r="A548" s="103" t="str">
        <f>DataTable3[[#This Row],[FlightNumber]]&amp;" "&amp;DataTable3[[#This Row],[Departure Date]]</f>
        <v>VS75y 44343</v>
      </c>
      <c r="B548" s="185">
        <v>44343</v>
      </c>
      <c r="C548" s="182" t="s">
        <v>118</v>
      </c>
      <c r="D548" s="181" t="s">
        <v>3</v>
      </c>
      <c r="E548" s="181" t="s">
        <v>21</v>
      </c>
      <c r="F548" s="181" t="s">
        <v>99</v>
      </c>
      <c r="G548" s="181" t="s">
        <v>100</v>
      </c>
      <c r="H548" s="181" t="s">
        <v>106</v>
      </c>
      <c r="I548" s="183">
        <v>2</v>
      </c>
      <c r="AU548" s="178"/>
      <c r="AV548" s="178"/>
      <c r="AW548" s="178"/>
      <c r="AX548" s="178"/>
      <c r="AY548" s="178"/>
      <c r="AZ548" s="178"/>
      <c r="BA548" s="178"/>
      <c r="BB548" s="178"/>
      <c r="BC548" s="178"/>
      <c r="BD548" s="178"/>
      <c r="CF548" s="178"/>
    </row>
    <row r="549" spans="1:84" ht="15.75" x14ac:dyDescent="0.25">
      <c r="A549" s="103" t="str">
        <f>DataTable3[[#This Row],[FlightNumber]]&amp;" "&amp;DataTable3[[#This Row],[Departure Date]]</f>
        <v>VS76y 44343</v>
      </c>
      <c r="B549" s="185">
        <v>44343</v>
      </c>
      <c r="C549" s="182" t="s">
        <v>119</v>
      </c>
      <c r="D549" s="181" t="s">
        <v>21</v>
      </c>
      <c r="E549" s="181" t="s">
        <v>3</v>
      </c>
      <c r="F549" s="181" t="s">
        <v>101</v>
      </c>
      <c r="G549" s="181" t="s">
        <v>100</v>
      </c>
      <c r="H549" s="181" t="s">
        <v>104</v>
      </c>
      <c r="I549" s="183">
        <v>10</v>
      </c>
      <c r="AU549" s="178"/>
      <c r="AV549" s="178"/>
      <c r="AW549" s="178"/>
      <c r="AX549" s="178"/>
      <c r="AY549" s="178"/>
      <c r="AZ549" s="178"/>
      <c r="BA549" s="178"/>
      <c r="BB549" s="178"/>
      <c r="BC549" s="178"/>
      <c r="BD549" s="178"/>
      <c r="CF549" s="178"/>
    </row>
    <row r="550" spans="1:84" ht="15.75" x14ac:dyDescent="0.25">
      <c r="A550" s="103" t="str">
        <f>DataTable3[[#This Row],[FlightNumber]]&amp;" "&amp;DataTable3[[#This Row],[Departure Date]]</f>
        <v>VS76y 44344</v>
      </c>
      <c r="B550" s="185">
        <v>44344</v>
      </c>
      <c r="C550" s="182" t="s">
        <v>119</v>
      </c>
      <c r="D550" s="181" t="s">
        <v>21</v>
      </c>
      <c r="E550" s="181" t="s">
        <v>3</v>
      </c>
      <c r="F550" s="181" t="s">
        <v>101</v>
      </c>
      <c r="G550" s="181" t="s">
        <v>100</v>
      </c>
      <c r="H550" s="181" t="s">
        <v>104</v>
      </c>
      <c r="I550" s="183">
        <v>10</v>
      </c>
      <c r="AU550" s="178"/>
      <c r="AV550" s="178"/>
      <c r="AW550" s="178"/>
      <c r="AX550" s="178"/>
      <c r="AY550" s="178"/>
      <c r="AZ550" s="178"/>
      <c r="BA550" s="178"/>
      <c r="BB550" s="178"/>
      <c r="BC550" s="178"/>
      <c r="BD550" s="178"/>
      <c r="CF550" s="178"/>
    </row>
    <row r="551" spans="1:84" ht="15.75" x14ac:dyDescent="0.25">
      <c r="A551" s="103" t="str">
        <f>DataTable3[[#This Row],[FlightNumber]]&amp;" "&amp;DataTable3[[#This Row],[Departure Date]]</f>
        <v>VS75y 44344</v>
      </c>
      <c r="B551" s="185">
        <v>44344</v>
      </c>
      <c r="C551" s="182" t="s">
        <v>118</v>
      </c>
      <c r="D551" s="181" t="s">
        <v>3</v>
      </c>
      <c r="E551" s="181" t="s">
        <v>21</v>
      </c>
      <c r="F551" s="181" t="s">
        <v>99</v>
      </c>
      <c r="G551" s="181" t="s">
        <v>100</v>
      </c>
      <c r="H551" s="181" t="s">
        <v>106</v>
      </c>
      <c r="I551" s="183">
        <v>10</v>
      </c>
      <c r="AU551" s="178"/>
      <c r="AV551" s="178"/>
      <c r="AW551" s="178"/>
      <c r="AX551" s="178"/>
      <c r="AY551" s="178"/>
      <c r="AZ551" s="178"/>
      <c r="BA551" s="178"/>
      <c r="BB551" s="178"/>
      <c r="BC551" s="178"/>
      <c r="BD551" s="178"/>
      <c r="CF551" s="178"/>
    </row>
    <row r="552" spans="1:84" ht="15.75" x14ac:dyDescent="0.25">
      <c r="A552" s="103" t="str">
        <f>DataTable3[[#This Row],[FlightNumber]]&amp;" "&amp;DataTable3[[#This Row],[Departure Date]]</f>
        <v>VS28y 44344</v>
      </c>
      <c r="B552" s="185">
        <v>44344</v>
      </c>
      <c r="C552" s="182" t="s">
        <v>120</v>
      </c>
      <c r="D552" s="181" t="s">
        <v>21</v>
      </c>
      <c r="E552" s="181" t="s">
        <v>2</v>
      </c>
      <c r="F552" s="181" t="s">
        <v>101</v>
      </c>
      <c r="G552" s="181" t="s">
        <v>100</v>
      </c>
      <c r="H552" s="181" t="s">
        <v>109</v>
      </c>
      <c r="I552" s="183">
        <v>10</v>
      </c>
      <c r="AU552" s="178"/>
      <c r="AV552" s="178"/>
      <c r="AW552" s="178"/>
      <c r="AX552" s="178"/>
      <c r="AY552" s="178"/>
      <c r="AZ552" s="178"/>
      <c r="BA552" s="178"/>
      <c r="BB552" s="178"/>
      <c r="BC552" s="178"/>
      <c r="BD552" s="178"/>
      <c r="CF552" s="178"/>
    </row>
    <row r="553" spans="1:84" ht="15.75" x14ac:dyDescent="0.25">
      <c r="A553" s="103" t="str">
        <f>DataTable3[[#This Row],[FlightNumber]]&amp;" "&amp;DataTable3[[#This Row],[Departure Date]]</f>
        <v>VS27y 44344</v>
      </c>
      <c r="B553" s="185">
        <v>44344</v>
      </c>
      <c r="C553" s="182" t="s">
        <v>117</v>
      </c>
      <c r="D553" s="181" t="s">
        <v>2</v>
      </c>
      <c r="E553" s="181" t="s">
        <v>21</v>
      </c>
      <c r="F553" s="181" t="s">
        <v>99</v>
      </c>
      <c r="G553" s="181" t="s">
        <v>100</v>
      </c>
      <c r="H553" s="181" t="s">
        <v>107</v>
      </c>
      <c r="I553" s="183">
        <v>10</v>
      </c>
      <c r="AU553" s="178"/>
      <c r="AV553" s="178"/>
      <c r="AW553" s="178"/>
      <c r="AX553" s="178"/>
      <c r="AY553" s="178"/>
      <c r="AZ553" s="178"/>
      <c r="BA553" s="178"/>
      <c r="BB553" s="178"/>
      <c r="BC553" s="178"/>
      <c r="BD553" s="178"/>
      <c r="CF553" s="178"/>
    </row>
    <row r="554" spans="1:84" ht="15.75" x14ac:dyDescent="0.25">
      <c r="A554" s="103" t="str">
        <f>DataTable3[[#This Row],[FlightNumber]]&amp;" "&amp;DataTable3[[#This Row],[Departure Date]]</f>
        <v>VS71y 44344</v>
      </c>
      <c r="B554" s="185">
        <v>44344</v>
      </c>
      <c r="C554" s="182" t="s">
        <v>122</v>
      </c>
      <c r="D554" s="181" t="s">
        <v>11</v>
      </c>
      <c r="E554" s="181" t="s">
        <v>21</v>
      </c>
      <c r="F554" s="181" t="s">
        <v>99</v>
      </c>
      <c r="G554" s="181" t="s">
        <v>100</v>
      </c>
      <c r="H554" s="181" t="s">
        <v>108</v>
      </c>
      <c r="I554" s="183">
        <v>10</v>
      </c>
      <c r="AU554" s="178"/>
      <c r="AV554" s="178"/>
      <c r="AW554" s="178"/>
      <c r="AX554" s="178"/>
      <c r="AY554" s="178"/>
      <c r="AZ554" s="178"/>
      <c r="BA554" s="178"/>
      <c r="BB554" s="178"/>
      <c r="BC554" s="178"/>
      <c r="BD554" s="178"/>
      <c r="CF554" s="178"/>
    </row>
    <row r="555" spans="1:84" ht="15.75" x14ac:dyDescent="0.25">
      <c r="A555" s="103" t="str">
        <f>DataTable3[[#This Row],[FlightNumber]]&amp;" "&amp;DataTable3[[#This Row],[Departure Date]]</f>
        <v>VS72y 44344</v>
      </c>
      <c r="B555" s="185">
        <v>44344</v>
      </c>
      <c r="C555" s="182" t="s">
        <v>121</v>
      </c>
      <c r="D555" s="181" t="s">
        <v>21</v>
      </c>
      <c r="E555" s="181" t="s">
        <v>11</v>
      </c>
      <c r="F555" s="181" t="s">
        <v>101</v>
      </c>
      <c r="G555" s="181" t="s">
        <v>100</v>
      </c>
      <c r="H555" s="181" t="s">
        <v>105</v>
      </c>
      <c r="I555" s="183">
        <v>10</v>
      </c>
      <c r="AU555" s="178"/>
      <c r="AV555" s="178"/>
      <c r="AW555" s="178"/>
      <c r="AX555" s="178"/>
      <c r="AY555" s="178"/>
      <c r="AZ555" s="178"/>
      <c r="BA555" s="178"/>
      <c r="BB555" s="178"/>
      <c r="BC555" s="178"/>
      <c r="BD555" s="178"/>
      <c r="CF555" s="178"/>
    </row>
    <row r="556" spans="1:84" ht="15.75" x14ac:dyDescent="0.25">
      <c r="A556" s="103" t="str">
        <f>DataTable3[[#This Row],[FlightNumber]]&amp;" "&amp;DataTable3[[#This Row],[Departure Date]]</f>
        <v>VS72y 44345</v>
      </c>
      <c r="B556" s="185">
        <v>44345</v>
      </c>
      <c r="C556" s="182" t="s">
        <v>121</v>
      </c>
      <c r="D556" s="181" t="s">
        <v>21</v>
      </c>
      <c r="E556" s="181" t="s">
        <v>11</v>
      </c>
      <c r="F556" s="181" t="s">
        <v>101</v>
      </c>
      <c r="G556" s="181" t="s">
        <v>100</v>
      </c>
      <c r="H556" s="181" t="s">
        <v>105</v>
      </c>
      <c r="I556" s="183">
        <v>1</v>
      </c>
      <c r="AU556" s="178"/>
      <c r="AV556" s="178"/>
      <c r="AW556" s="178"/>
      <c r="AX556" s="178"/>
      <c r="AY556" s="178"/>
      <c r="AZ556" s="178"/>
      <c r="BA556" s="178"/>
      <c r="BB556" s="178"/>
      <c r="BC556" s="178"/>
      <c r="BD556" s="178"/>
      <c r="CF556" s="178"/>
    </row>
    <row r="557" spans="1:84" ht="15.75" x14ac:dyDescent="0.25">
      <c r="A557" s="103" t="str">
        <f>DataTable3[[#This Row],[FlightNumber]]&amp;" "&amp;DataTable3[[#This Row],[Departure Date]]</f>
        <v>VS71y 44345</v>
      </c>
      <c r="B557" s="185">
        <v>44345</v>
      </c>
      <c r="C557" s="182" t="s">
        <v>122</v>
      </c>
      <c r="D557" s="181" t="s">
        <v>11</v>
      </c>
      <c r="E557" s="181" t="s">
        <v>21</v>
      </c>
      <c r="F557" s="181" t="s">
        <v>99</v>
      </c>
      <c r="G557" s="181" t="s">
        <v>100</v>
      </c>
      <c r="H557" s="181" t="s">
        <v>108</v>
      </c>
      <c r="I557" s="183">
        <v>10</v>
      </c>
      <c r="AU557" s="178"/>
      <c r="AV557" s="178"/>
      <c r="AW557" s="178"/>
      <c r="AX557" s="178"/>
      <c r="AY557" s="178"/>
      <c r="AZ557" s="178"/>
      <c r="BA557" s="178"/>
      <c r="BB557" s="178"/>
      <c r="BC557" s="178"/>
      <c r="BD557" s="178"/>
      <c r="CF557" s="178"/>
    </row>
    <row r="558" spans="1:84" ht="15.75" x14ac:dyDescent="0.25">
      <c r="A558" s="103" t="str">
        <f>DataTable3[[#This Row],[FlightNumber]]&amp;" "&amp;DataTable3[[#This Row],[Departure Date]]</f>
        <v>VS27y 44345</v>
      </c>
      <c r="B558" s="185">
        <v>44345</v>
      </c>
      <c r="C558" s="182" t="s">
        <v>117</v>
      </c>
      <c r="D558" s="181" t="s">
        <v>2</v>
      </c>
      <c r="E558" s="181" t="s">
        <v>21</v>
      </c>
      <c r="F558" s="181" t="s">
        <v>99</v>
      </c>
      <c r="G558" s="181" t="s">
        <v>100</v>
      </c>
      <c r="H558" s="181" t="s">
        <v>107</v>
      </c>
      <c r="I558" s="183">
        <v>10</v>
      </c>
      <c r="AU558" s="178"/>
      <c r="AV558" s="178"/>
      <c r="AW558" s="178"/>
      <c r="AX558" s="178"/>
      <c r="AY558" s="178"/>
      <c r="AZ558" s="178"/>
      <c r="BA558" s="178"/>
      <c r="BB558" s="178"/>
      <c r="BC558" s="178"/>
      <c r="BD558" s="178"/>
      <c r="CF558" s="178"/>
    </row>
    <row r="559" spans="1:84" ht="15.75" x14ac:dyDescent="0.25">
      <c r="A559" s="103" t="str">
        <f>DataTable3[[#This Row],[FlightNumber]]&amp;" "&amp;DataTable3[[#This Row],[Departure Date]]</f>
        <v>VS28y 44345</v>
      </c>
      <c r="B559" s="185">
        <v>44345</v>
      </c>
      <c r="C559" s="182" t="s">
        <v>120</v>
      </c>
      <c r="D559" s="181" t="s">
        <v>21</v>
      </c>
      <c r="E559" s="181" t="s">
        <v>2</v>
      </c>
      <c r="F559" s="181" t="s">
        <v>101</v>
      </c>
      <c r="G559" s="181" t="s">
        <v>100</v>
      </c>
      <c r="H559" s="181" t="s">
        <v>109</v>
      </c>
      <c r="I559" s="183">
        <v>10</v>
      </c>
      <c r="AU559" s="178"/>
      <c r="AV559" s="178"/>
      <c r="AW559" s="178"/>
      <c r="AX559" s="178"/>
      <c r="AY559" s="178"/>
      <c r="AZ559" s="178"/>
      <c r="BA559" s="178"/>
      <c r="BB559" s="178"/>
      <c r="BC559" s="178"/>
      <c r="BD559" s="178"/>
      <c r="CF559" s="178"/>
    </row>
    <row r="560" spans="1:84" ht="15.75" x14ac:dyDescent="0.25">
      <c r="A560" s="103" t="str">
        <f>DataTable3[[#This Row],[FlightNumber]]&amp;" "&amp;DataTable3[[#This Row],[Departure Date]]</f>
        <v>VS75y 44345</v>
      </c>
      <c r="B560" s="185">
        <v>44345</v>
      </c>
      <c r="C560" s="182" t="s">
        <v>118</v>
      </c>
      <c r="D560" s="181" t="s">
        <v>3</v>
      </c>
      <c r="E560" s="181" t="s">
        <v>21</v>
      </c>
      <c r="F560" s="181" t="s">
        <v>99</v>
      </c>
      <c r="G560" s="181" t="s">
        <v>100</v>
      </c>
      <c r="H560" s="181" t="s">
        <v>106</v>
      </c>
      <c r="I560" s="183">
        <v>0</v>
      </c>
      <c r="AU560" s="178"/>
      <c r="AV560" s="178"/>
      <c r="AW560" s="178"/>
      <c r="AX560" s="178"/>
      <c r="AY560" s="178"/>
      <c r="AZ560" s="178"/>
      <c r="BA560" s="178"/>
      <c r="BB560" s="178"/>
      <c r="BC560" s="178"/>
      <c r="BD560" s="178"/>
      <c r="CF560" s="178"/>
    </row>
    <row r="561" spans="1:84" ht="15.75" x14ac:dyDescent="0.25">
      <c r="A561" s="103" t="str">
        <f>DataTable3[[#This Row],[FlightNumber]]&amp;" "&amp;DataTable3[[#This Row],[Departure Date]]</f>
        <v>VS76y 44345</v>
      </c>
      <c r="B561" s="185">
        <v>44345</v>
      </c>
      <c r="C561" s="182" t="s">
        <v>119</v>
      </c>
      <c r="D561" s="181" t="s">
        <v>21</v>
      </c>
      <c r="E561" s="181" t="s">
        <v>3</v>
      </c>
      <c r="F561" s="181" t="s">
        <v>101</v>
      </c>
      <c r="G561" s="181" t="s">
        <v>100</v>
      </c>
      <c r="H561" s="181" t="s">
        <v>104</v>
      </c>
      <c r="I561" s="183">
        <v>10</v>
      </c>
      <c r="AU561" s="178"/>
      <c r="AV561" s="178"/>
      <c r="AW561" s="178"/>
      <c r="AX561" s="178"/>
      <c r="AY561" s="178"/>
      <c r="AZ561" s="178"/>
      <c r="BA561" s="178"/>
      <c r="BB561" s="178"/>
      <c r="BC561" s="178"/>
      <c r="BD561" s="178"/>
      <c r="CF561" s="178"/>
    </row>
    <row r="562" spans="1:84" ht="15.75" x14ac:dyDescent="0.25">
      <c r="A562" s="103" t="str">
        <f>DataTable3[[#This Row],[FlightNumber]]&amp;" "&amp;DataTable3[[#This Row],[Departure Date]]</f>
        <v>VS76y 44346</v>
      </c>
      <c r="B562" s="185">
        <v>44346</v>
      </c>
      <c r="C562" s="182" t="s">
        <v>119</v>
      </c>
      <c r="D562" s="181" t="s">
        <v>21</v>
      </c>
      <c r="E562" s="181" t="s">
        <v>3</v>
      </c>
      <c r="F562" s="181" t="s">
        <v>101</v>
      </c>
      <c r="G562" s="181" t="s">
        <v>100</v>
      </c>
      <c r="H562" s="181" t="s">
        <v>104</v>
      </c>
      <c r="I562" s="183">
        <v>10</v>
      </c>
      <c r="AU562" s="178"/>
      <c r="AV562" s="178"/>
      <c r="AW562" s="178"/>
      <c r="AX562" s="178"/>
      <c r="AY562" s="178"/>
      <c r="AZ562" s="178"/>
      <c r="BA562" s="178"/>
      <c r="BB562" s="178"/>
      <c r="BC562" s="178"/>
      <c r="BD562" s="178"/>
      <c r="CF562" s="178"/>
    </row>
    <row r="563" spans="1:84" ht="15.75" x14ac:dyDescent="0.25">
      <c r="A563" s="103" t="str">
        <f>DataTable3[[#This Row],[FlightNumber]]&amp;" "&amp;DataTable3[[#This Row],[Departure Date]]</f>
        <v>VS75y 44346</v>
      </c>
      <c r="B563" s="185">
        <v>44346</v>
      </c>
      <c r="C563" s="182" t="s">
        <v>118</v>
      </c>
      <c r="D563" s="181" t="s">
        <v>3</v>
      </c>
      <c r="E563" s="181" t="s">
        <v>21</v>
      </c>
      <c r="F563" s="181" t="s">
        <v>99</v>
      </c>
      <c r="G563" s="181" t="s">
        <v>100</v>
      </c>
      <c r="H563" s="181" t="s">
        <v>106</v>
      </c>
      <c r="I563" s="183">
        <v>10</v>
      </c>
      <c r="AU563" s="178"/>
      <c r="AV563" s="178"/>
      <c r="AW563" s="178"/>
      <c r="AX563" s="178"/>
      <c r="AY563" s="178"/>
      <c r="AZ563" s="178"/>
      <c r="BA563" s="178"/>
      <c r="BB563" s="178"/>
      <c r="BC563" s="178"/>
      <c r="BD563" s="178"/>
      <c r="CF563" s="178"/>
    </row>
    <row r="564" spans="1:84" ht="15.75" x14ac:dyDescent="0.25">
      <c r="A564" s="103" t="str">
        <f>DataTable3[[#This Row],[FlightNumber]]&amp;" "&amp;DataTable3[[#This Row],[Departure Date]]</f>
        <v>VS28y 44346</v>
      </c>
      <c r="B564" s="185">
        <v>44346</v>
      </c>
      <c r="C564" s="182" t="s">
        <v>120</v>
      </c>
      <c r="D564" s="181" t="s">
        <v>21</v>
      </c>
      <c r="E564" s="181" t="s">
        <v>2</v>
      </c>
      <c r="F564" s="181" t="s">
        <v>101</v>
      </c>
      <c r="G564" s="181" t="s">
        <v>100</v>
      </c>
      <c r="H564" s="181" t="s">
        <v>109</v>
      </c>
      <c r="I564" s="183">
        <v>10</v>
      </c>
      <c r="AU564" s="178"/>
      <c r="AV564" s="178"/>
      <c r="AW564" s="178"/>
      <c r="AX564" s="178"/>
      <c r="AY564" s="178"/>
      <c r="AZ564" s="178"/>
      <c r="BA564" s="178"/>
      <c r="BB564" s="178"/>
      <c r="BC564" s="178"/>
      <c r="BD564" s="178"/>
      <c r="CF564" s="178"/>
    </row>
    <row r="565" spans="1:84" ht="15.75" x14ac:dyDescent="0.25">
      <c r="A565" s="103" t="str">
        <f>DataTable3[[#This Row],[FlightNumber]]&amp;" "&amp;DataTable3[[#This Row],[Departure Date]]</f>
        <v>VS27y 44346</v>
      </c>
      <c r="B565" s="185">
        <v>44346</v>
      </c>
      <c r="C565" s="182" t="s">
        <v>117</v>
      </c>
      <c r="D565" s="181" t="s">
        <v>2</v>
      </c>
      <c r="E565" s="181" t="s">
        <v>21</v>
      </c>
      <c r="F565" s="181" t="s">
        <v>99</v>
      </c>
      <c r="G565" s="181" t="s">
        <v>100</v>
      </c>
      <c r="H565" s="181" t="s">
        <v>107</v>
      </c>
      <c r="I565" s="183">
        <v>10</v>
      </c>
      <c r="AU565" s="178"/>
      <c r="AV565" s="178"/>
      <c r="AW565" s="178"/>
      <c r="AX565" s="178"/>
      <c r="AY565" s="178"/>
      <c r="AZ565" s="178"/>
      <c r="BA565" s="178"/>
      <c r="BB565" s="178"/>
      <c r="BC565" s="178"/>
      <c r="BD565" s="178"/>
      <c r="CF565" s="178"/>
    </row>
    <row r="566" spans="1:84" ht="15.75" x14ac:dyDescent="0.25">
      <c r="A566" s="103" t="str">
        <f>DataTable3[[#This Row],[FlightNumber]]&amp;" "&amp;DataTable3[[#This Row],[Departure Date]]</f>
        <v>VS161y 44346</v>
      </c>
      <c r="B566" s="185">
        <v>44346</v>
      </c>
      <c r="C566" s="182" t="s">
        <v>129</v>
      </c>
      <c r="D566" s="181" t="s">
        <v>73</v>
      </c>
      <c r="E566" s="181" t="s">
        <v>21</v>
      </c>
      <c r="F566" s="181" t="s">
        <v>99</v>
      </c>
      <c r="G566" s="181" t="s">
        <v>100</v>
      </c>
      <c r="H566" s="181" t="s">
        <v>110</v>
      </c>
      <c r="I566" s="183">
        <v>10</v>
      </c>
      <c r="AU566" s="178"/>
      <c r="AV566" s="178"/>
      <c r="AW566" s="178"/>
      <c r="AX566" s="178"/>
      <c r="AY566" s="178"/>
      <c r="AZ566" s="178"/>
      <c r="BA566" s="178"/>
      <c r="BB566" s="178"/>
      <c r="BC566" s="178"/>
      <c r="BD566" s="178"/>
      <c r="CF566" s="178"/>
    </row>
    <row r="567" spans="1:84" ht="15.75" x14ac:dyDescent="0.25">
      <c r="A567" s="103" t="str">
        <f>DataTable3[[#This Row],[FlightNumber]]&amp;" "&amp;DataTable3[[#This Row],[Departure Date]]</f>
        <v>VS162y 44346</v>
      </c>
      <c r="B567" s="185">
        <v>44346</v>
      </c>
      <c r="C567" s="182" t="s">
        <v>121</v>
      </c>
      <c r="D567" s="181" t="s">
        <v>21</v>
      </c>
      <c r="E567" s="181" t="s">
        <v>73</v>
      </c>
      <c r="F567" s="181" t="s">
        <v>101</v>
      </c>
      <c r="G567" s="181" t="s">
        <v>100</v>
      </c>
      <c r="H567" s="181" t="s">
        <v>111</v>
      </c>
      <c r="I567" s="183">
        <v>10</v>
      </c>
      <c r="AU567" s="178"/>
      <c r="AV567" s="178"/>
      <c r="AW567" s="178"/>
      <c r="AX567" s="178"/>
      <c r="AY567" s="178"/>
      <c r="AZ567" s="178"/>
      <c r="BA567" s="178"/>
      <c r="BB567" s="178"/>
      <c r="BC567" s="178"/>
      <c r="BD567" s="178"/>
      <c r="CF567" s="178"/>
    </row>
    <row r="568" spans="1:84" ht="15.75" x14ac:dyDescent="0.25">
      <c r="A568" s="103" t="str">
        <f>DataTable3[[#This Row],[FlightNumber]]&amp;" "&amp;DataTable3[[#This Row],[Departure Date]]</f>
        <v>VS27y 44347</v>
      </c>
      <c r="B568" s="185">
        <v>44347</v>
      </c>
      <c r="C568" s="182" t="s">
        <v>117</v>
      </c>
      <c r="D568" s="181" t="s">
        <v>2</v>
      </c>
      <c r="E568" s="181" t="s">
        <v>21</v>
      </c>
      <c r="F568" s="181" t="s">
        <v>99</v>
      </c>
      <c r="G568" s="181" t="s">
        <v>100</v>
      </c>
      <c r="H568" s="181" t="s">
        <v>107</v>
      </c>
      <c r="I568" s="183">
        <v>10</v>
      </c>
      <c r="AU568" s="178"/>
      <c r="AV568" s="178"/>
      <c r="AW568" s="178"/>
      <c r="AX568" s="178"/>
      <c r="AY568" s="178"/>
      <c r="AZ568" s="178"/>
      <c r="BA568" s="178"/>
      <c r="BB568" s="178"/>
      <c r="BC568" s="178"/>
      <c r="BD568" s="178"/>
      <c r="CF568" s="178"/>
    </row>
    <row r="569" spans="1:84" ht="15.75" x14ac:dyDescent="0.25">
      <c r="A569" s="103" t="str">
        <f>DataTable3[[#This Row],[FlightNumber]]&amp;" "&amp;DataTable3[[#This Row],[Departure Date]]</f>
        <v>VS28y 44347</v>
      </c>
      <c r="B569" s="185">
        <v>44347</v>
      </c>
      <c r="C569" s="182" t="s">
        <v>120</v>
      </c>
      <c r="D569" s="181" t="s">
        <v>21</v>
      </c>
      <c r="E569" s="181" t="s">
        <v>2</v>
      </c>
      <c r="F569" s="181" t="s">
        <v>101</v>
      </c>
      <c r="G569" s="181" t="s">
        <v>100</v>
      </c>
      <c r="H569" s="181" t="s">
        <v>109</v>
      </c>
      <c r="I569" s="183">
        <v>10</v>
      </c>
      <c r="AU569" s="178"/>
      <c r="AV569" s="178"/>
      <c r="AW569" s="178"/>
      <c r="AX569" s="178"/>
      <c r="AY569" s="178"/>
      <c r="AZ569" s="178"/>
      <c r="BA569" s="178"/>
      <c r="BB569" s="178"/>
      <c r="BC569" s="178"/>
      <c r="BD569" s="178"/>
      <c r="CF569" s="178"/>
    </row>
    <row r="570" spans="1:84" ht="15.75" x14ac:dyDescent="0.25">
      <c r="A570" s="103" t="str">
        <f>DataTable3[[#This Row],[FlightNumber]]&amp;" "&amp;DataTable3[[#This Row],[Departure Date]]</f>
        <v>VS75y 44347</v>
      </c>
      <c r="B570" s="185">
        <v>44347</v>
      </c>
      <c r="C570" s="182" t="s">
        <v>118</v>
      </c>
      <c r="D570" s="181" t="s">
        <v>3</v>
      </c>
      <c r="E570" s="181" t="s">
        <v>21</v>
      </c>
      <c r="F570" s="181" t="s">
        <v>99</v>
      </c>
      <c r="G570" s="181" t="s">
        <v>100</v>
      </c>
      <c r="H570" s="181" t="s">
        <v>106</v>
      </c>
      <c r="I570" s="183">
        <v>10</v>
      </c>
      <c r="AU570" s="178"/>
      <c r="AV570" s="178"/>
      <c r="AW570" s="178"/>
      <c r="AX570" s="178"/>
      <c r="AY570" s="178"/>
      <c r="AZ570" s="178"/>
      <c r="BA570" s="178"/>
      <c r="BB570" s="178"/>
      <c r="BC570" s="178"/>
      <c r="BD570" s="178"/>
      <c r="CF570" s="178"/>
    </row>
    <row r="571" spans="1:84" ht="15.75" x14ac:dyDescent="0.25">
      <c r="A571" s="103" t="str">
        <f>DataTable3[[#This Row],[FlightNumber]]&amp;" "&amp;DataTable3[[#This Row],[Departure Date]]</f>
        <v>VS76y 44347</v>
      </c>
      <c r="B571" s="185">
        <v>44347</v>
      </c>
      <c r="C571" s="182" t="s">
        <v>119</v>
      </c>
      <c r="D571" s="181" t="s">
        <v>21</v>
      </c>
      <c r="E571" s="181" t="s">
        <v>3</v>
      </c>
      <c r="F571" s="181" t="s">
        <v>101</v>
      </c>
      <c r="G571" s="181" t="s">
        <v>100</v>
      </c>
      <c r="H571" s="181" t="s">
        <v>104</v>
      </c>
      <c r="I571" s="183">
        <v>10</v>
      </c>
      <c r="AU571" s="178"/>
      <c r="AV571" s="178"/>
      <c r="AW571" s="178"/>
      <c r="AX571" s="178"/>
      <c r="AY571" s="178"/>
      <c r="AZ571" s="178"/>
      <c r="BA571" s="178"/>
      <c r="BB571" s="178"/>
      <c r="BC571" s="178"/>
      <c r="BD571" s="178"/>
      <c r="CF571" s="178"/>
    </row>
    <row r="572" spans="1:84" ht="15.75" x14ac:dyDescent="0.25">
      <c r="A572" s="103" t="str">
        <f>DataTable3[[#This Row],[FlightNumber]]&amp;" "&amp;DataTable3[[#This Row],[Departure Date]]</f>
        <v>VS76y 44348</v>
      </c>
      <c r="B572" s="185">
        <v>44348</v>
      </c>
      <c r="C572" s="182" t="s">
        <v>119</v>
      </c>
      <c r="D572" s="181" t="s">
        <v>21</v>
      </c>
      <c r="E572" s="181" t="s">
        <v>3</v>
      </c>
      <c r="F572" s="181" t="s">
        <v>101</v>
      </c>
      <c r="G572" s="181" t="s">
        <v>100</v>
      </c>
      <c r="H572" s="181" t="s">
        <v>104</v>
      </c>
      <c r="I572" s="183">
        <v>10</v>
      </c>
      <c r="AU572" s="178"/>
      <c r="AV572" s="178"/>
      <c r="AW572" s="178"/>
      <c r="AX572" s="178"/>
      <c r="AY572" s="178"/>
      <c r="AZ572" s="178"/>
      <c r="BA572" s="178"/>
      <c r="BB572" s="178"/>
      <c r="BC572" s="178"/>
      <c r="BD572" s="178"/>
      <c r="CF572" s="178"/>
    </row>
    <row r="573" spans="1:84" ht="15.75" x14ac:dyDescent="0.25">
      <c r="A573" s="103" t="str">
        <f>DataTable3[[#This Row],[FlightNumber]]&amp;" "&amp;DataTable3[[#This Row],[Departure Date]]</f>
        <v>VS75y 44348</v>
      </c>
      <c r="B573" s="185">
        <v>44348</v>
      </c>
      <c r="C573" s="182" t="s">
        <v>118</v>
      </c>
      <c r="D573" s="181" t="s">
        <v>3</v>
      </c>
      <c r="E573" s="181" t="s">
        <v>21</v>
      </c>
      <c r="F573" s="181" t="s">
        <v>99</v>
      </c>
      <c r="G573" s="181" t="s">
        <v>100</v>
      </c>
      <c r="H573" s="181" t="s">
        <v>106</v>
      </c>
      <c r="I573" s="183">
        <v>10</v>
      </c>
      <c r="AU573" s="178"/>
      <c r="AV573" s="178"/>
      <c r="AW573" s="178"/>
      <c r="AX573" s="178"/>
      <c r="AY573" s="178"/>
      <c r="AZ573" s="178"/>
      <c r="BA573" s="178"/>
      <c r="BB573" s="178"/>
      <c r="BC573" s="178"/>
      <c r="BD573" s="178"/>
      <c r="CF573" s="178"/>
    </row>
    <row r="574" spans="1:84" ht="15.75" x14ac:dyDescent="0.25">
      <c r="A574" s="103" t="str">
        <f>DataTable3[[#This Row],[FlightNumber]]&amp;" "&amp;DataTable3[[#This Row],[Departure Date]]</f>
        <v>VS28y 44348</v>
      </c>
      <c r="B574" s="185">
        <v>44348</v>
      </c>
      <c r="C574" s="182" t="s">
        <v>120</v>
      </c>
      <c r="D574" s="181" t="s">
        <v>21</v>
      </c>
      <c r="E574" s="181" t="s">
        <v>2</v>
      </c>
      <c r="F574" s="181" t="s">
        <v>101</v>
      </c>
      <c r="G574" s="181" t="s">
        <v>100</v>
      </c>
      <c r="H574" s="181" t="s">
        <v>109</v>
      </c>
      <c r="I574" s="183">
        <v>10</v>
      </c>
      <c r="AU574" s="178"/>
      <c r="AV574" s="178"/>
      <c r="AW574" s="178"/>
      <c r="AX574" s="178"/>
      <c r="AY574" s="178"/>
      <c r="AZ574" s="178"/>
      <c r="BA574" s="178"/>
      <c r="BB574" s="178"/>
      <c r="BC574" s="178"/>
      <c r="BD574" s="178"/>
      <c r="CF574" s="178"/>
    </row>
    <row r="575" spans="1:84" ht="15.75" x14ac:dyDescent="0.25">
      <c r="A575" s="103" t="str">
        <f>DataTable3[[#This Row],[FlightNumber]]&amp;" "&amp;DataTable3[[#This Row],[Departure Date]]</f>
        <v>VS27y 44348</v>
      </c>
      <c r="B575" s="185">
        <v>44348</v>
      </c>
      <c r="C575" s="182" t="s">
        <v>117</v>
      </c>
      <c r="D575" s="181" t="s">
        <v>2</v>
      </c>
      <c r="E575" s="181" t="s">
        <v>21</v>
      </c>
      <c r="F575" s="181" t="s">
        <v>99</v>
      </c>
      <c r="G575" s="181" t="s">
        <v>100</v>
      </c>
      <c r="H575" s="181" t="s">
        <v>107</v>
      </c>
      <c r="I575" s="183">
        <v>10</v>
      </c>
      <c r="AU575" s="178"/>
      <c r="AV575" s="178"/>
      <c r="AW575" s="178"/>
      <c r="AX575" s="178"/>
      <c r="AY575" s="178"/>
      <c r="AZ575" s="178"/>
      <c r="BA575" s="178"/>
      <c r="BB575" s="178"/>
      <c r="BC575" s="178"/>
      <c r="BD575" s="178"/>
      <c r="CF575" s="178"/>
    </row>
    <row r="576" spans="1:84" ht="15.75" x14ac:dyDescent="0.25">
      <c r="A576" s="103" t="str">
        <f>DataTable3[[#This Row],[FlightNumber]]&amp;" "&amp;DataTable3[[#This Row],[Departure Date]]</f>
        <v>VS27y 44349</v>
      </c>
      <c r="B576" s="185">
        <v>44349</v>
      </c>
      <c r="C576" s="182" t="s">
        <v>117</v>
      </c>
      <c r="D576" s="181" t="s">
        <v>2</v>
      </c>
      <c r="E576" s="181" t="s">
        <v>21</v>
      </c>
      <c r="F576" s="181" t="s">
        <v>99</v>
      </c>
      <c r="G576" s="181" t="s">
        <v>100</v>
      </c>
      <c r="H576" s="181" t="s">
        <v>107</v>
      </c>
      <c r="I576" s="183">
        <v>10</v>
      </c>
      <c r="AU576" s="178"/>
      <c r="AV576" s="178"/>
      <c r="AW576" s="178"/>
      <c r="AX576" s="178"/>
      <c r="AY576" s="178"/>
      <c r="AZ576" s="178"/>
      <c r="BA576" s="178"/>
      <c r="BB576" s="178"/>
      <c r="BC576" s="178"/>
      <c r="BD576" s="178"/>
      <c r="CF576" s="178"/>
    </row>
    <row r="577" spans="1:84" ht="15.75" x14ac:dyDescent="0.25">
      <c r="A577" s="103" t="str">
        <f>DataTable3[[#This Row],[FlightNumber]]&amp;" "&amp;DataTable3[[#This Row],[Departure Date]]</f>
        <v>VS28y 44349</v>
      </c>
      <c r="B577" s="185">
        <v>44349</v>
      </c>
      <c r="C577" s="182" t="s">
        <v>120</v>
      </c>
      <c r="D577" s="181" t="s">
        <v>21</v>
      </c>
      <c r="E577" s="181" t="s">
        <v>2</v>
      </c>
      <c r="F577" s="181" t="s">
        <v>101</v>
      </c>
      <c r="G577" s="181" t="s">
        <v>100</v>
      </c>
      <c r="H577" s="181" t="s">
        <v>109</v>
      </c>
      <c r="I577" s="183">
        <v>10</v>
      </c>
      <c r="AU577" s="178"/>
      <c r="AV577" s="178"/>
      <c r="AW577" s="178"/>
      <c r="AX577" s="178"/>
      <c r="AY577" s="178"/>
      <c r="AZ577" s="178"/>
      <c r="BA577" s="178"/>
      <c r="BB577" s="178"/>
      <c r="BC577" s="178"/>
      <c r="BD577" s="178"/>
      <c r="CF577" s="178"/>
    </row>
    <row r="578" spans="1:84" ht="15.75" x14ac:dyDescent="0.25">
      <c r="A578" s="103" t="str">
        <f>DataTable3[[#This Row],[FlightNumber]]&amp;" "&amp;DataTable3[[#This Row],[Departure Date]]</f>
        <v>VS75y 44349</v>
      </c>
      <c r="B578" s="185">
        <v>44349</v>
      </c>
      <c r="C578" s="182" t="s">
        <v>118</v>
      </c>
      <c r="D578" s="181" t="s">
        <v>3</v>
      </c>
      <c r="E578" s="181" t="s">
        <v>21</v>
      </c>
      <c r="F578" s="181" t="s">
        <v>99</v>
      </c>
      <c r="G578" s="181" t="s">
        <v>100</v>
      </c>
      <c r="H578" s="181" t="s">
        <v>106</v>
      </c>
      <c r="I578" s="183">
        <v>10</v>
      </c>
      <c r="AU578" s="178"/>
      <c r="AV578" s="178"/>
      <c r="AW578" s="178"/>
      <c r="AX578" s="178"/>
      <c r="AY578" s="178"/>
      <c r="AZ578" s="178"/>
      <c r="BA578" s="178"/>
      <c r="BB578" s="178"/>
      <c r="BC578" s="178"/>
      <c r="BD578" s="178"/>
      <c r="CF578" s="178"/>
    </row>
    <row r="579" spans="1:84" ht="15.75" x14ac:dyDescent="0.25">
      <c r="A579" s="103" t="str">
        <f>DataTable3[[#This Row],[FlightNumber]]&amp;" "&amp;DataTable3[[#This Row],[Departure Date]]</f>
        <v>VS76y 44349</v>
      </c>
      <c r="B579" s="185">
        <v>44349</v>
      </c>
      <c r="C579" s="182" t="s">
        <v>119</v>
      </c>
      <c r="D579" s="181" t="s">
        <v>21</v>
      </c>
      <c r="E579" s="181" t="s">
        <v>3</v>
      </c>
      <c r="F579" s="181" t="s">
        <v>101</v>
      </c>
      <c r="G579" s="181" t="s">
        <v>100</v>
      </c>
      <c r="H579" s="181" t="s">
        <v>104</v>
      </c>
      <c r="I579" s="183">
        <v>10</v>
      </c>
      <c r="AU579" s="178"/>
      <c r="AV579" s="178"/>
      <c r="AW579" s="178"/>
      <c r="AX579" s="178"/>
      <c r="AY579" s="178"/>
      <c r="AZ579" s="178"/>
      <c r="BA579" s="178"/>
      <c r="BB579" s="178"/>
      <c r="BC579" s="178"/>
      <c r="BD579" s="178"/>
      <c r="CF579" s="178"/>
    </row>
    <row r="580" spans="1:84" ht="15.75" x14ac:dyDescent="0.25">
      <c r="A580" s="103" t="str">
        <f>DataTable3[[#This Row],[FlightNumber]]&amp;" "&amp;DataTable3[[#This Row],[Departure Date]]</f>
        <v>VS76y 44350</v>
      </c>
      <c r="B580" s="185">
        <v>44350</v>
      </c>
      <c r="C580" s="182" t="s">
        <v>119</v>
      </c>
      <c r="D580" s="181" t="s">
        <v>21</v>
      </c>
      <c r="E580" s="181" t="s">
        <v>3</v>
      </c>
      <c r="F580" s="181" t="s">
        <v>101</v>
      </c>
      <c r="G580" s="181" t="s">
        <v>100</v>
      </c>
      <c r="H580" s="181" t="s">
        <v>104</v>
      </c>
      <c r="I580" s="183">
        <v>10</v>
      </c>
      <c r="AU580" s="178"/>
      <c r="AV580" s="178"/>
      <c r="AW580" s="178"/>
      <c r="AX580" s="178"/>
      <c r="AY580" s="178"/>
      <c r="AZ580" s="178"/>
      <c r="BA580" s="178"/>
      <c r="BB580" s="178"/>
      <c r="BC580" s="178"/>
      <c r="BD580" s="178"/>
      <c r="CF580" s="178"/>
    </row>
    <row r="581" spans="1:84" ht="15.75" x14ac:dyDescent="0.25">
      <c r="A581" s="103" t="str">
        <f>DataTable3[[#This Row],[FlightNumber]]&amp;" "&amp;DataTable3[[#This Row],[Departure Date]]</f>
        <v>VS75y 44350</v>
      </c>
      <c r="B581" s="185">
        <v>44350</v>
      </c>
      <c r="C581" s="182" t="s">
        <v>118</v>
      </c>
      <c r="D581" s="181" t="s">
        <v>3</v>
      </c>
      <c r="E581" s="181" t="s">
        <v>21</v>
      </c>
      <c r="F581" s="181" t="s">
        <v>99</v>
      </c>
      <c r="G581" s="181" t="s">
        <v>100</v>
      </c>
      <c r="H581" s="181" t="s">
        <v>106</v>
      </c>
      <c r="I581" s="183">
        <v>10</v>
      </c>
      <c r="AU581" s="178"/>
      <c r="AV581" s="178"/>
      <c r="AW581" s="178"/>
      <c r="AX581" s="178"/>
      <c r="AY581" s="178"/>
      <c r="AZ581" s="178"/>
      <c r="BA581" s="178"/>
      <c r="BB581" s="178"/>
      <c r="BC581" s="178"/>
      <c r="BD581" s="178"/>
      <c r="CF581" s="178"/>
    </row>
    <row r="582" spans="1:84" ht="15.75" x14ac:dyDescent="0.25">
      <c r="A582" s="103" t="str">
        <f>DataTable3[[#This Row],[FlightNumber]]&amp;" "&amp;DataTable3[[#This Row],[Departure Date]]</f>
        <v>VS28y 44350</v>
      </c>
      <c r="B582" s="185">
        <v>44350</v>
      </c>
      <c r="C582" s="182" t="s">
        <v>120</v>
      </c>
      <c r="D582" s="181" t="s">
        <v>21</v>
      </c>
      <c r="E582" s="181" t="s">
        <v>2</v>
      </c>
      <c r="F582" s="181" t="s">
        <v>101</v>
      </c>
      <c r="G582" s="181" t="s">
        <v>100</v>
      </c>
      <c r="H582" s="181" t="s">
        <v>109</v>
      </c>
      <c r="I582" s="183">
        <v>2</v>
      </c>
      <c r="AU582" s="178"/>
      <c r="AV582" s="178"/>
      <c r="AW582" s="178"/>
      <c r="AX582" s="178"/>
      <c r="AY582" s="178"/>
      <c r="AZ582" s="178"/>
      <c r="BA582" s="178"/>
      <c r="BB582" s="178"/>
      <c r="BC582" s="178"/>
      <c r="BD582" s="178"/>
      <c r="CF582" s="178"/>
    </row>
    <row r="583" spans="1:84" ht="15.75" x14ac:dyDescent="0.25">
      <c r="A583" s="103" t="str">
        <f>DataTable3[[#This Row],[FlightNumber]]&amp;" "&amp;DataTable3[[#This Row],[Departure Date]]</f>
        <v>VS27y 44350</v>
      </c>
      <c r="B583" s="185">
        <v>44350</v>
      </c>
      <c r="C583" s="182" t="s">
        <v>117</v>
      </c>
      <c r="D583" s="181" t="s">
        <v>2</v>
      </c>
      <c r="E583" s="181" t="s">
        <v>21</v>
      </c>
      <c r="F583" s="181" t="s">
        <v>99</v>
      </c>
      <c r="G583" s="181" t="s">
        <v>100</v>
      </c>
      <c r="H583" s="181" t="s">
        <v>107</v>
      </c>
      <c r="I583" s="183">
        <v>10</v>
      </c>
      <c r="AU583" s="178"/>
      <c r="AV583" s="178"/>
      <c r="AW583" s="178"/>
      <c r="AX583" s="178"/>
      <c r="AY583" s="178"/>
      <c r="AZ583" s="178"/>
      <c r="BA583" s="178"/>
      <c r="BB583" s="178"/>
      <c r="BC583" s="178"/>
      <c r="BD583" s="178"/>
      <c r="CF583" s="178"/>
    </row>
    <row r="584" spans="1:84" ht="15.75" x14ac:dyDescent="0.25">
      <c r="A584" s="103" t="str">
        <f>DataTable3[[#This Row],[FlightNumber]]&amp;" "&amp;DataTable3[[#This Row],[Departure Date]]</f>
        <v>VS27y 44351</v>
      </c>
      <c r="B584" s="185">
        <v>44351</v>
      </c>
      <c r="C584" s="182" t="s">
        <v>117</v>
      </c>
      <c r="D584" s="181" t="s">
        <v>2</v>
      </c>
      <c r="E584" s="181" t="s">
        <v>21</v>
      </c>
      <c r="F584" s="181" t="s">
        <v>99</v>
      </c>
      <c r="G584" s="181" t="s">
        <v>100</v>
      </c>
      <c r="H584" s="181" t="s">
        <v>107</v>
      </c>
      <c r="I584" s="183">
        <v>10</v>
      </c>
      <c r="AU584" s="178"/>
      <c r="AV584" s="178"/>
      <c r="AW584" s="178"/>
      <c r="AX584" s="178"/>
      <c r="AY584" s="178"/>
      <c r="AZ584" s="178"/>
      <c r="BA584" s="178"/>
      <c r="BB584" s="178"/>
      <c r="BC584" s="178"/>
      <c r="BD584" s="178"/>
      <c r="CF584" s="178"/>
    </row>
    <row r="585" spans="1:84" ht="15.75" x14ac:dyDescent="0.25">
      <c r="A585" s="103" t="str">
        <f>DataTable3[[#This Row],[FlightNumber]]&amp;" "&amp;DataTable3[[#This Row],[Departure Date]]</f>
        <v>VS28y 44351</v>
      </c>
      <c r="B585" s="185">
        <v>44351</v>
      </c>
      <c r="C585" s="182" t="s">
        <v>120</v>
      </c>
      <c r="D585" s="181" t="s">
        <v>21</v>
      </c>
      <c r="E585" s="181" t="s">
        <v>2</v>
      </c>
      <c r="F585" s="181" t="s">
        <v>101</v>
      </c>
      <c r="G585" s="181" t="s">
        <v>100</v>
      </c>
      <c r="H585" s="181" t="s">
        <v>109</v>
      </c>
      <c r="I585" s="183">
        <v>10</v>
      </c>
      <c r="AU585" s="178"/>
      <c r="AV585" s="178"/>
      <c r="AW585" s="178"/>
      <c r="AX585" s="178"/>
      <c r="AY585" s="178"/>
      <c r="AZ585" s="178"/>
      <c r="BA585" s="178"/>
      <c r="BB585" s="178"/>
      <c r="BC585" s="178"/>
      <c r="BD585" s="178"/>
      <c r="CF585" s="178"/>
    </row>
    <row r="586" spans="1:84" ht="15.75" x14ac:dyDescent="0.25">
      <c r="A586" s="103" t="str">
        <f>DataTable3[[#This Row],[FlightNumber]]&amp;" "&amp;DataTable3[[#This Row],[Departure Date]]</f>
        <v>VS75y 44351</v>
      </c>
      <c r="B586" s="185">
        <v>44351</v>
      </c>
      <c r="C586" s="182" t="s">
        <v>118</v>
      </c>
      <c r="D586" s="181" t="s">
        <v>3</v>
      </c>
      <c r="E586" s="181" t="s">
        <v>21</v>
      </c>
      <c r="F586" s="181" t="s">
        <v>99</v>
      </c>
      <c r="G586" s="181" t="s">
        <v>100</v>
      </c>
      <c r="H586" s="181" t="s">
        <v>106</v>
      </c>
      <c r="I586" s="183">
        <v>10</v>
      </c>
      <c r="AU586" s="178"/>
      <c r="AV586" s="178"/>
      <c r="AW586" s="178"/>
      <c r="AX586" s="178"/>
      <c r="AY586" s="178"/>
      <c r="AZ586" s="178"/>
      <c r="BA586" s="178"/>
      <c r="BB586" s="178"/>
      <c r="BC586" s="178"/>
      <c r="BD586" s="178"/>
      <c r="CF586" s="178"/>
    </row>
    <row r="587" spans="1:84" ht="15.75" x14ac:dyDescent="0.25">
      <c r="A587" s="103" t="str">
        <f>DataTable3[[#This Row],[FlightNumber]]&amp;" "&amp;DataTable3[[#This Row],[Departure Date]]</f>
        <v>VS76y 44351</v>
      </c>
      <c r="B587" s="185">
        <v>44351</v>
      </c>
      <c r="C587" s="182" t="s">
        <v>119</v>
      </c>
      <c r="D587" s="181" t="s">
        <v>21</v>
      </c>
      <c r="E587" s="181" t="s">
        <v>3</v>
      </c>
      <c r="F587" s="181" t="s">
        <v>101</v>
      </c>
      <c r="G587" s="181" t="s">
        <v>100</v>
      </c>
      <c r="H587" s="181" t="s">
        <v>104</v>
      </c>
      <c r="I587" s="183">
        <v>10</v>
      </c>
      <c r="AU587" s="178"/>
      <c r="AV587" s="178"/>
      <c r="AW587" s="178"/>
      <c r="AX587" s="178"/>
      <c r="AY587" s="178"/>
      <c r="AZ587" s="178"/>
      <c r="BA587" s="178"/>
      <c r="BB587" s="178"/>
      <c r="BC587" s="178"/>
      <c r="BD587" s="178"/>
      <c r="CF587" s="178"/>
    </row>
    <row r="588" spans="1:84" ht="15.75" x14ac:dyDescent="0.25">
      <c r="A588" s="103" t="str">
        <f>DataTable3[[#This Row],[FlightNumber]]&amp;" "&amp;DataTable3[[#This Row],[Departure Date]]</f>
        <v>VS71y 44351</v>
      </c>
      <c r="B588" s="185">
        <v>44351</v>
      </c>
      <c r="C588" s="182" t="s">
        <v>122</v>
      </c>
      <c r="D588" s="181" t="s">
        <v>11</v>
      </c>
      <c r="E588" s="181" t="s">
        <v>21</v>
      </c>
      <c r="F588" s="181" t="s">
        <v>99</v>
      </c>
      <c r="G588" s="181" t="s">
        <v>100</v>
      </c>
      <c r="H588" s="181" t="s">
        <v>108</v>
      </c>
      <c r="I588" s="183">
        <v>10</v>
      </c>
      <c r="AU588" s="178"/>
      <c r="AV588" s="178"/>
      <c r="AW588" s="178"/>
      <c r="AX588" s="178"/>
      <c r="AY588" s="178"/>
      <c r="AZ588" s="178"/>
      <c r="BA588" s="178"/>
      <c r="BB588" s="178"/>
      <c r="BC588" s="178"/>
      <c r="BD588" s="178"/>
      <c r="CF588" s="178"/>
    </row>
    <row r="589" spans="1:84" ht="15.75" x14ac:dyDescent="0.25">
      <c r="A589" s="103" t="str">
        <f>DataTable3[[#This Row],[FlightNumber]]&amp;" "&amp;DataTable3[[#This Row],[Departure Date]]</f>
        <v>VS72y 44351</v>
      </c>
      <c r="B589" s="185">
        <v>44351</v>
      </c>
      <c r="C589" s="182" t="s">
        <v>121</v>
      </c>
      <c r="D589" s="181" t="s">
        <v>21</v>
      </c>
      <c r="E589" s="181" t="s">
        <v>11</v>
      </c>
      <c r="F589" s="181" t="s">
        <v>101</v>
      </c>
      <c r="G589" s="181" t="s">
        <v>100</v>
      </c>
      <c r="H589" s="181" t="s">
        <v>105</v>
      </c>
      <c r="I589" s="183">
        <v>10</v>
      </c>
      <c r="AU589" s="178"/>
      <c r="AV589" s="178"/>
      <c r="AW589" s="178"/>
      <c r="AX589" s="178"/>
      <c r="AY589" s="178"/>
      <c r="AZ589" s="178"/>
      <c r="BA589" s="178"/>
      <c r="BB589" s="178"/>
      <c r="BC589" s="178"/>
      <c r="BD589" s="178"/>
      <c r="CF589" s="178"/>
    </row>
    <row r="590" spans="1:84" ht="15.75" x14ac:dyDescent="0.25">
      <c r="A590" s="103" t="str">
        <f>DataTable3[[#This Row],[FlightNumber]]&amp;" "&amp;DataTable3[[#This Row],[Departure Date]]</f>
        <v>VS72y 44352</v>
      </c>
      <c r="B590" s="185">
        <v>44352</v>
      </c>
      <c r="C590" s="182" t="s">
        <v>121</v>
      </c>
      <c r="D590" s="181" t="s">
        <v>21</v>
      </c>
      <c r="E590" s="181" t="s">
        <v>11</v>
      </c>
      <c r="F590" s="181" t="s">
        <v>101</v>
      </c>
      <c r="G590" s="181" t="s">
        <v>100</v>
      </c>
      <c r="H590" s="181" t="s">
        <v>105</v>
      </c>
      <c r="I590" s="183">
        <v>2</v>
      </c>
      <c r="AU590" s="178"/>
      <c r="AV590" s="178"/>
      <c r="AW590" s="178"/>
      <c r="AX590" s="178"/>
      <c r="AY590" s="178"/>
      <c r="AZ590" s="178"/>
      <c r="BA590" s="178"/>
      <c r="BB590" s="178"/>
      <c r="BC590" s="178"/>
      <c r="BD590" s="178"/>
      <c r="CF590" s="178"/>
    </row>
    <row r="591" spans="1:84" ht="15.75" x14ac:dyDescent="0.25">
      <c r="A591" s="103" t="str">
        <f>DataTable3[[#This Row],[FlightNumber]]&amp;" "&amp;DataTable3[[#This Row],[Departure Date]]</f>
        <v>VS71y 44352</v>
      </c>
      <c r="B591" s="185">
        <v>44352</v>
      </c>
      <c r="C591" s="182" t="s">
        <v>122</v>
      </c>
      <c r="D591" s="181" t="s">
        <v>11</v>
      </c>
      <c r="E591" s="181" t="s">
        <v>21</v>
      </c>
      <c r="F591" s="181" t="s">
        <v>99</v>
      </c>
      <c r="G591" s="181" t="s">
        <v>100</v>
      </c>
      <c r="H591" s="181" t="s">
        <v>108</v>
      </c>
      <c r="I591" s="183">
        <v>5</v>
      </c>
      <c r="AU591" s="178"/>
      <c r="AV591" s="178"/>
      <c r="AW591" s="178"/>
      <c r="AX591" s="178"/>
      <c r="AY591" s="178"/>
      <c r="AZ591" s="178"/>
      <c r="BA591" s="178"/>
      <c r="BB591" s="178"/>
      <c r="BC591" s="178"/>
      <c r="BD591" s="178"/>
      <c r="CF591" s="178"/>
    </row>
    <row r="592" spans="1:84" ht="15.75" x14ac:dyDescent="0.25">
      <c r="A592" s="103" t="str">
        <f>DataTable3[[#This Row],[FlightNumber]]&amp;" "&amp;DataTable3[[#This Row],[Departure Date]]</f>
        <v>VS76y 44352</v>
      </c>
      <c r="B592" s="185">
        <v>44352</v>
      </c>
      <c r="C592" s="182" t="s">
        <v>119</v>
      </c>
      <c r="D592" s="181" t="s">
        <v>21</v>
      </c>
      <c r="E592" s="181" t="s">
        <v>3</v>
      </c>
      <c r="F592" s="181" t="s">
        <v>101</v>
      </c>
      <c r="G592" s="181" t="s">
        <v>100</v>
      </c>
      <c r="H592" s="181" t="s">
        <v>104</v>
      </c>
      <c r="I592" s="183">
        <v>10</v>
      </c>
      <c r="AU592" s="178"/>
      <c r="AV592" s="178"/>
      <c r="AW592" s="178"/>
      <c r="AX592" s="178"/>
      <c r="AY592" s="178"/>
      <c r="AZ592" s="178"/>
      <c r="BA592" s="178"/>
      <c r="BB592" s="178"/>
      <c r="BC592" s="178"/>
      <c r="BD592" s="178"/>
      <c r="CF592" s="178"/>
    </row>
    <row r="593" spans="1:84" ht="15.75" x14ac:dyDescent="0.25">
      <c r="A593" s="103" t="str">
        <f>DataTable3[[#This Row],[FlightNumber]]&amp;" "&amp;DataTable3[[#This Row],[Departure Date]]</f>
        <v>VS75y 44352</v>
      </c>
      <c r="B593" s="185">
        <v>44352</v>
      </c>
      <c r="C593" s="182" t="s">
        <v>118</v>
      </c>
      <c r="D593" s="181" t="s">
        <v>3</v>
      </c>
      <c r="E593" s="181" t="s">
        <v>21</v>
      </c>
      <c r="F593" s="181" t="s">
        <v>99</v>
      </c>
      <c r="G593" s="181" t="s">
        <v>100</v>
      </c>
      <c r="H593" s="181" t="s">
        <v>106</v>
      </c>
      <c r="I593" s="183">
        <v>10</v>
      </c>
      <c r="AU593" s="178"/>
      <c r="AV593" s="178"/>
      <c r="AW593" s="178"/>
      <c r="AX593" s="178"/>
      <c r="AY593" s="178"/>
      <c r="AZ593" s="178"/>
      <c r="BA593" s="178"/>
      <c r="BB593" s="178"/>
      <c r="BC593" s="178"/>
      <c r="BD593" s="178"/>
      <c r="CF593" s="178"/>
    </row>
    <row r="594" spans="1:84" ht="15.75" x14ac:dyDescent="0.25">
      <c r="A594" s="103" t="str">
        <f>DataTable3[[#This Row],[FlightNumber]]&amp;" "&amp;DataTable3[[#This Row],[Departure Date]]</f>
        <v>VS28y 44352</v>
      </c>
      <c r="B594" s="185">
        <v>44352</v>
      </c>
      <c r="C594" s="182" t="s">
        <v>120</v>
      </c>
      <c r="D594" s="181" t="s">
        <v>21</v>
      </c>
      <c r="E594" s="181" t="s">
        <v>2</v>
      </c>
      <c r="F594" s="181" t="s">
        <v>101</v>
      </c>
      <c r="G594" s="181" t="s">
        <v>100</v>
      </c>
      <c r="H594" s="181" t="s">
        <v>109</v>
      </c>
      <c r="I594" s="183">
        <v>6</v>
      </c>
      <c r="AU594" s="178"/>
      <c r="AV594" s="178"/>
      <c r="AW594" s="178"/>
      <c r="AX594" s="178"/>
      <c r="AY594" s="178"/>
      <c r="AZ594" s="178"/>
      <c r="BA594" s="178"/>
      <c r="BB594" s="178"/>
      <c r="BC594" s="178"/>
      <c r="BD594" s="178"/>
      <c r="CF594" s="178"/>
    </row>
    <row r="595" spans="1:84" ht="15.75" x14ac:dyDescent="0.25">
      <c r="A595" s="103" t="str">
        <f>DataTable3[[#This Row],[FlightNumber]]&amp;" "&amp;DataTable3[[#This Row],[Departure Date]]</f>
        <v>VS27y 44352</v>
      </c>
      <c r="B595" s="185">
        <v>44352</v>
      </c>
      <c r="C595" s="182" t="s">
        <v>117</v>
      </c>
      <c r="D595" s="181" t="s">
        <v>2</v>
      </c>
      <c r="E595" s="181" t="s">
        <v>21</v>
      </c>
      <c r="F595" s="181" t="s">
        <v>99</v>
      </c>
      <c r="G595" s="181" t="s">
        <v>100</v>
      </c>
      <c r="H595" s="181" t="s">
        <v>107</v>
      </c>
      <c r="I595" s="183">
        <v>2</v>
      </c>
      <c r="AU595" s="178"/>
      <c r="AV595" s="178"/>
      <c r="AW595" s="178"/>
      <c r="AX595" s="178"/>
      <c r="AY595" s="178"/>
      <c r="AZ595" s="178"/>
      <c r="BA595" s="178"/>
      <c r="BB595" s="178"/>
      <c r="BC595" s="178"/>
      <c r="BD595" s="178"/>
      <c r="CF595" s="178"/>
    </row>
    <row r="596" spans="1:84" ht="15.75" x14ac:dyDescent="0.25">
      <c r="A596" s="103" t="str">
        <f>DataTable3[[#This Row],[FlightNumber]]&amp;" "&amp;DataTable3[[#This Row],[Departure Date]]</f>
        <v>VS27y 44353</v>
      </c>
      <c r="B596" s="185">
        <v>44353</v>
      </c>
      <c r="C596" s="182" t="s">
        <v>117</v>
      </c>
      <c r="D596" s="181" t="s">
        <v>2</v>
      </c>
      <c r="E596" s="181" t="s">
        <v>21</v>
      </c>
      <c r="F596" s="181" t="s">
        <v>99</v>
      </c>
      <c r="G596" s="181" t="s">
        <v>100</v>
      </c>
      <c r="H596" s="181" t="s">
        <v>107</v>
      </c>
      <c r="I596" s="183">
        <v>10</v>
      </c>
      <c r="AU596" s="178"/>
      <c r="AV596" s="178"/>
      <c r="AW596" s="178"/>
      <c r="AX596" s="178"/>
      <c r="AY596" s="178"/>
      <c r="AZ596" s="178"/>
      <c r="BA596" s="178"/>
      <c r="BB596" s="178"/>
      <c r="BC596" s="178"/>
      <c r="BD596" s="178"/>
      <c r="CF596" s="178"/>
    </row>
    <row r="597" spans="1:84" ht="15.75" x14ac:dyDescent="0.25">
      <c r="A597" s="103" t="str">
        <f>DataTable3[[#This Row],[FlightNumber]]&amp;" "&amp;DataTable3[[#This Row],[Departure Date]]</f>
        <v>VS28y 44353</v>
      </c>
      <c r="B597" s="185">
        <v>44353</v>
      </c>
      <c r="C597" s="182" t="s">
        <v>120</v>
      </c>
      <c r="D597" s="181" t="s">
        <v>21</v>
      </c>
      <c r="E597" s="181" t="s">
        <v>2</v>
      </c>
      <c r="F597" s="181" t="s">
        <v>101</v>
      </c>
      <c r="G597" s="181" t="s">
        <v>100</v>
      </c>
      <c r="H597" s="181" t="s">
        <v>109</v>
      </c>
      <c r="I597" s="183">
        <v>10</v>
      </c>
      <c r="AU597" s="178"/>
      <c r="AV597" s="178"/>
      <c r="AW597" s="178"/>
      <c r="AX597" s="178"/>
      <c r="AY597" s="178"/>
      <c r="AZ597" s="178"/>
      <c r="BA597" s="178"/>
      <c r="BB597" s="178"/>
      <c r="BC597" s="178"/>
      <c r="BD597" s="178"/>
      <c r="CF597" s="178"/>
    </row>
    <row r="598" spans="1:84" ht="15.75" x14ac:dyDescent="0.25">
      <c r="A598" s="103" t="str">
        <f>DataTable3[[#This Row],[FlightNumber]]&amp;" "&amp;DataTable3[[#This Row],[Departure Date]]</f>
        <v>VS75y 44353</v>
      </c>
      <c r="B598" s="185">
        <v>44353</v>
      </c>
      <c r="C598" s="182" t="s">
        <v>118</v>
      </c>
      <c r="D598" s="181" t="s">
        <v>3</v>
      </c>
      <c r="E598" s="181" t="s">
        <v>21</v>
      </c>
      <c r="F598" s="181" t="s">
        <v>99</v>
      </c>
      <c r="G598" s="181" t="s">
        <v>100</v>
      </c>
      <c r="H598" s="181" t="s">
        <v>106</v>
      </c>
      <c r="I598" s="183">
        <v>10</v>
      </c>
      <c r="AU598" s="178"/>
      <c r="AV598" s="178"/>
      <c r="AW598" s="178"/>
      <c r="AX598" s="178"/>
      <c r="AY598" s="178"/>
      <c r="AZ598" s="178"/>
      <c r="BA598" s="178"/>
      <c r="BB598" s="178"/>
      <c r="BC598" s="178"/>
      <c r="BD598" s="178"/>
      <c r="CF598" s="178"/>
    </row>
    <row r="599" spans="1:84" ht="15.75" x14ac:dyDescent="0.25">
      <c r="A599" s="103" t="str">
        <f>DataTable3[[#This Row],[FlightNumber]]&amp;" "&amp;DataTable3[[#This Row],[Departure Date]]</f>
        <v>VS76y 44353</v>
      </c>
      <c r="B599" s="185">
        <v>44353</v>
      </c>
      <c r="C599" s="182" t="s">
        <v>119</v>
      </c>
      <c r="D599" s="181" t="s">
        <v>21</v>
      </c>
      <c r="E599" s="181" t="s">
        <v>3</v>
      </c>
      <c r="F599" s="181" t="s">
        <v>101</v>
      </c>
      <c r="G599" s="181" t="s">
        <v>100</v>
      </c>
      <c r="H599" s="181" t="s">
        <v>104</v>
      </c>
      <c r="I599" s="183">
        <v>10</v>
      </c>
      <c r="AU599" s="178"/>
      <c r="AV599" s="178"/>
      <c r="AW599" s="178"/>
      <c r="AX599" s="178"/>
      <c r="AY599" s="178"/>
      <c r="AZ599" s="178"/>
      <c r="BA599" s="178"/>
      <c r="BB599" s="178"/>
      <c r="BC599" s="178"/>
      <c r="BD599" s="178"/>
      <c r="CF599" s="178"/>
    </row>
    <row r="600" spans="1:84" ht="15.75" x14ac:dyDescent="0.25">
      <c r="A600" s="103" t="str">
        <f>DataTable3[[#This Row],[FlightNumber]]&amp;" "&amp;DataTable3[[#This Row],[Departure Date]]</f>
        <v>VS162y 44353</v>
      </c>
      <c r="B600" s="185">
        <v>44353</v>
      </c>
      <c r="C600" s="182" t="s">
        <v>121</v>
      </c>
      <c r="D600" s="181" t="s">
        <v>21</v>
      </c>
      <c r="E600" s="181" t="s">
        <v>73</v>
      </c>
      <c r="F600" s="181" t="s">
        <v>101</v>
      </c>
      <c r="G600" s="181" t="s">
        <v>100</v>
      </c>
      <c r="H600" s="181" t="s">
        <v>111</v>
      </c>
      <c r="I600" s="183">
        <v>10</v>
      </c>
      <c r="AU600" s="178"/>
      <c r="AV600" s="178"/>
      <c r="AW600" s="178"/>
      <c r="AX600" s="178"/>
      <c r="AY600" s="178"/>
      <c r="AZ600" s="178"/>
      <c r="BA600" s="178"/>
      <c r="BB600" s="178"/>
      <c r="BC600" s="178"/>
      <c r="BD600" s="178"/>
      <c r="CF600" s="178"/>
    </row>
    <row r="601" spans="1:84" ht="15.75" x14ac:dyDescent="0.25">
      <c r="A601" s="103" t="str">
        <f>DataTable3[[#This Row],[FlightNumber]]&amp;" "&amp;DataTable3[[#This Row],[Departure Date]]</f>
        <v>VS161y 44353</v>
      </c>
      <c r="B601" s="185">
        <v>44353</v>
      </c>
      <c r="C601" s="182" t="s">
        <v>129</v>
      </c>
      <c r="D601" s="181" t="s">
        <v>73</v>
      </c>
      <c r="E601" s="181" t="s">
        <v>21</v>
      </c>
      <c r="F601" s="181" t="s">
        <v>99</v>
      </c>
      <c r="G601" s="181" t="s">
        <v>100</v>
      </c>
      <c r="H601" s="181" t="s">
        <v>110</v>
      </c>
      <c r="I601" s="183">
        <v>10</v>
      </c>
      <c r="AU601" s="178"/>
      <c r="AV601" s="178"/>
      <c r="AW601" s="178"/>
      <c r="AX601" s="178"/>
      <c r="AY601" s="178"/>
      <c r="AZ601" s="178"/>
      <c r="BA601" s="178"/>
      <c r="BB601" s="178"/>
      <c r="BC601" s="178"/>
      <c r="BD601" s="178"/>
      <c r="CF601" s="178"/>
    </row>
    <row r="602" spans="1:84" ht="15.75" x14ac:dyDescent="0.25">
      <c r="A602" s="103" t="str">
        <f>DataTable3[[#This Row],[FlightNumber]]&amp;" "&amp;DataTable3[[#This Row],[Departure Date]]</f>
        <v>VS76y 44354</v>
      </c>
      <c r="B602" s="185">
        <v>44354</v>
      </c>
      <c r="C602" s="182" t="s">
        <v>119</v>
      </c>
      <c r="D602" s="181" t="s">
        <v>21</v>
      </c>
      <c r="E602" s="181" t="s">
        <v>3</v>
      </c>
      <c r="F602" s="181" t="s">
        <v>101</v>
      </c>
      <c r="G602" s="181" t="s">
        <v>100</v>
      </c>
      <c r="H602" s="181" t="s">
        <v>104</v>
      </c>
      <c r="I602" s="183">
        <v>10</v>
      </c>
      <c r="AU602" s="178"/>
      <c r="AV602" s="178"/>
      <c r="AW602" s="178"/>
      <c r="AX602" s="178"/>
      <c r="AY602" s="178"/>
      <c r="AZ602" s="178"/>
      <c r="BA602" s="178"/>
      <c r="BB602" s="178"/>
      <c r="BC602" s="178"/>
      <c r="BD602" s="178"/>
      <c r="CF602" s="178"/>
    </row>
    <row r="603" spans="1:84" ht="15.75" x14ac:dyDescent="0.25">
      <c r="A603" s="103" t="str">
        <f>DataTable3[[#This Row],[FlightNumber]]&amp;" "&amp;DataTable3[[#This Row],[Departure Date]]</f>
        <v>VS75y 44354</v>
      </c>
      <c r="B603" s="185">
        <v>44354</v>
      </c>
      <c r="C603" s="182" t="s">
        <v>118</v>
      </c>
      <c r="D603" s="181" t="s">
        <v>3</v>
      </c>
      <c r="E603" s="181" t="s">
        <v>21</v>
      </c>
      <c r="F603" s="181" t="s">
        <v>99</v>
      </c>
      <c r="G603" s="181" t="s">
        <v>100</v>
      </c>
      <c r="H603" s="181" t="s">
        <v>106</v>
      </c>
      <c r="I603" s="183">
        <v>10</v>
      </c>
      <c r="AU603" s="178"/>
      <c r="AV603" s="178"/>
      <c r="AW603" s="178"/>
      <c r="AX603" s="178"/>
      <c r="AY603" s="178"/>
      <c r="AZ603" s="178"/>
      <c r="BA603" s="178"/>
      <c r="BB603" s="178"/>
      <c r="BC603" s="178"/>
      <c r="BD603" s="178"/>
      <c r="CF603" s="178"/>
    </row>
    <row r="604" spans="1:84" ht="15.75" x14ac:dyDescent="0.25">
      <c r="A604" s="103" t="str">
        <f>DataTable3[[#This Row],[FlightNumber]]&amp;" "&amp;DataTable3[[#This Row],[Departure Date]]</f>
        <v>VS28y 44354</v>
      </c>
      <c r="B604" s="185">
        <v>44354</v>
      </c>
      <c r="C604" s="182" t="s">
        <v>120</v>
      </c>
      <c r="D604" s="181" t="s">
        <v>21</v>
      </c>
      <c r="E604" s="181" t="s">
        <v>2</v>
      </c>
      <c r="F604" s="181" t="s">
        <v>101</v>
      </c>
      <c r="G604" s="181" t="s">
        <v>100</v>
      </c>
      <c r="H604" s="181" t="s">
        <v>109</v>
      </c>
      <c r="I604" s="183">
        <v>10</v>
      </c>
      <c r="AU604" s="178"/>
      <c r="AV604" s="178"/>
      <c r="AW604" s="178"/>
      <c r="AX604" s="178"/>
      <c r="AY604" s="178"/>
      <c r="AZ604" s="178"/>
      <c r="BA604" s="178"/>
      <c r="BB604" s="178"/>
      <c r="BC604" s="178"/>
      <c r="BD604" s="178"/>
      <c r="CF604" s="178"/>
    </row>
    <row r="605" spans="1:84" ht="15.75" x14ac:dyDescent="0.25">
      <c r="A605" s="103" t="str">
        <f>DataTable3[[#This Row],[FlightNumber]]&amp;" "&amp;DataTable3[[#This Row],[Departure Date]]</f>
        <v>VS27y 44354</v>
      </c>
      <c r="B605" s="185">
        <v>44354</v>
      </c>
      <c r="C605" s="182" t="s">
        <v>117</v>
      </c>
      <c r="D605" s="181" t="s">
        <v>2</v>
      </c>
      <c r="E605" s="181" t="s">
        <v>21</v>
      </c>
      <c r="F605" s="181" t="s">
        <v>99</v>
      </c>
      <c r="G605" s="181" t="s">
        <v>100</v>
      </c>
      <c r="H605" s="181" t="s">
        <v>107</v>
      </c>
      <c r="I605" s="183">
        <v>10</v>
      </c>
      <c r="AU605" s="178"/>
      <c r="AV605" s="178"/>
      <c r="AW605" s="178"/>
      <c r="AX605" s="178"/>
      <c r="AY605" s="178"/>
      <c r="AZ605" s="178"/>
      <c r="BA605" s="178"/>
      <c r="BB605" s="178"/>
      <c r="BC605" s="178"/>
      <c r="BD605" s="178"/>
      <c r="CF605" s="178"/>
    </row>
    <row r="606" spans="1:84" ht="15.75" x14ac:dyDescent="0.25">
      <c r="A606" s="103" t="str">
        <f>DataTable3[[#This Row],[FlightNumber]]&amp;" "&amp;DataTable3[[#This Row],[Departure Date]]</f>
        <v>VS27y 44355</v>
      </c>
      <c r="B606" s="185">
        <v>44355</v>
      </c>
      <c r="C606" s="182" t="s">
        <v>117</v>
      </c>
      <c r="D606" s="181" t="s">
        <v>2</v>
      </c>
      <c r="E606" s="181" t="s">
        <v>21</v>
      </c>
      <c r="F606" s="181" t="s">
        <v>99</v>
      </c>
      <c r="G606" s="181" t="s">
        <v>100</v>
      </c>
      <c r="H606" s="181" t="s">
        <v>107</v>
      </c>
      <c r="I606" s="183">
        <v>10</v>
      </c>
      <c r="AU606" s="178"/>
      <c r="AV606" s="178"/>
      <c r="AW606" s="178"/>
      <c r="AX606" s="178"/>
      <c r="AY606" s="178"/>
      <c r="AZ606" s="178"/>
      <c r="BA606" s="178"/>
      <c r="BB606" s="178"/>
      <c r="BC606" s="178"/>
      <c r="BD606" s="178"/>
      <c r="CF606" s="178"/>
    </row>
    <row r="607" spans="1:84" ht="15.75" x14ac:dyDescent="0.25">
      <c r="A607" s="103" t="str">
        <f>DataTable3[[#This Row],[FlightNumber]]&amp;" "&amp;DataTable3[[#This Row],[Departure Date]]</f>
        <v>VS28y 44355</v>
      </c>
      <c r="B607" s="185">
        <v>44355</v>
      </c>
      <c r="C607" s="182" t="s">
        <v>120</v>
      </c>
      <c r="D607" s="181" t="s">
        <v>21</v>
      </c>
      <c r="E607" s="181" t="s">
        <v>2</v>
      </c>
      <c r="F607" s="181" t="s">
        <v>101</v>
      </c>
      <c r="G607" s="181" t="s">
        <v>100</v>
      </c>
      <c r="H607" s="181" t="s">
        <v>109</v>
      </c>
      <c r="I607" s="183">
        <v>6</v>
      </c>
      <c r="AU607" s="178"/>
      <c r="AV607" s="178"/>
      <c r="AW607" s="178"/>
      <c r="AX607" s="178"/>
      <c r="AY607" s="178"/>
      <c r="AZ607" s="178"/>
      <c r="BA607" s="178"/>
      <c r="BB607" s="178"/>
      <c r="BC607" s="178"/>
      <c r="BD607" s="178"/>
      <c r="CF607" s="178"/>
    </row>
    <row r="608" spans="1:84" ht="15.75" x14ac:dyDescent="0.25">
      <c r="A608" s="103" t="str">
        <f>DataTable3[[#This Row],[FlightNumber]]&amp;" "&amp;DataTable3[[#This Row],[Departure Date]]</f>
        <v>VS75y 44355</v>
      </c>
      <c r="B608" s="185">
        <v>44355</v>
      </c>
      <c r="C608" s="182" t="s">
        <v>118</v>
      </c>
      <c r="D608" s="181" t="s">
        <v>3</v>
      </c>
      <c r="E608" s="181" t="s">
        <v>21</v>
      </c>
      <c r="F608" s="181" t="s">
        <v>99</v>
      </c>
      <c r="G608" s="181" t="s">
        <v>100</v>
      </c>
      <c r="H608" s="181" t="s">
        <v>106</v>
      </c>
      <c r="I608" s="183">
        <v>10</v>
      </c>
      <c r="AU608" s="178"/>
      <c r="AV608" s="178"/>
      <c r="AW608" s="178"/>
      <c r="AX608" s="178"/>
      <c r="AY608" s="178"/>
      <c r="AZ608" s="178"/>
      <c r="BA608" s="178"/>
      <c r="BB608" s="178"/>
      <c r="BC608" s="178"/>
      <c r="BD608" s="178"/>
      <c r="CF608" s="178"/>
    </row>
    <row r="609" spans="1:84" ht="15.75" x14ac:dyDescent="0.25">
      <c r="A609" s="103" t="str">
        <f>DataTable3[[#This Row],[FlightNumber]]&amp;" "&amp;DataTable3[[#This Row],[Departure Date]]</f>
        <v>VS76y 44355</v>
      </c>
      <c r="B609" s="185">
        <v>44355</v>
      </c>
      <c r="C609" s="182" t="s">
        <v>119</v>
      </c>
      <c r="D609" s="181" t="s">
        <v>21</v>
      </c>
      <c r="E609" s="181" t="s">
        <v>3</v>
      </c>
      <c r="F609" s="181" t="s">
        <v>101</v>
      </c>
      <c r="G609" s="181" t="s">
        <v>100</v>
      </c>
      <c r="H609" s="181" t="s">
        <v>104</v>
      </c>
      <c r="I609" s="183">
        <v>10</v>
      </c>
      <c r="AU609" s="178"/>
      <c r="AV609" s="178"/>
      <c r="AW609" s="178"/>
      <c r="AX609" s="178"/>
      <c r="AY609" s="178"/>
      <c r="AZ609" s="178"/>
      <c r="BA609" s="178"/>
      <c r="BB609" s="178"/>
      <c r="BC609" s="178"/>
      <c r="BD609" s="178"/>
      <c r="CF609" s="178"/>
    </row>
    <row r="610" spans="1:84" ht="15.75" x14ac:dyDescent="0.25">
      <c r="A610" s="103" t="str">
        <f>DataTable3[[#This Row],[FlightNumber]]&amp;" "&amp;DataTable3[[#This Row],[Departure Date]]</f>
        <v>VS76y 44356</v>
      </c>
      <c r="B610" s="185">
        <v>44356</v>
      </c>
      <c r="C610" s="182" t="s">
        <v>119</v>
      </c>
      <c r="D610" s="181" t="s">
        <v>21</v>
      </c>
      <c r="E610" s="181" t="s">
        <v>3</v>
      </c>
      <c r="F610" s="181" t="s">
        <v>101</v>
      </c>
      <c r="G610" s="181" t="s">
        <v>100</v>
      </c>
      <c r="H610" s="181" t="s">
        <v>104</v>
      </c>
      <c r="I610" s="183">
        <v>10</v>
      </c>
      <c r="AU610" s="178"/>
      <c r="AV610" s="178"/>
      <c r="AW610" s="178"/>
      <c r="AX610" s="178"/>
      <c r="AY610" s="178"/>
      <c r="AZ610" s="178"/>
      <c r="BA610" s="178"/>
      <c r="BB610" s="178"/>
      <c r="BC610" s="178"/>
      <c r="BD610" s="178"/>
      <c r="CF610" s="178"/>
    </row>
    <row r="611" spans="1:84" ht="15.75" x14ac:dyDescent="0.25">
      <c r="A611" s="103" t="str">
        <f>DataTable3[[#This Row],[FlightNumber]]&amp;" "&amp;DataTable3[[#This Row],[Departure Date]]</f>
        <v>VS75y 44356</v>
      </c>
      <c r="B611" s="185">
        <v>44356</v>
      </c>
      <c r="C611" s="182" t="s">
        <v>118</v>
      </c>
      <c r="D611" s="181" t="s">
        <v>3</v>
      </c>
      <c r="E611" s="181" t="s">
        <v>21</v>
      </c>
      <c r="F611" s="181" t="s">
        <v>99</v>
      </c>
      <c r="G611" s="181" t="s">
        <v>100</v>
      </c>
      <c r="H611" s="181" t="s">
        <v>106</v>
      </c>
      <c r="I611" s="183">
        <v>10</v>
      </c>
      <c r="AU611" s="178"/>
      <c r="AV611" s="178"/>
      <c r="AW611" s="178"/>
      <c r="AX611" s="178"/>
      <c r="AY611" s="178"/>
      <c r="AZ611" s="178"/>
      <c r="BA611" s="178"/>
      <c r="BB611" s="178"/>
      <c r="BC611" s="178"/>
      <c r="BD611" s="178"/>
      <c r="CF611" s="178"/>
    </row>
    <row r="612" spans="1:84" ht="15.75" x14ac:dyDescent="0.25">
      <c r="A612" s="103" t="str">
        <f>DataTable3[[#This Row],[FlightNumber]]&amp;" "&amp;DataTable3[[#This Row],[Departure Date]]</f>
        <v>VS28y 44356</v>
      </c>
      <c r="B612" s="185">
        <v>44356</v>
      </c>
      <c r="C612" s="182" t="s">
        <v>120</v>
      </c>
      <c r="D612" s="181" t="s">
        <v>21</v>
      </c>
      <c r="E612" s="181" t="s">
        <v>2</v>
      </c>
      <c r="F612" s="181" t="s">
        <v>101</v>
      </c>
      <c r="G612" s="181" t="s">
        <v>100</v>
      </c>
      <c r="H612" s="181" t="s">
        <v>109</v>
      </c>
      <c r="I612" s="183">
        <v>10</v>
      </c>
      <c r="AU612" s="178"/>
      <c r="AV612" s="178"/>
      <c r="AW612" s="178"/>
      <c r="AX612" s="178"/>
      <c r="AY612" s="178"/>
      <c r="AZ612" s="178"/>
      <c r="BA612" s="178"/>
      <c r="BB612" s="178"/>
      <c r="BC612" s="178"/>
      <c r="BD612" s="178"/>
      <c r="CF612" s="178"/>
    </row>
    <row r="613" spans="1:84" ht="15.75" x14ac:dyDescent="0.25">
      <c r="A613" s="103" t="str">
        <f>DataTable3[[#This Row],[FlightNumber]]&amp;" "&amp;DataTable3[[#This Row],[Departure Date]]</f>
        <v>VS27y 44356</v>
      </c>
      <c r="B613" s="185">
        <v>44356</v>
      </c>
      <c r="C613" s="182" t="s">
        <v>117</v>
      </c>
      <c r="D613" s="181" t="s">
        <v>2</v>
      </c>
      <c r="E613" s="181" t="s">
        <v>21</v>
      </c>
      <c r="F613" s="181" t="s">
        <v>99</v>
      </c>
      <c r="G613" s="181" t="s">
        <v>100</v>
      </c>
      <c r="H613" s="181" t="s">
        <v>107</v>
      </c>
      <c r="I613" s="183">
        <v>10</v>
      </c>
      <c r="AU613" s="178"/>
      <c r="AV613" s="178"/>
      <c r="AW613" s="178"/>
      <c r="AX613" s="178"/>
      <c r="AY613" s="178"/>
      <c r="AZ613" s="178"/>
      <c r="BA613" s="178"/>
      <c r="BB613" s="178"/>
      <c r="BC613" s="178"/>
      <c r="BD613" s="178"/>
      <c r="CF613" s="178"/>
    </row>
    <row r="614" spans="1:84" ht="15.75" x14ac:dyDescent="0.25">
      <c r="A614" s="103" t="str">
        <f>DataTable3[[#This Row],[FlightNumber]]&amp;" "&amp;DataTable3[[#This Row],[Departure Date]]</f>
        <v>VS27y 44357</v>
      </c>
      <c r="B614" s="185">
        <v>44357</v>
      </c>
      <c r="C614" s="182" t="s">
        <v>117</v>
      </c>
      <c r="D614" s="181" t="s">
        <v>2</v>
      </c>
      <c r="E614" s="181" t="s">
        <v>21</v>
      </c>
      <c r="F614" s="181" t="s">
        <v>99</v>
      </c>
      <c r="G614" s="181" t="s">
        <v>100</v>
      </c>
      <c r="H614" s="181" t="s">
        <v>107</v>
      </c>
      <c r="I614" s="183">
        <v>10</v>
      </c>
      <c r="AU614" s="178"/>
      <c r="AV614" s="178"/>
      <c r="AW614" s="178"/>
      <c r="AX614" s="178"/>
      <c r="AY614" s="178"/>
      <c r="AZ614" s="178"/>
      <c r="BA614" s="178"/>
      <c r="BB614" s="178"/>
      <c r="BC614" s="178"/>
      <c r="BD614" s="178"/>
      <c r="CF614" s="178"/>
    </row>
    <row r="615" spans="1:84" ht="15.75" x14ac:dyDescent="0.25">
      <c r="A615" s="103" t="str">
        <f>DataTable3[[#This Row],[FlightNumber]]&amp;" "&amp;DataTable3[[#This Row],[Departure Date]]</f>
        <v>VS28y 44357</v>
      </c>
      <c r="B615" s="185">
        <v>44357</v>
      </c>
      <c r="C615" s="182" t="s">
        <v>120</v>
      </c>
      <c r="D615" s="181" t="s">
        <v>21</v>
      </c>
      <c r="E615" s="181" t="s">
        <v>2</v>
      </c>
      <c r="F615" s="181" t="s">
        <v>101</v>
      </c>
      <c r="G615" s="181" t="s">
        <v>100</v>
      </c>
      <c r="H615" s="181" t="s">
        <v>109</v>
      </c>
      <c r="I615" s="183">
        <v>10</v>
      </c>
      <c r="AU615" s="178"/>
      <c r="AV615" s="178"/>
      <c r="AW615" s="178"/>
      <c r="AX615" s="178"/>
      <c r="AY615" s="178"/>
      <c r="AZ615" s="178"/>
      <c r="BA615" s="178"/>
      <c r="BB615" s="178"/>
      <c r="BC615" s="178"/>
      <c r="BD615" s="178"/>
      <c r="CF615" s="178"/>
    </row>
    <row r="616" spans="1:84" ht="15.75" x14ac:dyDescent="0.25">
      <c r="A616" s="103" t="str">
        <f>DataTable3[[#This Row],[FlightNumber]]&amp;" "&amp;DataTable3[[#This Row],[Departure Date]]</f>
        <v>VS75y 44357</v>
      </c>
      <c r="B616" s="185">
        <v>44357</v>
      </c>
      <c r="C616" s="182" t="s">
        <v>118</v>
      </c>
      <c r="D616" s="181" t="s">
        <v>3</v>
      </c>
      <c r="E616" s="181" t="s">
        <v>21</v>
      </c>
      <c r="F616" s="181" t="s">
        <v>99</v>
      </c>
      <c r="G616" s="181" t="s">
        <v>100</v>
      </c>
      <c r="H616" s="181" t="s">
        <v>106</v>
      </c>
      <c r="I616" s="183">
        <v>10</v>
      </c>
      <c r="AU616" s="178"/>
      <c r="AV616" s="178"/>
      <c r="AW616" s="178"/>
      <c r="AX616" s="178"/>
      <c r="AY616" s="178"/>
      <c r="AZ616" s="178"/>
      <c r="BA616" s="178"/>
      <c r="BB616" s="178"/>
      <c r="BC616" s="178"/>
      <c r="BD616" s="178"/>
      <c r="CF616" s="178"/>
    </row>
    <row r="617" spans="1:84" ht="15.75" x14ac:dyDescent="0.25">
      <c r="A617" s="103" t="str">
        <f>DataTable3[[#This Row],[FlightNumber]]&amp;" "&amp;DataTable3[[#This Row],[Departure Date]]</f>
        <v>VS76y 44357</v>
      </c>
      <c r="B617" s="185">
        <v>44357</v>
      </c>
      <c r="C617" s="182" t="s">
        <v>119</v>
      </c>
      <c r="D617" s="181" t="s">
        <v>21</v>
      </c>
      <c r="E617" s="181" t="s">
        <v>3</v>
      </c>
      <c r="F617" s="181" t="s">
        <v>101</v>
      </c>
      <c r="G617" s="181" t="s">
        <v>100</v>
      </c>
      <c r="H617" s="181" t="s">
        <v>104</v>
      </c>
      <c r="I617" s="183">
        <v>2</v>
      </c>
      <c r="AU617" s="178"/>
      <c r="AV617" s="178"/>
      <c r="AW617" s="178"/>
      <c r="AX617" s="178"/>
      <c r="AY617" s="178"/>
      <c r="AZ617" s="178"/>
      <c r="BA617" s="178"/>
      <c r="BB617" s="178"/>
      <c r="BC617" s="178"/>
      <c r="BD617" s="178"/>
      <c r="CF617" s="178"/>
    </row>
    <row r="618" spans="1:84" ht="15.75" x14ac:dyDescent="0.25">
      <c r="A618" s="103" t="str">
        <f>DataTable3[[#This Row],[FlightNumber]]&amp;" "&amp;DataTable3[[#This Row],[Departure Date]]</f>
        <v>VS76y 44358</v>
      </c>
      <c r="B618" s="185">
        <v>44358</v>
      </c>
      <c r="C618" s="182" t="s">
        <v>119</v>
      </c>
      <c r="D618" s="181" t="s">
        <v>21</v>
      </c>
      <c r="E618" s="181" t="s">
        <v>3</v>
      </c>
      <c r="F618" s="181" t="s">
        <v>101</v>
      </c>
      <c r="G618" s="181" t="s">
        <v>100</v>
      </c>
      <c r="H618" s="181" t="s">
        <v>104</v>
      </c>
      <c r="I618" s="183">
        <v>10</v>
      </c>
      <c r="AU618" s="178"/>
      <c r="AV618" s="178"/>
      <c r="AW618" s="178"/>
      <c r="AX618" s="178"/>
      <c r="AY618" s="178"/>
      <c r="AZ618" s="178"/>
      <c r="BA618" s="178"/>
      <c r="BB618" s="178"/>
      <c r="BC618" s="178"/>
      <c r="BD618" s="178"/>
      <c r="CF618" s="178"/>
    </row>
    <row r="619" spans="1:84" ht="15.75" x14ac:dyDescent="0.25">
      <c r="A619" s="103" t="str">
        <f>DataTable3[[#This Row],[FlightNumber]]&amp;" "&amp;DataTable3[[#This Row],[Departure Date]]</f>
        <v>VS75y 44358</v>
      </c>
      <c r="B619" s="185">
        <v>44358</v>
      </c>
      <c r="C619" s="182" t="s">
        <v>118</v>
      </c>
      <c r="D619" s="181" t="s">
        <v>3</v>
      </c>
      <c r="E619" s="181" t="s">
        <v>21</v>
      </c>
      <c r="F619" s="181" t="s">
        <v>99</v>
      </c>
      <c r="G619" s="181" t="s">
        <v>100</v>
      </c>
      <c r="H619" s="181" t="s">
        <v>106</v>
      </c>
      <c r="I619" s="183">
        <v>10</v>
      </c>
      <c r="AU619" s="178"/>
      <c r="AV619" s="178"/>
      <c r="AW619" s="178"/>
      <c r="AX619" s="178"/>
      <c r="AY619" s="178"/>
      <c r="AZ619" s="178"/>
      <c r="BA619" s="178"/>
      <c r="BB619" s="178"/>
      <c r="BC619" s="178"/>
      <c r="BD619" s="178"/>
      <c r="CF619" s="178"/>
    </row>
    <row r="620" spans="1:84" ht="15.75" x14ac:dyDescent="0.25">
      <c r="A620" s="103" t="str">
        <f>DataTable3[[#This Row],[FlightNumber]]&amp;" "&amp;DataTable3[[#This Row],[Departure Date]]</f>
        <v>VS28y 44358</v>
      </c>
      <c r="B620" s="185">
        <v>44358</v>
      </c>
      <c r="C620" s="182" t="s">
        <v>120</v>
      </c>
      <c r="D620" s="181" t="s">
        <v>21</v>
      </c>
      <c r="E620" s="181" t="s">
        <v>2</v>
      </c>
      <c r="F620" s="181" t="s">
        <v>101</v>
      </c>
      <c r="G620" s="181" t="s">
        <v>100</v>
      </c>
      <c r="H620" s="181" t="s">
        <v>109</v>
      </c>
      <c r="I620" s="183">
        <v>10</v>
      </c>
      <c r="AU620" s="178"/>
      <c r="AV620" s="178"/>
      <c r="AW620" s="178"/>
      <c r="AX620" s="178"/>
      <c r="AY620" s="178"/>
      <c r="AZ620" s="178"/>
      <c r="BA620" s="178"/>
      <c r="BB620" s="178"/>
      <c r="BC620" s="178"/>
      <c r="BD620" s="178"/>
      <c r="CF620" s="178"/>
    </row>
    <row r="621" spans="1:84" ht="15.75" x14ac:dyDescent="0.25">
      <c r="A621" s="103" t="str">
        <f>DataTable3[[#This Row],[FlightNumber]]&amp;" "&amp;DataTable3[[#This Row],[Departure Date]]</f>
        <v>VS27y 44358</v>
      </c>
      <c r="B621" s="185">
        <v>44358</v>
      </c>
      <c r="C621" s="182" t="s">
        <v>117</v>
      </c>
      <c r="D621" s="181" t="s">
        <v>2</v>
      </c>
      <c r="E621" s="181" t="s">
        <v>21</v>
      </c>
      <c r="F621" s="181" t="s">
        <v>99</v>
      </c>
      <c r="G621" s="181" t="s">
        <v>100</v>
      </c>
      <c r="H621" s="181" t="s">
        <v>107</v>
      </c>
      <c r="I621" s="183">
        <v>10</v>
      </c>
      <c r="AU621" s="178"/>
      <c r="AV621" s="178"/>
      <c r="AW621" s="178"/>
      <c r="AX621" s="178"/>
      <c r="AY621" s="178"/>
      <c r="AZ621" s="178"/>
      <c r="BA621" s="178"/>
      <c r="BB621" s="178"/>
      <c r="BC621" s="178"/>
      <c r="BD621" s="178"/>
      <c r="CF621" s="178"/>
    </row>
    <row r="622" spans="1:84" ht="15.75" x14ac:dyDescent="0.25">
      <c r="A622" s="103" t="str">
        <f>DataTable3[[#This Row],[FlightNumber]]&amp;" "&amp;DataTable3[[#This Row],[Departure Date]]</f>
        <v>VS71y 44358</v>
      </c>
      <c r="B622" s="185">
        <v>44358</v>
      </c>
      <c r="C622" s="182" t="s">
        <v>122</v>
      </c>
      <c r="D622" s="181" t="s">
        <v>11</v>
      </c>
      <c r="E622" s="181" t="s">
        <v>21</v>
      </c>
      <c r="F622" s="181" t="s">
        <v>99</v>
      </c>
      <c r="G622" s="181" t="s">
        <v>100</v>
      </c>
      <c r="H622" s="181" t="s">
        <v>108</v>
      </c>
      <c r="I622" s="183">
        <v>10</v>
      </c>
      <c r="AU622" s="178"/>
      <c r="AV622" s="178"/>
      <c r="AW622" s="178"/>
      <c r="AX622" s="178"/>
      <c r="AY622" s="178"/>
      <c r="AZ622" s="178"/>
      <c r="BA622" s="178"/>
      <c r="BB622" s="178"/>
      <c r="BC622" s="178"/>
      <c r="BD622" s="178"/>
      <c r="CF622" s="178"/>
    </row>
    <row r="623" spans="1:84" ht="15.75" x14ac:dyDescent="0.25">
      <c r="A623" s="103" t="str">
        <f>DataTable3[[#This Row],[FlightNumber]]&amp;" "&amp;DataTable3[[#This Row],[Departure Date]]</f>
        <v>VS72y 44358</v>
      </c>
      <c r="B623" s="185">
        <v>44358</v>
      </c>
      <c r="C623" s="182" t="s">
        <v>121</v>
      </c>
      <c r="D623" s="181" t="s">
        <v>21</v>
      </c>
      <c r="E623" s="181" t="s">
        <v>11</v>
      </c>
      <c r="F623" s="181" t="s">
        <v>101</v>
      </c>
      <c r="G623" s="181" t="s">
        <v>100</v>
      </c>
      <c r="H623" s="181" t="s">
        <v>105</v>
      </c>
      <c r="I623" s="183">
        <v>10</v>
      </c>
      <c r="AU623" s="178"/>
      <c r="AV623" s="178"/>
      <c r="AW623" s="178"/>
      <c r="AX623" s="178"/>
      <c r="AY623" s="178"/>
      <c r="AZ623" s="178"/>
      <c r="BA623" s="178"/>
      <c r="BB623" s="178"/>
      <c r="BC623" s="178"/>
      <c r="BD623" s="178"/>
      <c r="CF623" s="178"/>
    </row>
    <row r="624" spans="1:84" ht="15.75" x14ac:dyDescent="0.25">
      <c r="A624" s="103" t="str">
        <f>DataTable3[[#This Row],[FlightNumber]]&amp;" "&amp;DataTable3[[#This Row],[Departure Date]]</f>
        <v>VS72y 44359</v>
      </c>
      <c r="B624" s="185">
        <v>44359</v>
      </c>
      <c r="C624" s="182" t="s">
        <v>121</v>
      </c>
      <c r="D624" s="181" t="s">
        <v>21</v>
      </c>
      <c r="E624" s="181" t="s">
        <v>11</v>
      </c>
      <c r="F624" s="181" t="s">
        <v>101</v>
      </c>
      <c r="G624" s="181" t="s">
        <v>100</v>
      </c>
      <c r="H624" s="181" t="s">
        <v>105</v>
      </c>
      <c r="I624" s="183">
        <v>10</v>
      </c>
      <c r="AU624" s="178"/>
      <c r="AV624" s="178"/>
      <c r="AW624" s="178"/>
      <c r="AX624" s="178"/>
      <c r="AY624" s="178"/>
      <c r="AZ624" s="178"/>
      <c r="BA624" s="178"/>
      <c r="BB624" s="178"/>
      <c r="BC624" s="178"/>
      <c r="BD624" s="178"/>
      <c r="CF624" s="178"/>
    </row>
    <row r="625" spans="1:84" ht="15.75" x14ac:dyDescent="0.25">
      <c r="A625" s="103" t="str">
        <f>DataTable3[[#This Row],[FlightNumber]]&amp;" "&amp;DataTable3[[#This Row],[Departure Date]]</f>
        <v>VS71y 44359</v>
      </c>
      <c r="B625" s="185">
        <v>44359</v>
      </c>
      <c r="C625" s="182" t="s">
        <v>122</v>
      </c>
      <c r="D625" s="181" t="s">
        <v>11</v>
      </c>
      <c r="E625" s="181" t="s">
        <v>21</v>
      </c>
      <c r="F625" s="181" t="s">
        <v>99</v>
      </c>
      <c r="G625" s="181" t="s">
        <v>100</v>
      </c>
      <c r="H625" s="181" t="s">
        <v>108</v>
      </c>
      <c r="I625" s="183">
        <v>10</v>
      </c>
      <c r="AU625" s="178"/>
      <c r="AV625" s="178"/>
      <c r="AW625" s="178"/>
      <c r="AX625" s="178"/>
      <c r="AY625" s="178"/>
      <c r="AZ625" s="178"/>
      <c r="BA625" s="178"/>
      <c r="BB625" s="178"/>
      <c r="BC625" s="178"/>
      <c r="BD625" s="178"/>
      <c r="CF625" s="178"/>
    </row>
    <row r="626" spans="1:84" ht="15.75" x14ac:dyDescent="0.25">
      <c r="A626" s="103" t="str">
        <f>DataTable3[[#This Row],[FlightNumber]]&amp;" "&amp;DataTable3[[#This Row],[Departure Date]]</f>
        <v>VS27y 44359</v>
      </c>
      <c r="B626" s="185">
        <v>44359</v>
      </c>
      <c r="C626" s="182" t="s">
        <v>117</v>
      </c>
      <c r="D626" s="181" t="s">
        <v>2</v>
      </c>
      <c r="E626" s="181" t="s">
        <v>21</v>
      </c>
      <c r="F626" s="181" t="s">
        <v>99</v>
      </c>
      <c r="G626" s="181" t="s">
        <v>100</v>
      </c>
      <c r="H626" s="181" t="s">
        <v>107</v>
      </c>
      <c r="I626" s="183">
        <v>10</v>
      </c>
      <c r="AU626" s="178"/>
      <c r="AV626" s="178"/>
      <c r="AW626" s="178"/>
      <c r="AX626" s="178"/>
      <c r="AY626" s="178"/>
      <c r="AZ626" s="178"/>
      <c r="BA626" s="178"/>
      <c r="BB626" s="178"/>
      <c r="BC626" s="178"/>
      <c r="BD626" s="178"/>
      <c r="CF626" s="178"/>
    </row>
    <row r="627" spans="1:84" ht="15.75" x14ac:dyDescent="0.25">
      <c r="A627" s="103" t="str">
        <f>DataTable3[[#This Row],[FlightNumber]]&amp;" "&amp;DataTable3[[#This Row],[Departure Date]]</f>
        <v>VS28y 44359</v>
      </c>
      <c r="B627" s="185">
        <v>44359</v>
      </c>
      <c r="C627" s="182" t="s">
        <v>120</v>
      </c>
      <c r="D627" s="181" t="s">
        <v>21</v>
      </c>
      <c r="E627" s="181" t="s">
        <v>2</v>
      </c>
      <c r="F627" s="181" t="s">
        <v>101</v>
      </c>
      <c r="G627" s="181" t="s">
        <v>100</v>
      </c>
      <c r="H627" s="181" t="s">
        <v>109</v>
      </c>
      <c r="I627" s="183">
        <v>10</v>
      </c>
      <c r="AU627" s="178"/>
      <c r="AV627" s="178"/>
      <c r="AW627" s="178"/>
      <c r="AX627" s="178"/>
      <c r="AY627" s="178"/>
      <c r="AZ627" s="178"/>
      <c r="BA627" s="178"/>
      <c r="BB627" s="178"/>
      <c r="BC627" s="178"/>
      <c r="BD627" s="178"/>
      <c r="CF627" s="178"/>
    </row>
    <row r="628" spans="1:84" ht="15.75" x14ac:dyDescent="0.25">
      <c r="A628" s="103" t="str">
        <f>DataTable3[[#This Row],[FlightNumber]]&amp;" "&amp;DataTable3[[#This Row],[Departure Date]]</f>
        <v>VS75y 44359</v>
      </c>
      <c r="B628" s="185">
        <v>44359</v>
      </c>
      <c r="C628" s="182" t="s">
        <v>118</v>
      </c>
      <c r="D628" s="181" t="s">
        <v>3</v>
      </c>
      <c r="E628" s="181" t="s">
        <v>21</v>
      </c>
      <c r="F628" s="181" t="s">
        <v>99</v>
      </c>
      <c r="G628" s="181" t="s">
        <v>100</v>
      </c>
      <c r="H628" s="181" t="s">
        <v>106</v>
      </c>
      <c r="I628" s="183">
        <v>10</v>
      </c>
      <c r="AU628" s="178"/>
      <c r="AV628" s="178"/>
      <c r="AW628" s="178"/>
      <c r="AX628" s="178"/>
      <c r="AY628" s="178"/>
      <c r="AZ628" s="178"/>
      <c r="BA628" s="178"/>
      <c r="BB628" s="178"/>
      <c r="BC628" s="178"/>
      <c r="BD628" s="178"/>
      <c r="CF628" s="178"/>
    </row>
    <row r="629" spans="1:84" ht="15.75" x14ac:dyDescent="0.25">
      <c r="A629" s="103" t="str">
        <f>DataTable3[[#This Row],[FlightNumber]]&amp;" "&amp;DataTable3[[#This Row],[Departure Date]]</f>
        <v>VS76y 44359</v>
      </c>
      <c r="B629" s="185">
        <v>44359</v>
      </c>
      <c r="C629" s="182" t="s">
        <v>119</v>
      </c>
      <c r="D629" s="181" t="s">
        <v>21</v>
      </c>
      <c r="E629" s="181" t="s">
        <v>3</v>
      </c>
      <c r="F629" s="181" t="s">
        <v>101</v>
      </c>
      <c r="G629" s="181" t="s">
        <v>100</v>
      </c>
      <c r="H629" s="181" t="s">
        <v>104</v>
      </c>
      <c r="I629" s="183">
        <v>0</v>
      </c>
      <c r="AU629" s="178"/>
      <c r="AV629" s="178"/>
      <c r="AW629" s="178"/>
      <c r="AX629" s="178"/>
      <c r="AY629" s="178"/>
      <c r="AZ629" s="178"/>
      <c r="BA629" s="178"/>
      <c r="BB629" s="178"/>
      <c r="BC629" s="178"/>
      <c r="BD629" s="178"/>
      <c r="CF629" s="178"/>
    </row>
    <row r="630" spans="1:84" ht="15.75" x14ac:dyDescent="0.25">
      <c r="A630" s="103" t="str">
        <f>DataTable3[[#This Row],[FlightNumber]]&amp;" "&amp;DataTable3[[#This Row],[Departure Date]]</f>
        <v>VS76y 44360</v>
      </c>
      <c r="B630" s="185">
        <v>44360</v>
      </c>
      <c r="C630" s="182" t="s">
        <v>119</v>
      </c>
      <c r="D630" s="181" t="s">
        <v>21</v>
      </c>
      <c r="E630" s="181" t="s">
        <v>3</v>
      </c>
      <c r="F630" s="181" t="s">
        <v>101</v>
      </c>
      <c r="G630" s="181" t="s">
        <v>100</v>
      </c>
      <c r="H630" s="181" t="s">
        <v>104</v>
      </c>
      <c r="I630" s="183">
        <v>10</v>
      </c>
      <c r="AU630" s="178"/>
      <c r="AV630" s="178"/>
      <c r="AW630" s="178"/>
      <c r="AX630" s="178"/>
      <c r="AY630" s="178"/>
      <c r="AZ630" s="178"/>
      <c r="BA630" s="178"/>
      <c r="BB630" s="178"/>
      <c r="BC630" s="178"/>
      <c r="BD630" s="178"/>
      <c r="CF630" s="178"/>
    </row>
    <row r="631" spans="1:84" ht="15.75" x14ac:dyDescent="0.25">
      <c r="A631" s="103" t="str">
        <f>DataTable3[[#This Row],[FlightNumber]]&amp;" "&amp;DataTable3[[#This Row],[Departure Date]]</f>
        <v>VS75y 44360</v>
      </c>
      <c r="B631" s="185">
        <v>44360</v>
      </c>
      <c r="C631" s="182" t="s">
        <v>118</v>
      </c>
      <c r="D631" s="181" t="s">
        <v>3</v>
      </c>
      <c r="E631" s="181" t="s">
        <v>21</v>
      </c>
      <c r="F631" s="181" t="s">
        <v>99</v>
      </c>
      <c r="G631" s="181" t="s">
        <v>100</v>
      </c>
      <c r="H631" s="181" t="s">
        <v>106</v>
      </c>
      <c r="I631" s="183">
        <v>10</v>
      </c>
      <c r="AU631" s="178"/>
      <c r="AV631" s="178"/>
      <c r="AW631" s="178"/>
      <c r="AX631" s="178"/>
      <c r="AY631" s="178"/>
      <c r="AZ631" s="178"/>
      <c r="BA631" s="178"/>
      <c r="BB631" s="178"/>
      <c r="BC631" s="178"/>
      <c r="BD631" s="178"/>
      <c r="CF631" s="178"/>
    </row>
    <row r="632" spans="1:84" ht="15.75" x14ac:dyDescent="0.25">
      <c r="A632" s="103" t="str">
        <f>DataTable3[[#This Row],[FlightNumber]]&amp;" "&amp;DataTable3[[#This Row],[Departure Date]]</f>
        <v>VS28y 44360</v>
      </c>
      <c r="B632" s="185">
        <v>44360</v>
      </c>
      <c r="C632" s="182" t="s">
        <v>120</v>
      </c>
      <c r="D632" s="181" t="s">
        <v>21</v>
      </c>
      <c r="E632" s="181" t="s">
        <v>2</v>
      </c>
      <c r="F632" s="181" t="s">
        <v>101</v>
      </c>
      <c r="G632" s="181" t="s">
        <v>100</v>
      </c>
      <c r="H632" s="181" t="s">
        <v>109</v>
      </c>
      <c r="I632" s="183">
        <v>10</v>
      </c>
      <c r="AU632" s="178"/>
      <c r="AV632" s="178"/>
      <c r="AW632" s="178"/>
      <c r="AX632" s="178"/>
      <c r="AY632" s="178"/>
      <c r="AZ632" s="178"/>
      <c r="BA632" s="178"/>
      <c r="BB632" s="178"/>
      <c r="BC632" s="178"/>
      <c r="BD632" s="178"/>
      <c r="CF632" s="178"/>
    </row>
    <row r="633" spans="1:84" ht="15.75" x14ac:dyDescent="0.25">
      <c r="A633" s="103" t="str">
        <f>DataTable3[[#This Row],[FlightNumber]]&amp;" "&amp;DataTable3[[#This Row],[Departure Date]]</f>
        <v>VS27y 44360</v>
      </c>
      <c r="B633" s="185">
        <v>44360</v>
      </c>
      <c r="C633" s="182" t="s">
        <v>117</v>
      </c>
      <c r="D633" s="181" t="s">
        <v>2</v>
      </c>
      <c r="E633" s="181" t="s">
        <v>21</v>
      </c>
      <c r="F633" s="181" t="s">
        <v>99</v>
      </c>
      <c r="G633" s="181" t="s">
        <v>100</v>
      </c>
      <c r="H633" s="181" t="s">
        <v>107</v>
      </c>
      <c r="I633" s="183">
        <v>10</v>
      </c>
      <c r="AU633" s="178"/>
      <c r="AV633" s="178"/>
      <c r="AW633" s="178"/>
      <c r="AX633" s="178"/>
      <c r="AY633" s="178"/>
      <c r="AZ633" s="178"/>
      <c r="BA633" s="178"/>
      <c r="BB633" s="178"/>
      <c r="BC633" s="178"/>
      <c r="BD633" s="178"/>
      <c r="CF633" s="178"/>
    </row>
    <row r="634" spans="1:84" ht="15.75" x14ac:dyDescent="0.25">
      <c r="A634" s="103" t="str">
        <f>DataTable3[[#This Row],[FlightNumber]]&amp;" "&amp;DataTable3[[#This Row],[Departure Date]]</f>
        <v>VS161y 44360</v>
      </c>
      <c r="B634" s="185">
        <v>44360</v>
      </c>
      <c r="C634" s="182" t="s">
        <v>129</v>
      </c>
      <c r="D634" s="181" t="s">
        <v>73</v>
      </c>
      <c r="E634" s="181" t="s">
        <v>21</v>
      </c>
      <c r="F634" s="181" t="s">
        <v>99</v>
      </c>
      <c r="G634" s="181" t="s">
        <v>100</v>
      </c>
      <c r="H634" s="181" t="s">
        <v>110</v>
      </c>
      <c r="I634" s="183">
        <v>10</v>
      </c>
      <c r="AU634" s="178"/>
      <c r="AV634" s="178"/>
      <c r="AW634" s="178"/>
      <c r="AX634" s="178"/>
      <c r="AY634" s="178"/>
      <c r="AZ634" s="178"/>
      <c r="BA634" s="178"/>
      <c r="BB634" s="178"/>
      <c r="BC634" s="178"/>
      <c r="BD634" s="178"/>
      <c r="CF634" s="178"/>
    </row>
    <row r="635" spans="1:84" ht="15.75" x14ac:dyDescent="0.25">
      <c r="A635" s="103" t="str">
        <f>DataTable3[[#This Row],[FlightNumber]]&amp;" "&amp;DataTable3[[#This Row],[Departure Date]]</f>
        <v>VS162y 44360</v>
      </c>
      <c r="B635" s="185">
        <v>44360</v>
      </c>
      <c r="C635" s="182" t="s">
        <v>121</v>
      </c>
      <c r="D635" s="181" t="s">
        <v>21</v>
      </c>
      <c r="E635" s="181" t="s">
        <v>73</v>
      </c>
      <c r="F635" s="181" t="s">
        <v>101</v>
      </c>
      <c r="G635" s="181" t="s">
        <v>100</v>
      </c>
      <c r="H635" s="181" t="s">
        <v>111</v>
      </c>
      <c r="I635" s="183">
        <v>10</v>
      </c>
      <c r="AU635" s="178"/>
      <c r="AV635" s="178"/>
      <c r="AW635" s="178"/>
      <c r="AX635" s="178"/>
      <c r="AY635" s="178"/>
      <c r="AZ635" s="178"/>
      <c r="BA635" s="178"/>
      <c r="BB635" s="178"/>
      <c r="BC635" s="178"/>
      <c r="BD635" s="178"/>
      <c r="CF635" s="178"/>
    </row>
    <row r="636" spans="1:84" ht="15.75" x14ac:dyDescent="0.25">
      <c r="A636" s="103" t="str">
        <f>DataTable3[[#This Row],[FlightNumber]]&amp;" "&amp;DataTable3[[#This Row],[Departure Date]]</f>
        <v>VS27y 44361</v>
      </c>
      <c r="B636" s="185">
        <v>44361</v>
      </c>
      <c r="C636" s="182" t="s">
        <v>117</v>
      </c>
      <c r="D636" s="181" t="s">
        <v>2</v>
      </c>
      <c r="E636" s="181" t="s">
        <v>21</v>
      </c>
      <c r="F636" s="181" t="s">
        <v>99</v>
      </c>
      <c r="G636" s="181" t="s">
        <v>100</v>
      </c>
      <c r="H636" s="181" t="s">
        <v>107</v>
      </c>
      <c r="I636" s="183">
        <v>10</v>
      </c>
      <c r="AU636" s="178"/>
      <c r="AV636" s="178"/>
      <c r="AW636" s="178"/>
      <c r="AX636" s="178"/>
      <c r="AY636" s="178"/>
      <c r="AZ636" s="178"/>
      <c r="BA636" s="178"/>
      <c r="BB636" s="178"/>
      <c r="BC636" s="178"/>
      <c r="BD636" s="178"/>
      <c r="CF636" s="178"/>
    </row>
    <row r="637" spans="1:84" ht="15.75" x14ac:dyDescent="0.25">
      <c r="A637" s="103" t="str">
        <f>DataTable3[[#This Row],[FlightNumber]]&amp;" "&amp;DataTable3[[#This Row],[Departure Date]]</f>
        <v>VS28y 44361</v>
      </c>
      <c r="B637" s="185">
        <v>44361</v>
      </c>
      <c r="C637" s="182" t="s">
        <v>120</v>
      </c>
      <c r="D637" s="181" t="s">
        <v>21</v>
      </c>
      <c r="E637" s="181" t="s">
        <v>2</v>
      </c>
      <c r="F637" s="181" t="s">
        <v>101</v>
      </c>
      <c r="G637" s="181" t="s">
        <v>100</v>
      </c>
      <c r="H637" s="181" t="s">
        <v>109</v>
      </c>
      <c r="I637" s="183">
        <v>10</v>
      </c>
      <c r="AU637" s="178"/>
      <c r="AV637" s="178"/>
      <c r="AW637" s="178"/>
      <c r="AX637" s="178"/>
      <c r="AY637" s="178"/>
      <c r="AZ637" s="178"/>
      <c r="BA637" s="178"/>
      <c r="BB637" s="178"/>
      <c r="BC637" s="178"/>
      <c r="BD637" s="178"/>
      <c r="CF637" s="178"/>
    </row>
    <row r="638" spans="1:84" ht="15.75" x14ac:dyDescent="0.25">
      <c r="A638" s="103" t="str">
        <f>DataTable3[[#This Row],[FlightNumber]]&amp;" "&amp;DataTable3[[#This Row],[Departure Date]]</f>
        <v>VS75y 44361</v>
      </c>
      <c r="B638" s="185">
        <v>44361</v>
      </c>
      <c r="C638" s="182" t="s">
        <v>118</v>
      </c>
      <c r="D638" s="181" t="s">
        <v>3</v>
      </c>
      <c r="E638" s="181" t="s">
        <v>21</v>
      </c>
      <c r="F638" s="181" t="s">
        <v>99</v>
      </c>
      <c r="G638" s="181" t="s">
        <v>100</v>
      </c>
      <c r="H638" s="181" t="s">
        <v>106</v>
      </c>
      <c r="I638" s="183">
        <v>10</v>
      </c>
      <c r="AU638" s="178"/>
      <c r="AV638" s="178"/>
      <c r="AW638" s="178"/>
      <c r="AX638" s="178"/>
      <c r="AY638" s="178"/>
      <c r="AZ638" s="178"/>
      <c r="BA638" s="178"/>
      <c r="BB638" s="178"/>
      <c r="BC638" s="178"/>
      <c r="BD638" s="178"/>
      <c r="CF638" s="178"/>
    </row>
    <row r="639" spans="1:84" ht="15.75" x14ac:dyDescent="0.25">
      <c r="A639" s="103" t="str">
        <f>DataTable3[[#This Row],[FlightNumber]]&amp;" "&amp;DataTable3[[#This Row],[Departure Date]]</f>
        <v>VS76y 44361</v>
      </c>
      <c r="B639" s="185">
        <v>44361</v>
      </c>
      <c r="C639" s="182" t="s">
        <v>119</v>
      </c>
      <c r="D639" s="181" t="s">
        <v>21</v>
      </c>
      <c r="E639" s="181" t="s">
        <v>3</v>
      </c>
      <c r="F639" s="181" t="s">
        <v>101</v>
      </c>
      <c r="G639" s="181" t="s">
        <v>100</v>
      </c>
      <c r="H639" s="181" t="s">
        <v>104</v>
      </c>
      <c r="I639" s="183">
        <v>10</v>
      </c>
      <c r="AU639" s="178"/>
      <c r="AV639" s="178"/>
      <c r="AW639" s="178"/>
      <c r="AX639" s="178"/>
      <c r="AY639" s="178"/>
      <c r="AZ639" s="178"/>
      <c r="BA639" s="178"/>
      <c r="BB639" s="178"/>
      <c r="BC639" s="178"/>
      <c r="BD639" s="178"/>
      <c r="CF639" s="178"/>
    </row>
    <row r="640" spans="1:84" ht="15.75" x14ac:dyDescent="0.25">
      <c r="A640" s="103" t="str">
        <f>DataTable3[[#This Row],[FlightNumber]]&amp;" "&amp;DataTable3[[#This Row],[Departure Date]]</f>
        <v>VS76y 44362</v>
      </c>
      <c r="B640" s="185">
        <v>44362</v>
      </c>
      <c r="C640" s="182" t="s">
        <v>119</v>
      </c>
      <c r="D640" s="181" t="s">
        <v>21</v>
      </c>
      <c r="E640" s="181" t="s">
        <v>3</v>
      </c>
      <c r="F640" s="181" t="s">
        <v>101</v>
      </c>
      <c r="G640" s="181" t="s">
        <v>100</v>
      </c>
      <c r="H640" s="181" t="s">
        <v>104</v>
      </c>
      <c r="I640" s="183">
        <v>10</v>
      </c>
      <c r="AU640" s="178"/>
      <c r="AV640" s="178"/>
      <c r="AW640" s="178"/>
      <c r="AX640" s="178"/>
      <c r="AY640" s="178"/>
      <c r="AZ640" s="178"/>
      <c r="BA640" s="178"/>
      <c r="BB640" s="178"/>
      <c r="BC640" s="178"/>
      <c r="BD640" s="178"/>
      <c r="CF640" s="178"/>
    </row>
    <row r="641" spans="1:84" ht="15.75" x14ac:dyDescent="0.25">
      <c r="A641" s="103" t="str">
        <f>DataTable3[[#This Row],[FlightNumber]]&amp;" "&amp;DataTable3[[#This Row],[Departure Date]]</f>
        <v>VS75y 44362</v>
      </c>
      <c r="B641" s="185">
        <v>44362</v>
      </c>
      <c r="C641" s="182" t="s">
        <v>118</v>
      </c>
      <c r="D641" s="181" t="s">
        <v>3</v>
      </c>
      <c r="E641" s="181" t="s">
        <v>21</v>
      </c>
      <c r="F641" s="181" t="s">
        <v>99</v>
      </c>
      <c r="G641" s="181" t="s">
        <v>100</v>
      </c>
      <c r="H641" s="181" t="s">
        <v>106</v>
      </c>
      <c r="I641" s="183">
        <v>10</v>
      </c>
      <c r="AU641" s="178"/>
      <c r="AV641" s="178"/>
      <c r="AW641" s="178"/>
      <c r="AX641" s="178"/>
      <c r="AY641" s="178"/>
      <c r="AZ641" s="178"/>
      <c r="BA641" s="178"/>
      <c r="BB641" s="178"/>
      <c r="BC641" s="178"/>
      <c r="BD641" s="178"/>
      <c r="CF641" s="178"/>
    </row>
    <row r="642" spans="1:84" ht="15.75" x14ac:dyDescent="0.25">
      <c r="A642" s="103" t="str">
        <f>DataTable3[[#This Row],[FlightNumber]]&amp;" "&amp;DataTable3[[#This Row],[Departure Date]]</f>
        <v>VS28y 44362</v>
      </c>
      <c r="B642" s="185">
        <v>44362</v>
      </c>
      <c r="C642" s="182" t="s">
        <v>120</v>
      </c>
      <c r="D642" s="181" t="s">
        <v>21</v>
      </c>
      <c r="E642" s="181" t="s">
        <v>2</v>
      </c>
      <c r="F642" s="181" t="s">
        <v>101</v>
      </c>
      <c r="G642" s="181" t="s">
        <v>100</v>
      </c>
      <c r="H642" s="181" t="s">
        <v>109</v>
      </c>
      <c r="I642" s="183">
        <v>10</v>
      </c>
      <c r="AU642" s="178"/>
      <c r="AV642" s="178"/>
      <c r="AW642" s="178"/>
      <c r="AX642" s="178"/>
      <c r="AY642" s="178"/>
      <c r="AZ642" s="178"/>
      <c r="BA642" s="178"/>
      <c r="BB642" s="178"/>
      <c r="BC642" s="178"/>
      <c r="BD642" s="178"/>
      <c r="CF642" s="178"/>
    </row>
    <row r="643" spans="1:84" ht="15.75" x14ac:dyDescent="0.25">
      <c r="A643" s="103" t="str">
        <f>DataTable3[[#This Row],[FlightNumber]]&amp;" "&amp;DataTable3[[#This Row],[Departure Date]]</f>
        <v>VS27y 44362</v>
      </c>
      <c r="B643" s="185">
        <v>44362</v>
      </c>
      <c r="C643" s="182" t="s">
        <v>117</v>
      </c>
      <c r="D643" s="181" t="s">
        <v>2</v>
      </c>
      <c r="E643" s="181" t="s">
        <v>21</v>
      </c>
      <c r="F643" s="181" t="s">
        <v>99</v>
      </c>
      <c r="G643" s="181" t="s">
        <v>100</v>
      </c>
      <c r="H643" s="181" t="s">
        <v>107</v>
      </c>
      <c r="I643" s="183">
        <v>10</v>
      </c>
      <c r="AU643" s="178"/>
      <c r="AV643" s="178"/>
      <c r="AW643" s="178"/>
      <c r="AX643" s="178"/>
      <c r="AY643" s="178"/>
      <c r="AZ643" s="178"/>
      <c r="BA643" s="178"/>
      <c r="BB643" s="178"/>
      <c r="BC643" s="178"/>
      <c r="BD643" s="178"/>
      <c r="CF643" s="178"/>
    </row>
    <row r="644" spans="1:84" ht="15.75" x14ac:dyDescent="0.25">
      <c r="A644" s="103" t="str">
        <f>DataTable3[[#This Row],[FlightNumber]]&amp;" "&amp;DataTable3[[#This Row],[Departure Date]]</f>
        <v>VS27y 44363</v>
      </c>
      <c r="B644" s="185">
        <v>44363</v>
      </c>
      <c r="C644" s="182" t="s">
        <v>117</v>
      </c>
      <c r="D644" s="181" t="s">
        <v>2</v>
      </c>
      <c r="E644" s="181" t="s">
        <v>21</v>
      </c>
      <c r="F644" s="181" t="s">
        <v>99</v>
      </c>
      <c r="G644" s="181" t="s">
        <v>100</v>
      </c>
      <c r="H644" s="181" t="s">
        <v>107</v>
      </c>
      <c r="I644" s="183">
        <v>10</v>
      </c>
      <c r="AU644" s="178"/>
      <c r="AV644" s="178"/>
      <c r="AW644" s="178"/>
      <c r="AX644" s="178"/>
      <c r="AY644" s="178"/>
      <c r="AZ644" s="178"/>
      <c r="BA644" s="178"/>
      <c r="BB644" s="178"/>
      <c r="BC644" s="178"/>
      <c r="BD644" s="178"/>
      <c r="CF644" s="178"/>
    </row>
    <row r="645" spans="1:84" ht="15.75" x14ac:dyDescent="0.25">
      <c r="A645" s="103" t="str">
        <f>DataTable3[[#This Row],[FlightNumber]]&amp;" "&amp;DataTable3[[#This Row],[Departure Date]]</f>
        <v>VS28y 44363</v>
      </c>
      <c r="B645" s="185">
        <v>44363</v>
      </c>
      <c r="C645" s="182" t="s">
        <v>120</v>
      </c>
      <c r="D645" s="181" t="s">
        <v>21</v>
      </c>
      <c r="E645" s="181" t="s">
        <v>2</v>
      </c>
      <c r="F645" s="181" t="s">
        <v>101</v>
      </c>
      <c r="G645" s="181" t="s">
        <v>100</v>
      </c>
      <c r="H645" s="181" t="s">
        <v>109</v>
      </c>
      <c r="I645" s="183">
        <v>10</v>
      </c>
      <c r="AU645" s="178"/>
      <c r="AV645" s="178"/>
      <c r="AW645" s="178"/>
      <c r="AX645" s="178"/>
      <c r="AY645" s="178"/>
      <c r="AZ645" s="178"/>
      <c r="BA645" s="178"/>
      <c r="BB645" s="178"/>
      <c r="BC645" s="178"/>
      <c r="BD645" s="178"/>
      <c r="CF645" s="178"/>
    </row>
    <row r="646" spans="1:84" ht="15.75" x14ac:dyDescent="0.25">
      <c r="A646" s="103" t="str">
        <f>DataTable3[[#This Row],[FlightNumber]]&amp;" "&amp;DataTable3[[#This Row],[Departure Date]]</f>
        <v>VS75y 44363</v>
      </c>
      <c r="B646" s="185">
        <v>44363</v>
      </c>
      <c r="C646" s="182" t="s">
        <v>118</v>
      </c>
      <c r="D646" s="181" t="s">
        <v>3</v>
      </c>
      <c r="E646" s="181" t="s">
        <v>21</v>
      </c>
      <c r="F646" s="181" t="s">
        <v>99</v>
      </c>
      <c r="G646" s="181" t="s">
        <v>100</v>
      </c>
      <c r="H646" s="181" t="s">
        <v>106</v>
      </c>
      <c r="I646" s="183">
        <v>10</v>
      </c>
      <c r="AU646" s="178"/>
      <c r="AV646" s="178"/>
      <c r="AW646" s="178"/>
      <c r="AX646" s="178"/>
      <c r="AY646" s="178"/>
      <c r="AZ646" s="178"/>
      <c r="BA646" s="178"/>
      <c r="BB646" s="178"/>
      <c r="BC646" s="178"/>
      <c r="BD646" s="178"/>
      <c r="CF646" s="178"/>
    </row>
    <row r="647" spans="1:84" ht="15.75" x14ac:dyDescent="0.25">
      <c r="A647" s="103" t="str">
        <f>DataTable3[[#This Row],[FlightNumber]]&amp;" "&amp;DataTable3[[#This Row],[Departure Date]]</f>
        <v>VS76y 44363</v>
      </c>
      <c r="B647" s="185">
        <v>44363</v>
      </c>
      <c r="C647" s="182" t="s">
        <v>119</v>
      </c>
      <c r="D647" s="181" t="s">
        <v>21</v>
      </c>
      <c r="E647" s="181" t="s">
        <v>3</v>
      </c>
      <c r="F647" s="181" t="s">
        <v>101</v>
      </c>
      <c r="G647" s="181" t="s">
        <v>100</v>
      </c>
      <c r="H647" s="181" t="s">
        <v>104</v>
      </c>
      <c r="I647" s="183">
        <v>10</v>
      </c>
      <c r="AU647" s="178"/>
      <c r="AV647" s="178"/>
      <c r="AW647" s="178"/>
      <c r="AX647" s="178"/>
      <c r="AY647" s="178"/>
      <c r="AZ647" s="178"/>
      <c r="BA647" s="178"/>
      <c r="BB647" s="178"/>
      <c r="BC647" s="178"/>
      <c r="BD647" s="178"/>
      <c r="CF647" s="178"/>
    </row>
    <row r="648" spans="1:84" ht="15.75" x14ac:dyDescent="0.25">
      <c r="A648" s="103" t="str">
        <f>DataTable3[[#This Row],[FlightNumber]]&amp;" "&amp;DataTable3[[#This Row],[Departure Date]]</f>
        <v>VS76y 44364</v>
      </c>
      <c r="B648" s="185">
        <v>44364</v>
      </c>
      <c r="C648" s="182" t="s">
        <v>119</v>
      </c>
      <c r="D648" s="181" t="s">
        <v>21</v>
      </c>
      <c r="E648" s="181" t="s">
        <v>3</v>
      </c>
      <c r="F648" s="181" t="s">
        <v>101</v>
      </c>
      <c r="G648" s="181" t="s">
        <v>100</v>
      </c>
      <c r="H648" s="181" t="s">
        <v>104</v>
      </c>
      <c r="I648" s="183">
        <v>10</v>
      </c>
      <c r="AU648" s="178"/>
      <c r="AV648" s="178"/>
      <c r="AW648" s="178"/>
      <c r="AX648" s="178"/>
      <c r="AY648" s="178"/>
      <c r="AZ648" s="178"/>
      <c r="BA648" s="178"/>
      <c r="BB648" s="178"/>
      <c r="BC648" s="178"/>
      <c r="BD648" s="178"/>
      <c r="CF648" s="178"/>
    </row>
    <row r="649" spans="1:84" ht="15.75" x14ac:dyDescent="0.25">
      <c r="A649" s="103" t="str">
        <f>DataTable3[[#This Row],[FlightNumber]]&amp;" "&amp;DataTable3[[#This Row],[Departure Date]]</f>
        <v>VS75y 44364</v>
      </c>
      <c r="B649" s="185">
        <v>44364</v>
      </c>
      <c r="C649" s="182" t="s">
        <v>118</v>
      </c>
      <c r="D649" s="181" t="s">
        <v>3</v>
      </c>
      <c r="E649" s="181" t="s">
        <v>21</v>
      </c>
      <c r="F649" s="181" t="s">
        <v>99</v>
      </c>
      <c r="G649" s="181" t="s">
        <v>100</v>
      </c>
      <c r="H649" s="181" t="s">
        <v>106</v>
      </c>
      <c r="I649" s="183">
        <v>10</v>
      </c>
      <c r="AU649" s="178"/>
      <c r="AV649" s="178"/>
      <c r="AW649" s="178"/>
      <c r="AX649" s="178"/>
      <c r="AY649" s="178"/>
      <c r="AZ649" s="178"/>
      <c r="BA649" s="178"/>
      <c r="BB649" s="178"/>
      <c r="BC649" s="178"/>
      <c r="BD649" s="178"/>
      <c r="CF649" s="178"/>
    </row>
    <row r="650" spans="1:84" ht="15.75" x14ac:dyDescent="0.25">
      <c r="A650" s="103" t="str">
        <f>DataTable3[[#This Row],[FlightNumber]]&amp;" "&amp;DataTable3[[#This Row],[Departure Date]]</f>
        <v>VS28y 44364</v>
      </c>
      <c r="B650" s="185">
        <v>44364</v>
      </c>
      <c r="C650" s="182" t="s">
        <v>120</v>
      </c>
      <c r="D650" s="181" t="s">
        <v>21</v>
      </c>
      <c r="E650" s="181" t="s">
        <v>2</v>
      </c>
      <c r="F650" s="181" t="s">
        <v>101</v>
      </c>
      <c r="G650" s="181" t="s">
        <v>100</v>
      </c>
      <c r="H650" s="181" t="s">
        <v>109</v>
      </c>
      <c r="I650" s="183">
        <v>10</v>
      </c>
      <c r="AU650" s="178"/>
      <c r="AV650" s="178"/>
      <c r="AW650" s="178"/>
      <c r="AX650" s="178"/>
      <c r="AY650" s="178"/>
      <c r="AZ650" s="178"/>
      <c r="BA650" s="178"/>
      <c r="BB650" s="178"/>
      <c r="BC650" s="178"/>
      <c r="BD650" s="178"/>
      <c r="CF650" s="178"/>
    </row>
    <row r="651" spans="1:84" ht="15.75" x14ac:dyDescent="0.25">
      <c r="A651" s="103" t="str">
        <f>DataTable3[[#This Row],[FlightNumber]]&amp;" "&amp;DataTable3[[#This Row],[Departure Date]]</f>
        <v>VS27y 44364</v>
      </c>
      <c r="B651" s="185">
        <v>44364</v>
      </c>
      <c r="C651" s="182" t="s">
        <v>117</v>
      </c>
      <c r="D651" s="181" t="s">
        <v>2</v>
      </c>
      <c r="E651" s="181" t="s">
        <v>21</v>
      </c>
      <c r="F651" s="181" t="s">
        <v>99</v>
      </c>
      <c r="G651" s="181" t="s">
        <v>100</v>
      </c>
      <c r="H651" s="181" t="s">
        <v>107</v>
      </c>
      <c r="I651" s="183">
        <v>10</v>
      </c>
      <c r="AU651" s="178"/>
      <c r="AV651" s="178"/>
      <c r="AW651" s="178"/>
      <c r="AX651" s="178"/>
      <c r="AY651" s="178"/>
      <c r="AZ651" s="178"/>
      <c r="BA651" s="178"/>
      <c r="BB651" s="178"/>
      <c r="BC651" s="178"/>
      <c r="BD651" s="178"/>
      <c r="CF651" s="178"/>
    </row>
    <row r="652" spans="1:84" ht="15.75" x14ac:dyDescent="0.25">
      <c r="A652" s="103" t="str">
        <f>DataTable3[[#This Row],[FlightNumber]]&amp;" "&amp;DataTable3[[#This Row],[Departure Date]]</f>
        <v>VS27y 44365</v>
      </c>
      <c r="B652" s="185">
        <v>44365</v>
      </c>
      <c r="C652" s="182" t="s">
        <v>117</v>
      </c>
      <c r="D652" s="181" t="s">
        <v>2</v>
      </c>
      <c r="E652" s="181" t="s">
        <v>21</v>
      </c>
      <c r="F652" s="181" t="s">
        <v>99</v>
      </c>
      <c r="G652" s="181" t="s">
        <v>100</v>
      </c>
      <c r="H652" s="181" t="s">
        <v>107</v>
      </c>
      <c r="I652" s="183">
        <v>10</v>
      </c>
      <c r="AU652" s="178"/>
      <c r="AV652" s="178"/>
      <c r="AW652" s="178"/>
      <c r="AX652" s="178"/>
      <c r="AY652" s="178"/>
      <c r="AZ652" s="178"/>
      <c r="BA652" s="178"/>
      <c r="BB652" s="178"/>
      <c r="BC652" s="178"/>
      <c r="BD652" s="178"/>
      <c r="CF652" s="178"/>
    </row>
    <row r="653" spans="1:84" ht="15.75" x14ac:dyDescent="0.25">
      <c r="A653" s="103" t="str">
        <f>DataTable3[[#This Row],[FlightNumber]]&amp;" "&amp;DataTable3[[#This Row],[Departure Date]]</f>
        <v>VS28y 44365</v>
      </c>
      <c r="B653" s="185">
        <v>44365</v>
      </c>
      <c r="C653" s="182" t="s">
        <v>120</v>
      </c>
      <c r="D653" s="181" t="s">
        <v>21</v>
      </c>
      <c r="E653" s="181" t="s">
        <v>2</v>
      </c>
      <c r="F653" s="181" t="s">
        <v>101</v>
      </c>
      <c r="G653" s="181" t="s">
        <v>100</v>
      </c>
      <c r="H653" s="181" t="s">
        <v>109</v>
      </c>
      <c r="I653" s="183">
        <v>10</v>
      </c>
      <c r="AU653" s="178"/>
      <c r="AV653" s="178"/>
      <c r="AW653" s="178"/>
      <c r="AX653" s="178"/>
      <c r="AY653" s="178"/>
      <c r="AZ653" s="178"/>
      <c r="BA653" s="178"/>
      <c r="BB653" s="178"/>
      <c r="BC653" s="178"/>
      <c r="BD653" s="178"/>
      <c r="CF653" s="178"/>
    </row>
    <row r="654" spans="1:84" ht="15.75" x14ac:dyDescent="0.25">
      <c r="A654" s="103" t="str">
        <f>DataTable3[[#This Row],[FlightNumber]]&amp;" "&amp;DataTable3[[#This Row],[Departure Date]]</f>
        <v>VS75y 44365</v>
      </c>
      <c r="B654" s="185">
        <v>44365</v>
      </c>
      <c r="C654" s="182" t="s">
        <v>118</v>
      </c>
      <c r="D654" s="181" t="s">
        <v>3</v>
      </c>
      <c r="E654" s="181" t="s">
        <v>21</v>
      </c>
      <c r="F654" s="181" t="s">
        <v>99</v>
      </c>
      <c r="G654" s="181" t="s">
        <v>100</v>
      </c>
      <c r="H654" s="181" t="s">
        <v>106</v>
      </c>
      <c r="I654" s="183">
        <v>10</v>
      </c>
      <c r="AU654" s="178"/>
      <c r="AV654" s="178"/>
      <c r="AW654" s="178"/>
      <c r="AX654" s="178"/>
      <c r="AY654" s="178"/>
      <c r="AZ654" s="178"/>
      <c r="BA654" s="178"/>
      <c r="BB654" s="178"/>
      <c r="BC654" s="178"/>
      <c r="BD654" s="178"/>
      <c r="CF654" s="178"/>
    </row>
    <row r="655" spans="1:84" ht="15.75" x14ac:dyDescent="0.25">
      <c r="A655" s="103" t="str">
        <f>DataTable3[[#This Row],[FlightNumber]]&amp;" "&amp;DataTable3[[#This Row],[Departure Date]]</f>
        <v>VS76y 44365</v>
      </c>
      <c r="B655" s="185">
        <v>44365</v>
      </c>
      <c r="C655" s="182" t="s">
        <v>119</v>
      </c>
      <c r="D655" s="181" t="s">
        <v>21</v>
      </c>
      <c r="E655" s="181" t="s">
        <v>3</v>
      </c>
      <c r="F655" s="181" t="s">
        <v>101</v>
      </c>
      <c r="G655" s="181" t="s">
        <v>100</v>
      </c>
      <c r="H655" s="181" t="s">
        <v>104</v>
      </c>
      <c r="I655" s="183">
        <v>10</v>
      </c>
      <c r="AU655" s="178"/>
      <c r="AV655" s="178"/>
      <c r="AW655" s="178"/>
      <c r="AX655" s="178"/>
      <c r="AY655" s="178"/>
      <c r="AZ655" s="178"/>
      <c r="BA655" s="178"/>
      <c r="BB655" s="178"/>
      <c r="BC655" s="178"/>
      <c r="BD655" s="178"/>
      <c r="CF655" s="178"/>
    </row>
    <row r="656" spans="1:84" ht="15.75" x14ac:dyDescent="0.25">
      <c r="A656" s="103" t="str">
        <f>DataTable3[[#This Row],[FlightNumber]]&amp;" "&amp;DataTable3[[#This Row],[Departure Date]]</f>
        <v>VS71y 44365</v>
      </c>
      <c r="B656" s="185">
        <v>44365</v>
      </c>
      <c r="C656" s="182" t="s">
        <v>122</v>
      </c>
      <c r="D656" s="181" t="s">
        <v>11</v>
      </c>
      <c r="E656" s="181" t="s">
        <v>21</v>
      </c>
      <c r="F656" s="181" t="s">
        <v>99</v>
      </c>
      <c r="G656" s="181" t="s">
        <v>100</v>
      </c>
      <c r="H656" s="181" t="s">
        <v>108</v>
      </c>
      <c r="I656" s="183">
        <v>6</v>
      </c>
      <c r="AU656" s="178"/>
      <c r="AV656" s="178"/>
      <c r="AW656" s="178"/>
      <c r="AX656" s="178"/>
      <c r="AY656" s="178"/>
      <c r="AZ656" s="178"/>
      <c r="BA656" s="178"/>
      <c r="BB656" s="178"/>
      <c r="BC656" s="178"/>
      <c r="BD656" s="178"/>
      <c r="CF656" s="178"/>
    </row>
    <row r="657" spans="1:84" ht="15.75" x14ac:dyDescent="0.25">
      <c r="A657" s="103" t="str">
        <f>DataTable3[[#This Row],[FlightNumber]]&amp;" "&amp;DataTable3[[#This Row],[Departure Date]]</f>
        <v>VS72y 44365</v>
      </c>
      <c r="B657" s="185">
        <v>44365</v>
      </c>
      <c r="C657" s="182" t="s">
        <v>121</v>
      </c>
      <c r="D657" s="181" t="s">
        <v>21</v>
      </c>
      <c r="E657" s="181" t="s">
        <v>11</v>
      </c>
      <c r="F657" s="181" t="s">
        <v>101</v>
      </c>
      <c r="G657" s="181" t="s">
        <v>100</v>
      </c>
      <c r="H657" s="181" t="s">
        <v>105</v>
      </c>
      <c r="I657" s="183">
        <v>5</v>
      </c>
      <c r="AU657" s="178"/>
      <c r="AV657" s="178"/>
      <c r="AW657" s="178"/>
      <c r="AX657" s="178"/>
      <c r="AY657" s="178"/>
      <c r="AZ657" s="178"/>
      <c r="BA657" s="178"/>
      <c r="BB657" s="178"/>
      <c r="BC657" s="178"/>
      <c r="BD657" s="178"/>
      <c r="CF657" s="178"/>
    </row>
    <row r="658" spans="1:84" ht="15.75" x14ac:dyDescent="0.25">
      <c r="A658" s="103" t="str">
        <f>DataTable3[[#This Row],[FlightNumber]]&amp;" "&amp;DataTable3[[#This Row],[Departure Date]]</f>
        <v>VS72y 44366</v>
      </c>
      <c r="B658" s="185">
        <v>44366</v>
      </c>
      <c r="C658" s="182" t="s">
        <v>121</v>
      </c>
      <c r="D658" s="181" t="s">
        <v>21</v>
      </c>
      <c r="E658" s="181" t="s">
        <v>11</v>
      </c>
      <c r="F658" s="181" t="s">
        <v>101</v>
      </c>
      <c r="G658" s="181" t="s">
        <v>100</v>
      </c>
      <c r="H658" s="181" t="s">
        <v>105</v>
      </c>
      <c r="I658" s="183">
        <v>10</v>
      </c>
      <c r="AU658" s="178"/>
      <c r="AV658" s="178"/>
      <c r="AW658" s="178"/>
      <c r="AX658" s="178"/>
      <c r="AY658" s="178"/>
      <c r="AZ658" s="178"/>
      <c r="BA658" s="178"/>
      <c r="BB658" s="178"/>
      <c r="BC658" s="178"/>
      <c r="BD658" s="178"/>
      <c r="CF658" s="178"/>
    </row>
    <row r="659" spans="1:84" ht="15.75" x14ac:dyDescent="0.25">
      <c r="A659" s="103" t="str">
        <f>DataTable3[[#This Row],[FlightNumber]]&amp;" "&amp;DataTable3[[#This Row],[Departure Date]]</f>
        <v>VS71y 44366</v>
      </c>
      <c r="B659" s="185">
        <v>44366</v>
      </c>
      <c r="C659" s="182" t="s">
        <v>122</v>
      </c>
      <c r="D659" s="181" t="s">
        <v>11</v>
      </c>
      <c r="E659" s="181" t="s">
        <v>21</v>
      </c>
      <c r="F659" s="181" t="s">
        <v>99</v>
      </c>
      <c r="G659" s="181" t="s">
        <v>100</v>
      </c>
      <c r="H659" s="181" t="s">
        <v>108</v>
      </c>
      <c r="I659" s="183">
        <v>10</v>
      </c>
      <c r="AU659" s="178"/>
      <c r="AV659" s="178"/>
      <c r="AW659" s="178"/>
      <c r="AX659" s="178"/>
      <c r="AY659" s="178"/>
      <c r="AZ659" s="178"/>
      <c r="BA659" s="178"/>
      <c r="BB659" s="178"/>
      <c r="BC659" s="178"/>
      <c r="BD659" s="178"/>
      <c r="CF659" s="178"/>
    </row>
    <row r="660" spans="1:84" ht="15.75" x14ac:dyDescent="0.25">
      <c r="A660" s="103" t="str">
        <f>DataTable3[[#This Row],[FlightNumber]]&amp;" "&amp;DataTable3[[#This Row],[Departure Date]]</f>
        <v>VS76y 44366</v>
      </c>
      <c r="B660" s="185">
        <v>44366</v>
      </c>
      <c r="C660" s="182" t="s">
        <v>119</v>
      </c>
      <c r="D660" s="181" t="s">
        <v>21</v>
      </c>
      <c r="E660" s="181" t="s">
        <v>3</v>
      </c>
      <c r="F660" s="181" t="s">
        <v>101</v>
      </c>
      <c r="G660" s="181" t="s">
        <v>100</v>
      </c>
      <c r="H660" s="181" t="s">
        <v>104</v>
      </c>
      <c r="I660" s="183">
        <v>10</v>
      </c>
      <c r="AU660" s="178"/>
      <c r="AV660" s="178"/>
      <c r="AW660" s="178"/>
      <c r="AX660" s="178"/>
      <c r="AY660" s="178"/>
      <c r="AZ660" s="178"/>
      <c r="BA660" s="178"/>
      <c r="BB660" s="178"/>
      <c r="BC660" s="178"/>
      <c r="BD660" s="178"/>
      <c r="CF660" s="178"/>
    </row>
    <row r="661" spans="1:84" ht="15.75" x14ac:dyDescent="0.25">
      <c r="A661" s="103" t="str">
        <f>DataTable3[[#This Row],[FlightNumber]]&amp;" "&amp;DataTable3[[#This Row],[Departure Date]]</f>
        <v>VS75y 44366</v>
      </c>
      <c r="B661" s="185">
        <v>44366</v>
      </c>
      <c r="C661" s="182" t="s">
        <v>118</v>
      </c>
      <c r="D661" s="181" t="s">
        <v>3</v>
      </c>
      <c r="E661" s="181" t="s">
        <v>21</v>
      </c>
      <c r="F661" s="181" t="s">
        <v>99</v>
      </c>
      <c r="G661" s="181" t="s">
        <v>100</v>
      </c>
      <c r="H661" s="181" t="s">
        <v>106</v>
      </c>
      <c r="I661" s="183">
        <v>4</v>
      </c>
      <c r="AU661" s="178"/>
      <c r="AV661" s="178"/>
      <c r="AW661" s="178"/>
      <c r="AX661" s="178"/>
      <c r="AY661" s="178"/>
      <c r="AZ661" s="178"/>
      <c r="BA661" s="178"/>
      <c r="BB661" s="178"/>
      <c r="BC661" s="178"/>
      <c r="BD661" s="178"/>
      <c r="CF661" s="178"/>
    </row>
    <row r="662" spans="1:84" ht="15.75" x14ac:dyDescent="0.25">
      <c r="A662" s="103" t="str">
        <f>DataTable3[[#This Row],[FlightNumber]]&amp;" "&amp;DataTable3[[#This Row],[Departure Date]]</f>
        <v>VS28y 44366</v>
      </c>
      <c r="B662" s="185">
        <v>44366</v>
      </c>
      <c r="C662" s="182" t="s">
        <v>120</v>
      </c>
      <c r="D662" s="181" t="s">
        <v>21</v>
      </c>
      <c r="E662" s="181" t="s">
        <v>2</v>
      </c>
      <c r="F662" s="181" t="s">
        <v>101</v>
      </c>
      <c r="G662" s="181" t="s">
        <v>100</v>
      </c>
      <c r="H662" s="181" t="s">
        <v>109</v>
      </c>
      <c r="I662" s="183">
        <v>2</v>
      </c>
      <c r="AU662" s="178"/>
      <c r="AV662" s="178"/>
      <c r="AW662" s="178"/>
      <c r="AX662" s="178"/>
      <c r="AY662" s="178"/>
      <c r="AZ662" s="178"/>
      <c r="BA662" s="178"/>
      <c r="BB662" s="178"/>
      <c r="BC662" s="178"/>
      <c r="BD662" s="178"/>
      <c r="CF662" s="178"/>
    </row>
    <row r="663" spans="1:84" ht="15.75" x14ac:dyDescent="0.25">
      <c r="A663" s="103" t="str">
        <f>DataTable3[[#This Row],[FlightNumber]]&amp;" "&amp;DataTable3[[#This Row],[Departure Date]]</f>
        <v>VS27y 44366</v>
      </c>
      <c r="B663" s="185">
        <v>44366</v>
      </c>
      <c r="C663" s="182" t="s">
        <v>117</v>
      </c>
      <c r="D663" s="181" t="s">
        <v>2</v>
      </c>
      <c r="E663" s="181" t="s">
        <v>21</v>
      </c>
      <c r="F663" s="181" t="s">
        <v>99</v>
      </c>
      <c r="G663" s="181" t="s">
        <v>100</v>
      </c>
      <c r="H663" s="181" t="s">
        <v>107</v>
      </c>
      <c r="I663" s="183">
        <v>10</v>
      </c>
      <c r="AU663" s="178"/>
      <c r="AV663" s="178"/>
      <c r="AW663" s="178"/>
      <c r="AX663" s="178"/>
      <c r="AY663" s="178"/>
      <c r="AZ663" s="178"/>
      <c r="BA663" s="178"/>
      <c r="BB663" s="178"/>
      <c r="BC663" s="178"/>
      <c r="BD663" s="178"/>
      <c r="CF663" s="178"/>
    </row>
    <row r="664" spans="1:84" ht="15.75" x14ac:dyDescent="0.25">
      <c r="A664" s="103" t="str">
        <f>DataTable3[[#This Row],[FlightNumber]]&amp;" "&amp;DataTable3[[#This Row],[Departure Date]]</f>
        <v>VS27y 44367</v>
      </c>
      <c r="B664" s="185">
        <v>44367</v>
      </c>
      <c r="C664" s="182" t="s">
        <v>117</v>
      </c>
      <c r="D664" s="181" t="s">
        <v>2</v>
      </c>
      <c r="E664" s="181" t="s">
        <v>21</v>
      </c>
      <c r="F664" s="181" t="s">
        <v>99</v>
      </c>
      <c r="G664" s="181" t="s">
        <v>100</v>
      </c>
      <c r="H664" s="181" t="s">
        <v>107</v>
      </c>
      <c r="I664" s="183">
        <v>10</v>
      </c>
      <c r="AU664" s="178"/>
      <c r="AV664" s="178"/>
      <c r="AW664" s="178"/>
      <c r="AX664" s="178"/>
      <c r="AY664" s="178"/>
      <c r="AZ664" s="178"/>
      <c r="BA664" s="178"/>
      <c r="BB664" s="178"/>
      <c r="BC664" s="178"/>
      <c r="BD664" s="178"/>
      <c r="CF664" s="178"/>
    </row>
    <row r="665" spans="1:84" ht="15.75" x14ac:dyDescent="0.25">
      <c r="A665" s="103" t="str">
        <f>DataTable3[[#This Row],[FlightNumber]]&amp;" "&amp;DataTable3[[#This Row],[Departure Date]]</f>
        <v>VS28y 44367</v>
      </c>
      <c r="B665" s="185">
        <v>44367</v>
      </c>
      <c r="C665" s="182" t="s">
        <v>120</v>
      </c>
      <c r="D665" s="181" t="s">
        <v>21</v>
      </c>
      <c r="E665" s="181" t="s">
        <v>2</v>
      </c>
      <c r="F665" s="181" t="s">
        <v>101</v>
      </c>
      <c r="G665" s="181" t="s">
        <v>100</v>
      </c>
      <c r="H665" s="181" t="s">
        <v>109</v>
      </c>
      <c r="I665" s="183">
        <v>10</v>
      </c>
      <c r="AU665" s="178"/>
      <c r="AV665" s="178"/>
      <c r="AW665" s="178"/>
      <c r="AX665" s="178"/>
      <c r="AY665" s="178"/>
      <c r="AZ665" s="178"/>
      <c r="BA665" s="178"/>
      <c r="BB665" s="178"/>
      <c r="BC665" s="178"/>
      <c r="BD665" s="178"/>
      <c r="CF665" s="178"/>
    </row>
    <row r="666" spans="1:84" ht="15.75" x14ac:dyDescent="0.25">
      <c r="A666" s="103" t="str">
        <f>DataTable3[[#This Row],[FlightNumber]]&amp;" "&amp;DataTable3[[#This Row],[Departure Date]]</f>
        <v>VS75y 44367</v>
      </c>
      <c r="B666" s="185">
        <v>44367</v>
      </c>
      <c r="C666" s="182" t="s">
        <v>118</v>
      </c>
      <c r="D666" s="181" t="s">
        <v>3</v>
      </c>
      <c r="E666" s="181" t="s">
        <v>21</v>
      </c>
      <c r="F666" s="181" t="s">
        <v>99</v>
      </c>
      <c r="G666" s="181" t="s">
        <v>100</v>
      </c>
      <c r="H666" s="181" t="s">
        <v>106</v>
      </c>
      <c r="I666" s="183">
        <v>10</v>
      </c>
      <c r="AU666" s="178"/>
      <c r="AV666" s="178"/>
      <c r="AW666" s="178"/>
      <c r="AX666" s="178"/>
      <c r="AY666" s="178"/>
      <c r="AZ666" s="178"/>
      <c r="BA666" s="178"/>
      <c r="BB666" s="178"/>
      <c r="BC666" s="178"/>
      <c r="BD666" s="178"/>
      <c r="CF666" s="178"/>
    </row>
    <row r="667" spans="1:84" ht="15.75" x14ac:dyDescent="0.25">
      <c r="A667" s="103" t="str">
        <f>DataTable3[[#This Row],[FlightNumber]]&amp;" "&amp;DataTable3[[#This Row],[Departure Date]]</f>
        <v>VS76y 44367</v>
      </c>
      <c r="B667" s="185">
        <v>44367</v>
      </c>
      <c r="C667" s="182" t="s">
        <v>119</v>
      </c>
      <c r="D667" s="181" t="s">
        <v>21</v>
      </c>
      <c r="E667" s="181" t="s">
        <v>3</v>
      </c>
      <c r="F667" s="181" t="s">
        <v>101</v>
      </c>
      <c r="G667" s="181" t="s">
        <v>100</v>
      </c>
      <c r="H667" s="181" t="s">
        <v>104</v>
      </c>
      <c r="I667" s="183">
        <v>10</v>
      </c>
      <c r="AU667" s="178"/>
      <c r="AV667" s="178"/>
      <c r="AW667" s="178"/>
      <c r="AX667" s="178"/>
      <c r="AY667" s="178"/>
      <c r="AZ667" s="178"/>
      <c r="BA667" s="178"/>
      <c r="BB667" s="178"/>
      <c r="BC667" s="178"/>
      <c r="BD667" s="178"/>
      <c r="CF667" s="178"/>
    </row>
    <row r="668" spans="1:84" ht="15.75" x14ac:dyDescent="0.25">
      <c r="A668" s="103" t="str">
        <f>DataTable3[[#This Row],[FlightNumber]]&amp;" "&amp;DataTable3[[#This Row],[Departure Date]]</f>
        <v>VS162y 44367</v>
      </c>
      <c r="B668" s="185">
        <v>44367</v>
      </c>
      <c r="C668" s="182" t="s">
        <v>121</v>
      </c>
      <c r="D668" s="181" t="s">
        <v>21</v>
      </c>
      <c r="E668" s="181" t="s">
        <v>73</v>
      </c>
      <c r="F668" s="181" t="s">
        <v>101</v>
      </c>
      <c r="G668" s="181" t="s">
        <v>100</v>
      </c>
      <c r="H668" s="181" t="s">
        <v>111</v>
      </c>
      <c r="I668" s="183">
        <v>10</v>
      </c>
      <c r="AU668" s="178"/>
      <c r="AV668" s="178"/>
      <c r="AW668" s="178"/>
      <c r="AX668" s="178"/>
      <c r="AY668" s="178"/>
      <c r="AZ668" s="178"/>
      <c r="BA668" s="178"/>
      <c r="BB668" s="178"/>
      <c r="BC668" s="178"/>
      <c r="BD668" s="178"/>
      <c r="CF668" s="178"/>
    </row>
    <row r="669" spans="1:84" ht="15.75" x14ac:dyDescent="0.25">
      <c r="A669" s="103" t="str">
        <f>DataTable3[[#This Row],[FlightNumber]]&amp;" "&amp;DataTable3[[#This Row],[Departure Date]]</f>
        <v>VS161y 44367</v>
      </c>
      <c r="B669" s="185">
        <v>44367</v>
      </c>
      <c r="C669" s="182" t="s">
        <v>129</v>
      </c>
      <c r="D669" s="181" t="s">
        <v>73</v>
      </c>
      <c r="E669" s="181" t="s">
        <v>21</v>
      </c>
      <c r="F669" s="181" t="s">
        <v>99</v>
      </c>
      <c r="G669" s="181" t="s">
        <v>100</v>
      </c>
      <c r="H669" s="181" t="s">
        <v>110</v>
      </c>
      <c r="I669" s="183">
        <v>7</v>
      </c>
      <c r="AU669" s="178"/>
      <c r="AV669" s="178"/>
      <c r="AW669" s="178"/>
      <c r="AX669" s="178"/>
      <c r="AY669" s="178"/>
      <c r="AZ669" s="178"/>
      <c r="BA669" s="178"/>
      <c r="BB669" s="178"/>
      <c r="BC669" s="178"/>
      <c r="BD669" s="178"/>
      <c r="CF669" s="178"/>
    </row>
    <row r="670" spans="1:84" ht="15.75" x14ac:dyDescent="0.25">
      <c r="A670" s="103" t="str">
        <f>DataTable3[[#This Row],[FlightNumber]]&amp;" "&amp;DataTable3[[#This Row],[Departure Date]]</f>
        <v>VS76y 44368</v>
      </c>
      <c r="B670" s="185">
        <v>44368</v>
      </c>
      <c r="C670" s="182" t="s">
        <v>119</v>
      </c>
      <c r="D670" s="181" t="s">
        <v>21</v>
      </c>
      <c r="E670" s="181" t="s">
        <v>3</v>
      </c>
      <c r="F670" s="181" t="s">
        <v>101</v>
      </c>
      <c r="G670" s="181" t="s">
        <v>100</v>
      </c>
      <c r="H670" s="181" t="s">
        <v>104</v>
      </c>
      <c r="I670" s="183">
        <v>10</v>
      </c>
      <c r="AU670" s="178"/>
      <c r="AV670" s="178"/>
      <c r="AW670" s="178"/>
      <c r="AX670" s="178"/>
      <c r="AY670" s="178"/>
      <c r="AZ670" s="178"/>
      <c r="BA670" s="178"/>
      <c r="BB670" s="178"/>
      <c r="BC670" s="178"/>
      <c r="BD670" s="178"/>
      <c r="CF670" s="178"/>
    </row>
    <row r="671" spans="1:84" ht="15.75" x14ac:dyDescent="0.25">
      <c r="A671" s="103" t="str">
        <f>DataTable3[[#This Row],[FlightNumber]]&amp;" "&amp;DataTable3[[#This Row],[Departure Date]]</f>
        <v>VS28y 44368</v>
      </c>
      <c r="B671" s="185">
        <v>44368</v>
      </c>
      <c r="C671" s="182" t="s">
        <v>120</v>
      </c>
      <c r="D671" s="181" t="s">
        <v>21</v>
      </c>
      <c r="E671" s="181" t="s">
        <v>2</v>
      </c>
      <c r="F671" s="181" t="s">
        <v>101</v>
      </c>
      <c r="G671" s="181" t="s">
        <v>100</v>
      </c>
      <c r="H671" s="181" t="s">
        <v>109</v>
      </c>
      <c r="I671" s="183">
        <v>10</v>
      </c>
      <c r="AU671" s="178"/>
      <c r="AV671" s="178"/>
      <c r="AW671" s="178"/>
      <c r="AX671" s="178"/>
      <c r="AY671" s="178"/>
      <c r="AZ671" s="178"/>
      <c r="BA671" s="178"/>
      <c r="BB671" s="178"/>
      <c r="BC671" s="178"/>
      <c r="BD671" s="178"/>
      <c r="CF671" s="178"/>
    </row>
    <row r="672" spans="1:84" ht="15.75" x14ac:dyDescent="0.25">
      <c r="A672" s="103" t="str">
        <f>DataTable3[[#This Row],[FlightNumber]]&amp;" "&amp;DataTable3[[#This Row],[Departure Date]]</f>
        <v>VS27y 44368</v>
      </c>
      <c r="B672" s="185">
        <v>44368</v>
      </c>
      <c r="C672" s="182" t="s">
        <v>117</v>
      </c>
      <c r="D672" s="181" t="s">
        <v>2</v>
      </c>
      <c r="E672" s="181" t="s">
        <v>21</v>
      </c>
      <c r="F672" s="181" t="s">
        <v>99</v>
      </c>
      <c r="G672" s="181" t="s">
        <v>100</v>
      </c>
      <c r="H672" s="181" t="s">
        <v>107</v>
      </c>
      <c r="I672" s="183">
        <v>10</v>
      </c>
      <c r="AU672" s="178"/>
      <c r="AV672" s="178"/>
      <c r="AW672" s="178"/>
      <c r="AX672" s="178"/>
      <c r="AY672" s="178"/>
      <c r="AZ672" s="178"/>
      <c r="BA672" s="178"/>
      <c r="BB672" s="178"/>
      <c r="BC672" s="178"/>
      <c r="BD672" s="178"/>
      <c r="CF672" s="178"/>
    </row>
    <row r="673" spans="1:84" ht="15.75" x14ac:dyDescent="0.25">
      <c r="A673" s="103" t="str">
        <f>DataTable3[[#This Row],[FlightNumber]]&amp;" "&amp;DataTable3[[#This Row],[Departure Date]]</f>
        <v>VS27y 44369</v>
      </c>
      <c r="B673" s="185">
        <v>44369</v>
      </c>
      <c r="C673" s="182" t="s">
        <v>117</v>
      </c>
      <c r="D673" s="181" t="s">
        <v>2</v>
      </c>
      <c r="E673" s="181" t="s">
        <v>21</v>
      </c>
      <c r="F673" s="181" t="s">
        <v>99</v>
      </c>
      <c r="G673" s="181" t="s">
        <v>100</v>
      </c>
      <c r="H673" s="181" t="s">
        <v>107</v>
      </c>
      <c r="I673" s="183">
        <v>10</v>
      </c>
      <c r="AU673" s="178"/>
      <c r="AV673" s="178"/>
      <c r="AW673" s="178"/>
      <c r="AX673" s="178"/>
      <c r="AY673" s="178"/>
      <c r="AZ673" s="178"/>
      <c r="BA673" s="178"/>
      <c r="BB673" s="178"/>
      <c r="BC673" s="178"/>
      <c r="BD673" s="178"/>
      <c r="CF673" s="178"/>
    </row>
    <row r="674" spans="1:84" ht="15.75" x14ac:dyDescent="0.25">
      <c r="A674" s="103" t="str">
        <f>DataTable3[[#This Row],[FlightNumber]]&amp;" "&amp;DataTable3[[#This Row],[Departure Date]]</f>
        <v>VS28y 44369</v>
      </c>
      <c r="B674" s="185">
        <v>44369</v>
      </c>
      <c r="C674" s="182" t="s">
        <v>120</v>
      </c>
      <c r="D674" s="181" t="s">
        <v>21</v>
      </c>
      <c r="E674" s="181" t="s">
        <v>2</v>
      </c>
      <c r="F674" s="181" t="s">
        <v>101</v>
      </c>
      <c r="G674" s="181" t="s">
        <v>100</v>
      </c>
      <c r="H674" s="181" t="s">
        <v>109</v>
      </c>
      <c r="I674" s="183">
        <v>10</v>
      </c>
      <c r="AU674" s="178"/>
      <c r="AV674" s="178"/>
      <c r="AW674" s="178"/>
      <c r="AX674" s="178"/>
      <c r="AY674" s="178"/>
      <c r="AZ674" s="178"/>
      <c r="BA674" s="178"/>
      <c r="BB674" s="178"/>
      <c r="BC674" s="178"/>
      <c r="BD674" s="178"/>
      <c r="CF674" s="178"/>
    </row>
    <row r="675" spans="1:84" ht="15.75" x14ac:dyDescent="0.25">
      <c r="A675" s="103" t="str">
        <f>DataTable3[[#This Row],[FlightNumber]]&amp;" "&amp;DataTable3[[#This Row],[Departure Date]]</f>
        <v>VS76y 44369</v>
      </c>
      <c r="B675" s="185">
        <v>44369</v>
      </c>
      <c r="C675" s="182" t="s">
        <v>119</v>
      </c>
      <c r="D675" s="181" t="s">
        <v>21</v>
      </c>
      <c r="E675" s="181" t="s">
        <v>3</v>
      </c>
      <c r="F675" s="181" t="s">
        <v>101</v>
      </c>
      <c r="G675" s="181" t="s">
        <v>100</v>
      </c>
      <c r="H675" s="181" t="s">
        <v>104</v>
      </c>
      <c r="I675" s="183">
        <v>10</v>
      </c>
      <c r="AU675" s="178"/>
      <c r="AV675" s="178"/>
      <c r="AW675" s="178"/>
      <c r="AX675" s="178"/>
      <c r="AY675" s="178"/>
      <c r="AZ675" s="178"/>
      <c r="BA675" s="178"/>
      <c r="BB675" s="178"/>
      <c r="BC675" s="178"/>
      <c r="BD675" s="178"/>
      <c r="CF675" s="178"/>
    </row>
    <row r="676" spans="1:84" ht="15.75" x14ac:dyDescent="0.25">
      <c r="A676" s="103" t="str">
        <f>DataTable3[[#This Row],[FlightNumber]]&amp;" "&amp;DataTable3[[#This Row],[Departure Date]]</f>
        <v>VS75y 44369</v>
      </c>
      <c r="B676" s="185">
        <v>44369</v>
      </c>
      <c r="C676" s="182" t="s">
        <v>118</v>
      </c>
      <c r="D676" s="181" t="s">
        <v>3</v>
      </c>
      <c r="E676" s="181" t="s">
        <v>21</v>
      </c>
      <c r="F676" s="181" t="s">
        <v>99</v>
      </c>
      <c r="G676" s="181" t="s">
        <v>100</v>
      </c>
      <c r="H676" s="181" t="s">
        <v>106</v>
      </c>
      <c r="I676" s="183">
        <v>10</v>
      </c>
      <c r="AU676" s="178"/>
      <c r="AV676" s="178"/>
      <c r="AW676" s="178"/>
      <c r="AX676" s="178"/>
      <c r="AY676" s="178"/>
      <c r="AZ676" s="178"/>
      <c r="BA676" s="178"/>
      <c r="BB676" s="178"/>
      <c r="BC676" s="178"/>
      <c r="BD676" s="178"/>
      <c r="CF676" s="178"/>
    </row>
    <row r="677" spans="1:84" ht="15.75" x14ac:dyDescent="0.25">
      <c r="A677" s="103" t="str">
        <f>DataTable3[[#This Row],[FlightNumber]]&amp;" "&amp;DataTable3[[#This Row],[Departure Date]]</f>
        <v>VS75y 44370</v>
      </c>
      <c r="B677" s="185">
        <v>44370</v>
      </c>
      <c r="C677" s="182" t="s">
        <v>118</v>
      </c>
      <c r="D677" s="181" t="s">
        <v>3</v>
      </c>
      <c r="E677" s="181" t="s">
        <v>21</v>
      </c>
      <c r="F677" s="181" t="s">
        <v>99</v>
      </c>
      <c r="G677" s="181" t="s">
        <v>100</v>
      </c>
      <c r="H677" s="181" t="s">
        <v>106</v>
      </c>
      <c r="I677" s="183">
        <v>10</v>
      </c>
      <c r="AU677" s="178"/>
      <c r="AV677" s="178"/>
      <c r="AW677" s="178"/>
      <c r="AX677" s="178"/>
      <c r="AY677" s="178"/>
      <c r="AZ677" s="178"/>
      <c r="BA677" s="178"/>
      <c r="BB677" s="178"/>
      <c r="BC677" s="178"/>
      <c r="BD677" s="178"/>
      <c r="CF677" s="178"/>
    </row>
    <row r="678" spans="1:84" ht="15.75" x14ac:dyDescent="0.25">
      <c r="A678" s="103" t="str">
        <f>DataTable3[[#This Row],[FlightNumber]]&amp;" "&amp;DataTable3[[#This Row],[Departure Date]]</f>
        <v>VS76y 44370</v>
      </c>
      <c r="B678" s="185">
        <v>44370</v>
      </c>
      <c r="C678" s="182" t="s">
        <v>119</v>
      </c>
      <c r="D678" s="181" t="s">
        <v>21</v>
      </c>
      <c r="E678" s="181" t="s">
        <v>3</v>
      </c>
      <c r="F678" s="181" t="s">
        <v>101</v>
      </c>
      <c r="G678" s="181" t="s">
        <v>100</v>
      </c>
      <c r="H678" s="181" t="s">
        <v>104</v>
      </c>
      <c r="I678" s="183">
        <v>10</v>
      </c>
      <c r="AU678" s="178"/>
      <c r="AV678" s="178"/>
      <c r="AW678" s="178"/>
      <c r="AX678" s="178"/>
      <c r="AY678" s="178"/>
      <c r="AZ678" s="178"/>
      <c r="BA678" s="178"/>
      <c r="BB678" s="178"/>
      <c r="BC678" s="178"/>
      <c r="BD678" s="178"/>
      <c r="CF678" s="178"/>
    </row>
    <row r="679" spans="1:84" ht="15.75" x14ac:dyDescent="0.25">
      <c r="A679" s="103" t="str">
        <f>DataTable3[[#This Row],[FlightNumber]]&amp;" "&amp;DataTable3[[#This Row],[Departure Date]]</f>
        <v>VS28y 44370</v>
      </c>
      <c r="B679" s="185">
        <v>44370</v>
      </c>
      <c r="C679" s="182" t="s">
        <v>120</v>
      </c>
      <c r="D679" s="181" t="s">
        <v>21</v>
      </c>
      <c r="E679" s="181" t="s">
        <v>2</v>
      </c>
      <c r="F679" s="181" t="s">
        <v>101</v>
      </c>
      <c r="G679" s="181" t="s">
        <v>100</v>
      </c>
      <c r="H679" s="181" t="s">
        <v>109</v>
      </c>
      <c r="I679" s="183">
        <v>10</v>
      </c>
      <c r="AU679" s="178"/>
      <c r="AV679" s="178"/>
      <c r="AW679" s="178"/>
      <c r="AX679" s="178"/>
      <c r="AY679" s="178"/>
      <c r="AZ679" s="178"/>
      <c r="BA679" s="178"/>
      <c r="BB679" s="178"/>
      <c r="BC679" s="178"/>
      <c r="BD679" s="178"/>
      <c r="CF679" s="178"/>
    </row>
    <row r="680" spans="1:84" ht="15.75" x14ac:dyDescent="0.25">
      <c r="A680" s="103" t="str">
        <f>DataTable3[[#This Row],[FlightNumber]]&amp;" "&amp;DataTable3[[#This Row],[Departure Date]]</f>
        <v>VS27y 44370</v>
      </c>
      <c r="B680" s="185">
        <v>44370</v>
      </c>
      <c r="C680" s="182" t="s">
        <v>117</v>
      </c>
      <c r="D680" s="181" t="s">
        <v>2</v>
      </c>
      <c r="E680" s="181" t="s">
        <v>21</v>
      </c>
      <c r="F680" s="181" t="s">
        <v>99</v>
      </c>
      <c r="G680" s="181" t="s">
        <v>100</v>
      </c>
      <c r="H680" s="181" t="s">
        <v>107</v>
      </c>
      <c r="I680" s="183">
        <v>10</v>
      </c>
      <c r="AU680" s="178"/>
      <c r="AV680" s="178"/>
      <c r="AW680" s="178"/>
      <c r="AX680" s="178"/>
      <c r="AY680" s="178"/>
      <c r="AZ680" s="178"/>
      <c r="BA680" s="178"/>
      <c r="BB680" s="178"/>
      <c r="BC680" s="178"/>
      <c r="BD680" s="178"/>
      <c r="CF680" s="178"/>
    </row>
    <row r="681" spans="1:84" ht="15.75" x14ac:dyDescent="0.25">
      <c r="A681" s="103" t="str">
        <f>DataTable3[[#This Row],[FlightNumber]]&amp;" "&amp;DataTable3[[#This Row],[Departure Date]]</f>
        <v>VS27y 44371</v>
      </c>
      <c r="B681" s="185">
        <v>44371</v>
      </c>
      <c r="C681" s="182" t="s">
        <v>117</v>
      </c>
      <c r="D681" s="181" t="s">
        <v>2</v>
      </c>
      <c r="E681" s="181" t="s">
        <v>21</v>
      </c>
      <c r="F681" s="181" t="s">
        <v>99</v>
      </c>
      <c r="G681" s="181" t="s">
        <v>100</v>
      </c>
      <c r="H681" s="181" t="s">
        <v>107</v>
      </c>
      <c r="I681" s="183">
        <v>10</v>
      </c>
      <c r="AU681" s="178"/>
      <c r="AV681" s="178"/>
      <c r="AW681" s="178"/>
      <c r="AX681" s="178"/>
      <c r="AY681" s="178"/>
      <c r="AZ681" s="178"/>
      <c r="BA681" s="178"/>
      <c r="BB681" s="178"/>
      <c r="BC681" s="178"/>
      <c r="BD681" s="178"/>
      <c r="CF681" s="178"/>
    </row>
    <row r="682" spans="1:84" ht="15.75" x14ac:dyDescent="0.25">
      <c r="A682" s="103" t="str">
        <f>DataTable3[[#This Row],[FlightNumber]]&amp;" "&amp;DataTable3[[#This Row],[Departure Date]]</f>
        <v>VS28y 44371</v>
      </c>
      <c r="B682" s="185">
        <v>44371</v>
      </c>
      <c r="C682" s="182" t="s">
        <v>120</v>
      </c>
      <c r="D682" s="181" t="s">
        <v>21</v>
      </c>
      <c r="E682" s="181" t="s">
        <v>2</v>
      </c>
      <c r="F682" s="181" t="s">
        <v>101</v>
      </c>
      <c r="G682" s="181" t="s">
        <v>100</v>
      </c>
      <c r="H682" s="181" t="s">
        <v>109</v>
      </c>
      <c r="I682" s="183">
        <v>10</v>
      </c>
      <c r="AU682" s="178"/>
      <c r="AV682" s="178"/>
      <c r="AW682" s="178"/>
      <c r="AX682" s="178"/>
      <c r="AY682" s="178"/>
      <c r="AZ682" s="178"/>
      <c r="BA682" s="178"/>
      <c r="BB682" s="178"/>
      <c r="BC682" s="178"/>
      <c r="BD682" s="178"/>
      <c r="CF682" s="178"/>
    </row>
    <row r="683" spans="1:84" ht="15.75" x14ac:dyDescent="0.25">
      <c r="A683" s="103" t="str">
        <f>DataTable3[[#This Row],[FlightNumber]]&amp;" "&amp;DataTable3[[#This Row],[Departure Date]]</f>
        <v>VS76y 44371</v>
      </c>
      <c r="B683" s="185">
        <v>44371</v>
      </c>
      <c r="C683" s="182" t="s">
        <v>119</v>
      </c>
      <c r="D683" s="181" t="s">
        <v>21</v>
      </c>
      <c r="E683" s="181" t="s">
        <v>3</v>
      </c>
      <c r="F683" s="181" t="s">
        <v>101</v>
      </c>
      <c r="G683" s="181" t="s">
        <v>100</v>
      </c>
      <c r="H683" s="181" t="s">
        <v>104</v>
      </c>
      <c r="I683" s="183">
        <v>10</v>
      </c>
      <c r="AU683" s="178"/>
      <c r="AV683" s="178"/>
      <c r="AW683" s="178"/>
      <c r="AX683" s="178"/>
      <c r="AY683" s="178"/>
      <c r="AZ683" s="178"/>
      <c r="BA683" s="178"/>
      <c r="BB683" s="178"/>
      <c r="BC683" s="178"/>
      <c r="BD683" s="178"/>
      <c r="CF683" s="178"/>
    </row>
    <row r="684" spans="1:84" ht="15.75" x14ac:dyDescent="0.25">
      <c r="A684" s="103" t="str">
        <f>DataTable3[[#This Row],[FlightNumber]]&amp;" "&amp;DataTable3[[#This Row],[Departure Date]]</f>
        <v>VS75y 44371</v>
      </c>
      <c r="B684" s="185">
        <v>44371</v>
      </c>
      <c r="C684" s="182" t="s">
        <v>118</v>
      </c>
      <c r="D684" s="181" t="s">
        <v>3</v>
      </c>
      <c r="E684" s="181" t="s">
        <v>21</v>
      </c>
      <c r="F684" s="181" t="s">
        <v>99</v>
      </c>
      <c r="G684" s="181" t="s">
        <v>100</v>
      </c>
      <c r="H684" s="181" t="s">
        <v>106</v>
      </c>
      <c r="I684" s="183">
        <v>10</v>
      </c>
      <c r="AU684" s="178"/>
      <c r="AV684" s="178"/>
      <c r="AW684" s="178"/>
      <c r="AX684" s="178"/>
      <c r="AY684" s="178"/>
      <c r="AZ684" s="178"/>
      <c r="BA684" s="178"/>
      <c r="BB684" s="178"/>
      <c r="BC684" s="178"/>
      <c r="BD684" s="178"/>
      <c r="CF684" s="178"/>
    </row>
    <row r="685" spans="1:84" ht="15.75" x14ac:dyDescent="0.25">
      <c r="A685" s="103" t="str">
        <f>DataTable3[[#This Row],[FlightNumber]]&amp;" "&amp;DataTable3[[#This Row],[Departure Date]]</f>
        <v>VS75y 44372</v>
      </c>
      <c r="B685" s="185">
        <v>44372</v>
      </c>
      <c r="C685" s="182" t="s">
        <v>118</v>
      </c>
      <c r="D685" s="181" t="s">
        <v>3</v>
      </c>
      <c r="E685" s="181" t="s">
        <v>21</v>
      </c>
      <c r="F685" s="181" t="s">
        <v>99</v>
      </c>
      <c r="G685" s="181" t="s">
        <v>100</v>
      </c>
      <c r="H685" s="181" t="s">
        <v>106</v>
      </c>
      <c r="I685" s="183">
        <v>10</v>
      </c>
      <c r="AU685" s="178"/>
      <c r="AV685" s="178"/>
      <c r="AW685" s="178"/>
      <c r="AX685" s="178"/>
      <c r="AY685" s="178"/>
      <c r="AZ685" s="178"/>
      <c r="BA685" s="178"/>
      <c r="BB685" s="178"/>
      <c r="BC685" s="178"/>
      <c r="BD685" s="178"/>
      <c r="CF685" s="178"/>
    </row>
    <row r="686" spans="1:84" ht="15.75" x14ac:dyDescent="0.25">
      <c r="A686" s="103" t="str">
        <f>DataTable3[[#This Row],[FlightNumber]]&amp;" "&amp;DataTable3[[#This Row],[Departure Date]]</f>
        <v>VS76y 44372</v>
      </c>
      <c r="B686" s="185">
        <v>44372</v>
      </c>
      <c r="C686" s="182" t="s">
        <v>119</v>
      </c>
      <c r="D686" s="181" t="s">
        <v>21</v>
      </c>
      <c r="E686" s="181" t="s">
        <v>3</v>
      </c>
      <c r="F686" s="181" t="s">
        <v>101</v>
      </c>
      <c r="G686" s="181" t="s">
        <v>100</v>
      </c>
      <c r="H686" s="181" t="s">
        <v>104</v>
      </c>
      <c r="I686" s="183">
        <v>10</v>
      </c>
      <c r="AU686" s="178"/>
      <c r="AV686" s="178"/>
      <c r="AW686" s="178"/>
      <c r="AX686" s="178"/>
      <c r="AY686" s="178"/>
      <c r="AZ686" s="178"/>
      <c r="BA686" s="178"/>
      <c r="BB686" s="178"/>
      <c r="BC686" s="178"/>
      <c r="BD686" s="178"/>
      <c r="CF686" s="178"/>
    </row>
    <row r="687" spans="1:84" ht="15.75" x14ac:dyDescent="0.25">
      <c r="A687" s="103" t="str">
        <f>DataTable3[[#This Row],[FlightNumber]]&amp;" "&amp;DataTable3[[#This Row],[Departure Date]]</f>
        <v>VS28y 44372</v>
      </c>
      <c r="B687" s="185">
        <v>44372</v>
      </c>
      <c r="C687" s="182" t="s">
        <v>120</v>
      </c>
      <c r="D687" s="181" t="s">
        <v>21</v>
      </c>
      <c r="E687" s="181" t="s">
        <v>2</v>
      </c>
      <c r="F687" s="181" t="s">
        <v>101</v>
      </c>
      <c r="G687" s="181" t="s">
        <v>100</v>
      </c>
      <c r="H687" s="181" t="s">
        <v>109</v>
      </c>
      <c r="I687" s="183">
        <v>10</v>
      </c>
      <c r="AU687" s="178"/>
      <c r="AV687" s="178"/>
      <c r="AW687" s="178"/>
      <c r="AX687" s="178"/>
      <c r="AY687" s="178"/>
      <c r="AZ687" s="178"/>
      <c r="BA687" s="178"/>
      <c r="BB687" s="178"/>
      <c r="BC687" s="178"/>
      <c r="BD687" s="178"/>
      <c r="CF687" s="178"/>
    </row>
    <row r="688" spans="1:84" ht="15.75" x14ac:dyDescent="0.25">
      <c r="A688" s="103" t="str">
        <f>DataTable3[[#This Row],[FlightNumber]]&amp;" "&amp;DataTable3[[#This Row],[Departure Date]]</f>
        <v>VS27y 44372</v>
      </c>
      <c r="B688" s="185">
        <v>44372</v>
      </c>
      <c r="C688" s="182" t="s">
        <v>117</v>
      </c>
      <c r="D688" s="181" t="s">
        <v>2</v>
      </c>
      <c r="E688" s="181" t="s">
        <v>21</v>
      </c>
      <c r="F688" s="181" t="s">
        <v>99</v>
      </c>
      <c r="G688" s="181" t="s">
        <v>100</v>
      </c>
      <c r="H688" s="181" t="s">
        <v>107</v>
      </c>
      <c r="I688" s="183">
        <v>10</v>
      </c>
      <c r="AU688" s="178"/>
      <c r="AV688" s="178"/>
      <c r="AW688" s="178"/>
      <c r="AX688" s="178"/>
      <c r="AY688" s="178"/>
      <c r="AZ688" s="178"/>
      <c r="BA688" s="178"/>
      <c r="BB688" s="178"/>
      <c r="BC688" s="178"/>
      <c r="BD688" s="178"/>
      <c r="CF688" s="178"/>
    </row>
    <row r="689" spans="1:84" ht="15.75" x14ac:dyDescent="0.25">
      <c r="A689" s="103" t="str">
        <f>DataTable3[[#This Row],[FlightNumber]]&amp;" "&amp;DataTable3[[#This Row],[Departure Date]]</f>
        <v>VS71y 44372</v>
      </c>
      <c r="B689" s="185">
        <v>44372</v>
      </c>
      <c r="C689" s="182" t="s">
        <v>122</v>
      </c>
      <c r="D689" s="181" t="s">
        <v>11</v>
      </c>
      <c r="E689" s="181" t="s">
        <v>21</v>
      </c>
      <c r="F689" s="181" t="s">
        <v>99</v>
      </c>
      <c r="G689" s="181" t="s">
        <v>100</v>
      </c>
      <c r="H689" s="181" t="s">
        <v>108</v>
      </c>
      <c r="I689" s="183">
        <v>2</v>
      </c>
      <c r="AU689" s="178"/>
      <c r="AV689" s="178"/>
      <c r="AW689" s="178"/>
      <c r="AX689" s="178"/>
      <c r="AY689" s="178"/>
      <c r="AZ689" s="178"/>
      <c r="BA689" s="178"/>
      <c r="BB689" s="178"/>
      <c r="BC689" s="178"/>
      <c r="BD689" s="178"/>
      <c r="CF689" s="178"/>
    </row>
    <row r="690" spans="1:84" ht="15.75" x14ac:dyDescent="0.25">
      <c r="A690" s="103" t="str">
        <f>DataTable3[[#This Row],[FlightNumber]]&amp;" "&amp;DataTable3[[#This Row],[Departure Date]]</f>
        <v>VS72y 44372</v>
      </c>
      <c r="B690" s="185">
        <v>44372</v>
      </c>
      <c r="C690" s="182" t="s">
        <v>121</v>
      </c>
      <c r="D690" s="181" t="s">
        <v>21</v>
      </c>
      <c r="E690" s="181" t="s">
        <v>11</v>
      </c>
      <c r="F690" s="181" t="s">
        <v>101</v>
      </c>
      <c r="G690" s="181" t="s">
        <v>100</v>
      </c>
      <c r="H690" s="181" t="s">
        <v>105</v>
      </c>
      <c r="I690" s="183">
        <v>10</v>
      </c>
      <c r="AU690" s="178"/>
      <c r="AV690" s="178"/>
      <c r="AW690" s="178"/>
      <c r="AX690" s="178"/>
      <c r="AY690" s="178"/>
      <c r="AZ690" s="178"/>
      <c r="BA690" s="178"/>
      <c r="BB690" s="178"/>
      <c r="BC690" s="178"/>
      <c r="BD690" s="178"/>
      <c r="CF690" s="178"/>
    </row>
    <row r="691" spans="1:84" ht="15.75" x14ac:dyDescent="0.25">
      <c r="A691" s="103" t="str">
        <f>DataTable3[[#This Row],[FlightNumber]]&amp;" "&amp;DataTable3[[#This Row],[Departure Date]]</f>
        <v>VS72y 44373</v>
      </c>
      <c r="B691" s="185">
        <v>44373</v>
      </c>
      <c r="C691" s="182" t="s">
        <v>121</v>
      </c>
      <c r="D691" s="181" t="s">
        <v>21</v>
      </c>
      <c r="E691" s="181" t="s">
        <v>11</v>
      </c>
      <c r="F691" s="181" t="s">
        <v>101</v>
      </c>
      <c r="G691" s="181" t="s">
        <v>100</v>
      </c>
      <c r="H691" s="181" t="s">
        <v>105</v>
      </c>
      <c r="I691" s="183">
        <v>10</v>
      </c>
      <c r="AU691" s="178"/>
      <c r="AV691" s="178"/>
      <c r="AW691" s="178"/>
      <c r="AX691" s="178"/>
      <c r="AY691" s="178"/>
      <c r="AZ691" s="178"/>
      <c r="BA691" s="178"/>
      <c r="BB691" s="178"/>
      <c r="BC691" s="178"/>
      <c r="BD691" s="178"/>
      <c r="CF691" s="178"/>
    </row>
    <row r="692" spans="1:84" ht="15.75" x14ac:dyDescent="0.25">
      <c r="A692" s="103" t="str">
        <f>DataTable3[[#This Row],[FlightNumber]]&amp;" "&amp;DataTable3[[#This Row],[Departure Date]]</f>
        <v>VS71y 44373</v>
      </c>
      <c r="B692" s="185">
        <v>44373</v>
      </c>
      <c r="C692" s="182" t="s">
        <v>122</v>
      </c>
      <c r="D692" s="181" t="s">
        <v>11</v>
      </c>
      <c r="E692" s="181" t="s">
        <v>21</v>
      </c>
      <c r="F692" s="181" t="s">
        <v>99</v>
      </c>
      <c r="G692" s="181" t="s">
        <v>100</v>
      </c>
      <c r="H692" s="181" t="s">
        <v>108</v>
      </c>
      <c r="I692" s="183">
        <v>2</v>
      </c>
      <c r="AU692" s="178"/>
      <c r="AV692" s="178"/>
      <c r="AW692" s="178"/>
      <c r="AX692" s="178"/>
      <c r="AY692" s="178"/>
      <c r="AZ692" s="178"/>
      <c r="BA692" s="178"/>
      <c r="BB692" s="178"/>
      <c r="BC692" s="178"/>
      <c r="BD692" s="178"/>
      <c r="CF692" s="178"/>
    </row>
    <row r="693" spans="1:84" ht="15.75" x14ac:dyDescent="0.25">
      <c r="A693" s="103" t="str">
        <f>DataTable3[[#This Row],[FlightNumber]]&amp;" "&amp;DataTable3[[#This Row],[Departure Date]]</f>
        <v>VS27y 44373</v>
      </c>
      <c r="B693" s="185">
        <v>44373</v>
      </c>
      <c r="C693" s="182" t="s">
        <v>117</v>
      </c>
      <c r="D693" s="181" t="s">
        <v>2</v>
      </c>
      <c r="E693" s="181" t="s">
        <v>21</v>
      </c>
      <c r="F693" s="181" t="s">
        <v>99</v>
      </c>
      <c r="G693" s="181" t="s">
        <v>100</v>
      </c>
      <c r="H693" s="181" t="s">
        <v>107</v>
      </c>
      <c r="I693" s="183">
        <v>10</v>
      </c>
      <c r="AU693" s="178"/>
      <c r="AV693" s="178"/>
      <c r="AW693" s="178"/>
      <c r="AX693" s="178"/>
      <c r="AY693" s="178"/>
      <c r="AZ693" s="178"/>
      <c r="BA693" s="178"/>
      <c r="BB693" s="178"/>
      <c r="BC693" s="178"/>
      <c r="BD693" s="178"/>
      <c r="CF693" s="178"/>
    </row>
    <row r="694" spans="1:84" ht="15.75" x14ac:dyDescent="0.25">
      <c r="A694" s="103" t="str">
        <f>DataTable3[[#This Row],[FlightNumber]]&amp;" "&amp;DataTable3[[#This Row],[Departure Date]]</f>
        <v>VS28y 44373</v>
      </c>
      <c r="B694" s="185">
        <v>44373</v>
      </c>
      <c r="C694" s="182" t="s">
        <v>120</v>
      </c>
      <c r="D694" s="181" t="s">
        <v>21</v>
      </c>
      <c r="E694" s="181" t="s">
        <v>2</v>
      </c>
      <c r="F694" s="181" t="s">
        <v>101</v>
      </c>
      <c r="G694" s="181" t="s">
        <v>100</v>
      </c>
      <c r="H694" s="181" t="s">
        <v>109</v>
      </c>
      <c r="I694" s="183">
        <v>10</v>
      </c>
      <c r="AU694" s="178"/>
      <c r="AV694" s="178"/>
      <c r="AW694" s="178"/>
      <c r="AX694" s="178"/>
      <c r="AY694" s="178"/>
      <c r="AZ694" s="178"/>
      <c r="BA694" s="178"/>
      <c r="BB694" s="178"/>
      <c r="BC694" s="178"/>
      <c r="BD694" s="178"/>
      <c r="CF694" s="178"/>
    </row>
    <row r="695" spans="1:84" ht="15.75" x14ac:dyDescent="0.25">
      <c r="A695" s="103" t="str">
        <f>DataTable3[[#This Row],[FlightNumber]]&amp;" "&amp;DataTable3[[#This Row],[Departure Date]]</f>
        <v>VS76y 44373</v>
      </c>
      <c r="B695" s="185">
        <v>44373</v>
      </c>
      <c r="C695" s="182" t="s">
        <v>119</v>
      </c>
      <c r="D695" s="181" t="s">
        <v>21</v>
      </c>
      <c r="E695" s="181" t="s">
        <v>3</v>
      </c>
      <c r="F695" s="181" t="s">
        <v>101</v>
      </c>
      <c r="G695" s="181" t="s">
        <v>100</v>
      </c>
      <c r="H695" s="181" t="s">
        <v>104</v>
      </c>
      <c r="I695" s="183">
        <v>10</v>
      </c>
      <c r="AU695" s="178"/>
      <c r="AV695" s="178"/>
      <c r="AW695" s="178"/>
      <c r="AX695" s="178"/>
      <c r="AY695" s="178"/>
      <c r="AZ695" s="178"/>
      <c r="BA695" s="178"/>
      <c r="BB695" s="178"/>
      <c r="BC695" s="178"/>
      <c r="BD695" s="178"/>
      <c r="CF695" s="178"/>
    </row>
    <row r="696" spans="1:84" ht="15.75" x14ac:dyDescent="0.25">
      <c r="A696" s="103" t="str">
        <f>DataTable3[[#This Row],[FlightNumber]]&amp;" "&amp;DataTable3[[#This Row],[Departure Date]]</f>
        <v>VS75y 44373</v>
      </c>
      <c r="B696" s="185">
        <v>44373</v>
      </c>
      <c r="C696" s="182" t="s">
        <v>118</v>
      </c>
      <c r="D696" s="181" t="s">
        <v>3</v>
      </c>
      <c r="E696" s="181" t="s">
        <v>21</v>
      </c>
      <c r="F696" s="181" t="s">
        <v>99</v>
      </c>
      <c r="G696" s="181" t="s">
        <v>100</v>
      </c>
      <c r="H696" s="181" t="s">
        <v>106</v>
      </c>
      <c r="I696" s="183">
        <v>10</v>
      </c>
      <c r="AU696" s="178"/>
      <c r="AV696" s="178"/>
      <c r="AW696" s="178"/>
      <c r="AX696" s="178"/>
      <c r="AY696" s="178"/>
      <c r="AZ696" s="178"/>
      <c r="BA696" s="178"/>
      <c r="BB696" s="178"/>
      <c r="BC696" s="178"/>
      <c r="BD696" s="178"/>
      <c r="CF696" s="178"/>
    </row>
    <row r="697" spans="1:84" ht="15.75" x14ac:dyDescent="0.25">
      <c r="A697" s="103" t="str">
        <f>DataTable3[[#This Row],[FlightNumber]]&amp;" "&amp;DataTable3[[#This Row],[Departure Date]]</f>
        <v>VS75y 44374</v>
      </c>
      <c r="B697" s="185">
        <v>44374</v>
      </c>
      <c r="C697" s="182" t="s">
        <v>118</v>
      </c>
      <c r="D697" s="181" t="s">
        <v>3</v>
      </c>
      <c r="E697" s="181" t="s">
        <v>21</v>
      </c>
      <c r="F697" s="181" t="s">
        <v>99</v>
      </c>
      <c r="G697" s="181" t="s">
        <v>100</v>
      </c>
      <c r="H697" s="181" t="s">
        <v>106</v>
      </c>
      <c r="I697" s="183">
        <v>10</v>
      </c>
      <c r="AU697" s="178"/>
      <c r="AV697" s="178"/>
      <c r="AW697" s="178"/>
      <c r="AX697" s="178"/>
      <c r="AY697" s="178"/>
      <c r="AZ697" s="178"/>
      <c r="BA697" s="178"/>
      <c r="BB697" s="178"/>
      <c r="BC697" s="178"/>
      <c r="BD697" s="178"/>
      <c r="CF697" s="178"/>
    </row>
    <row r="698" spans="1:84" ht="15.75" x14ac:dyDescent="0.25">
      <c r="A698" s="103" t="str">
        <f>DataTable3[[#This Row],[FlightNumber]]&amp;" "&amp;DataTable3[[#This Row],[Departure Date]]</f>
        <v>VS76y 44374</v>
      </c>
      <c r="B698" s="185">
        <v>44374</v>
      </c>
      <c r="C698" s="182" t="s">
        <v>119</v>
      </c>
      <c r="D698" s="181" t="s">
        <v>21</v>
      </c>
      <c r="E698" s="181" t="s">
        <v>3</v>
      </c>
      <c r="F698" s="181" t="s">
        <v>101</v>
      </c>
      <c r="G698" s="181" t="s">
        <v>100</v>
      </c>
      <c r="H698" s="181" t="s">
        <v>104</v>
      </c>
      <c r="I698" s="183">
        <v>10</v>
      </c>
      <c r="AU698" s="178"/>
      <c r="AV698" s="178"/>
      <c r="AW698" s="178"/>
      <c r="AX698" s="178"/>
      <c r="AY698" s="178"/>
      <c r="AZ698" s="178"/>
      <c r="BA698" s="178"/>
      <c r="BB698" s="178"/>
      <c r="BC698" s="178"/>
      <c r="BD698" s="178"/>
      <c r="CF698" s="178"/>
    </row>
    <row r="699" spans="1:84" ht="15.75" x14ac:dyDescent="0.25">
      <c r="A699" s="103" t="str">
        <f>DataTable3[[#This Row],[FlightNumber]]&amp;" "&amp;DataTable3[[#This Row],[Departure Date]]</f>
        <v>VS28y 44374</v>
      </c>
      <c r="B699" s="185">
        <v>44374</v>
      </c>
      <c r="C699" s="182" t="s">
        <v>120</v>
      </c>
      <c r="D699" s="181" t="s">
        <v>21</v>
      </c>
      <c r="E699" s="181" t="s">
        <v>2</v>
      </c>
      <c r="F699" s="181" t="s">
        <v>101</v>
      </c>
      <c r="G699" s="181" t="s">
        <v>100</v>
      </c>
      <c r="H699" s="181" t="s">
        <v>109</v>
      </c>
      <c r="I699" s="183">
        <v>10</v>
      </c>
      <c r="AU699" s="178"/>
      <c r="AV699" s="178"/>
      <c r="AW699" s="178"/>
      <c r="AX699" s="178"/>
      <c r="AY699" s="178"/>
      <c r="AZ699" s="178"/>
      <c r="BA699" s="178"/>
      <c r="BB699" s="178"/>
      <c r="BC699" s="178"/>
      <c r="BD699" s="178"/>
      <c r="CF699" s="178"/>
    </row>
    <row r="700" spans="1:84" ht="15.75" x14ac:dyDescent="0.25">
      <c r="A700" s="103" t="str">
        <f>DataTable3[[#This Row],[FlightNumber]]&amp;" "&amp;DataTable3[[#This Row],[Departure Date]]</f>
        <v>VS27y 44374</v>
      </c>
      <c r="B700" s="185">
        <v>44374</v>
      </c>
      <c r="C700" s="182" t="s">
        <v>117</v>
      </c>
      <c r="D700" s="181" t="s">
        <v>2</v>
      </c>
      <c r="E700" s="181" t="s">
        <v>21</v>
      </c>
      <c r="F700" s="181" t="s">
        <v>99</v>
      </c>
      <c r="G700" s="181" t="s">
        <v>100</v>
      </c>
      <c r="H700" s="181" t="s">
        <v>107</v>
      </c>
      <c r="I700" s="183">
        <v>10</v>
      </c>
      <c r="AU700" s="178"/>
      <c r="AV700" s="178"/>
      <c r="AW700" s="178"/>
      <c r="AX700" s="178"/>
      <c r="AY700" s="178"/>
      <c r="AZ700" s="178"/>
      <c r="BA700" s="178"/>
      <c r="BB700" s="178"/>
      <c r="BC700" s="178"/>
      <c r="BD700" s="178"/>
      <c r="CF700" s="178"/>
    </row>
    <row r="701" spans="1:84" ht="15.75" x14ac:dyDescent="0.25">
      <c r="A701" s="103" t="str">
        <f>DataTable3[[#This Row],[FlightNumber]]&amp;" "&amp;DataTable3[[#This Row],[Departure Date]]</f>
        <v>VS161y 44374</v>
      </c>
      <c r="B701" s="185">
        <v>44374</v>
      </c>
      <c r="C701" s="182" t="s">
        <v>129</v>
      </c>
      <c r="D701" s="181" t="s">
        <v>73</v>
      </c>
      <c r="E701" s="181" t="s">
        <v>21</v>
      </c>
      <c r="F701" s="181" t="s">
        <v>99</v>
      </c>
      <c r="G701" s="181" t="s">
        <v>100</v>
      </c>
      <c r="H701" s="181" t="s">
        <v>110</v>
      </c>
      <c r="I701" s="183">
        <v>10</v>
      </c>
      <c r="AU701" s="178"/>
      <c r="AV701" s="178"/>
      <c r="AW701" s="178"/>
      <c r="AX701" s="178"/>
      <c r="AY701" s="178"/>
      <c r="AZ701" s="178"/>
      <c r="BA701" s="178"/>
      <c r="BB701" s="178"/>
      <c r="BC701" s="178"/>
      <c r="BD701" s="178"/>
      <c r="CF701" s="178"/>
    </row>
    <row r="702" spans="1:84" ht="15.75" x14ac:dyDescent="0.25">
      <c r="A702" s="103" t="str">
        <f>DataTable3[[#This Row],[FlightNumber]]&amp;" "&amp;DataTable3[[#This Row],[Departure Date]]</f>
        <v>VS162y 44374</v>
      </c>
      <c r="B702" s="185">
        <v>44374</v>
      </c>
      <c r="C702" s="182" t="s">
        <v>121</v>
      </c>
      <c r="D702" s="181" t="s">
        <v>21</v>
      </c>
      <c r="E702" s="181" t="s">
        <v>73</v>
      </c>
      <c r="F702" s="181" t="s">
        <v>101</v>
      </c>
      <c r="G702" s="181" t="s">
        <v>100</v>
      </c>
      <c r="H702" s="181" t="s">
        <v>111</v>
      </c>
      <c r="I702" s="183">
        <v>10</v>
      </c>
      <c r="AU702" s="178"/>
      <c r="AV702" s="178"/>
      <c r="AW702" s="178"/>
      <c r="AX702" s="178"/>
      <c r="AY702" s="178"/>
      <c r="AZ702" s="178"/>
      <c r="BA702" s="178"/>
      <c r="BB702" s="178"/>
      <c r="BC702" s="178"/>
      <c r="BD702" s="178"/>
      <c r="CF702" s="178"/>
    </row>
    <row r="703" spans="1:84" ht="15.75" x14ac:dyDescent="0.25">
      <c r="A703" s="103" t="str">
        <f>DataTable3[[#This Row],[FlightNumber]]&amp;" "&amp;DataTable3[[#This Row],[Departure Date]]</f>
        <v>VS27y 44375</v>
      </c>
      <c r="B703" s="185">
        <v>44375</v>
      </c>
      <c r="C703" s="182" t="s">
        <v>117</v>
      </c>
      <c r="D703" s="181" t="s">
        <v>2</v>
      </c>
      <c r="E703" s="181" t="s">
        <v>21</v>
      </c>
      <c r="F703" s="181" t="s">
        <v>99</v>
      </c>
      <c r="G703" s="181" t="s">
        <v>100</v>
      </c>
      <c r="H703" s="181" t="s">
        <v>107</v>
      </c>
      <c r="I703" s="183">
        <v>10</v>
      </c>
      <c r="AU703" s="178"/>
      <c r="AV703" s="178"/>
      <c r="AW703" s="178"/>
      <c r="AX703" s="178"/>
      <c r="AY703" s="178"/>
      <c r="AZ703" s="178"/>
      <c r="BA703" s="178"/>
      <c r="BB703" s="178"/>
      <c r="BC703" s="178"/>
      <c r="BD703" s="178"/>
      <c r="CF703" s="178"/>
    </row>
    <row r="704" spans="1:84" ht="15.75" x14ac:dyDescent="0.25">
      <c r="A704" s="103" t="str">
        <f>DataTable3[[#This Row],[FlightNumber]]&amp;" "&amp;DataTable3[[#This Row],[Departure Date]]</f>
        <v>VS28y 44375</v>
      </c>
      <c r="B704" s="185">
        <v>44375</v>
      </c>
      <c r="C704" s="182" t="s">
        <v>120</v>
      </c>
      <c r="D704" s="181" t="s">
        <v>21</v>
      </c>
      <c r="E704" s="181" t="s">
        <v>2</v>
      </c>
      <c r="F704" s="181" t="s">
        <v>101</v>
      </c>
      <c r="G704" s="181" t="s">
        <v>100</v>
      </c>
      <c r="H704" s="181" t="s">
        <v>109</v>
      </c>
      <c r="I704" s="183">
        <v>10</v>
      </c>
      <c r="AU704" s="178"/>
      <c r="AV704" s="178"/>
      <c r="AW704" s="178"/>
      <c r="AX704" s="178"/>
      <c r="AY704" s="178"/>
      <c r="AZ704" s="178"/>
      <c r="BA704" s="178"/>
      <c r="BB704" s="178"/>
      <c r="BC704" s="178"/>
      <c r="BD704" s="178"/>
      <c r="CF704" s="178"/>
    </row>
    <row r="705" spans="1:84" ht="15.75" x14ac:dyDescent="0.25">
      <c r="A705" s="103" t="str">
        <f>DataTable3[[#This Row],[FlightNumber]]&amp;" "&amp;DataTable3[[#This Row],[Departure Date]]</f>
        <v>VS76y 44375</v>
      </c>
      <c r="B705" s="185">
        <v>44375</v>
      </c>
      <c r="C705" s="182" t="s">
        <v>119</v>
      </c>
      <c r="D705" s="181" t="s">
        <v>21</v>
      </c>
      <c r="E705" s="181" t="s">
        <v>3</v>
      </c>
      <c r="F705" s="181" t="s">
        <v>101</v>
      </c>
      <c r="G705" s="181" t="s">
        <v>100</v>
      </c>
      <c r="H705" s="181" t="s">
        <v>104</v>
      </c>
      <c r="I705" s="183">
        <v>10</v>
      </c>
      <c r="AU705" s="178"/>
      <c r="AV705" s="178"/>
      <c r="AW705" s="178"/>
      <c r="AX705" s="178"/>
      <c r="AY705" s="178"/>
      <c r="AZ705" s="178"/>
      <c r="BA705" s="178"/>
      <c r="BB705" s="178"/>
      <c r="BC705" s="178"/>
      <c r="BD705" s="178"/>
      <c r="CF705" s="178"/>
    </row>
    <row r="706" spans="1:84" ht="15.75" x14ac:dyDescent="0.25">
      <c r="A706" s="103" t="str">
        <f>DataTable3[[#This Row],[FlightNumber]]&amp;" "&amp;DataTable3[[#This Row],[Departure Date]]</f>
        <v>VS75y 44375</v>
      </c>
      <c r="B706" s="185">
        <v>44375</v>
      </c>
      <c r="C706" s="182" t="s">
        <v>118</v>
      </c>
      <c r="D706" s="181" t="s">
        <v>3</v>
      </c>
      <c r="E706" s="181" t="s">
        <v>21</v>
      </c>
      <c r="F706" s="181" t="s">
        <v>99</v>
      </c>
      <c r="G706" s="181" t="s">
        <v>100</v>
      </c>
      <c r="H706" s="181" t="s">
        <v>106</v>
      </c>
      <c r="I706" s="183">
        <v>10</v>
      </c>
      <c r="AU706" s="178"/>
      <c r="AV706" s="178"/>
      <c r="AW706" s="178"/>
      <c r="AX706" s="178"/>
      <c r="AY706" s="178"/>
      <c r="AZ706" s="178"/>
      <c r="BA706" s="178"/>
      <c r="BB706" s="178"/>
      <c r="BC706" s="178"/>
      <c r="BD706" s="178"/>
      <c r="CF706" s="178"/>
    </row>
    <row r="707" spans="1:84" ht="15.75" x14ac:dyDescent="0.25">
      <c r="A707" s="103" t="str">
        <f>DataTable3[[#This Row],[FlightNumber]]&amp;" "&amp;DataTable3[[#This Row],[Departure Date]]</f>
        <v>VS75y 44376</v>
      </c>
      <c r="B707" s="185">
        <v>44376</v>
      </c>
      <c r="C707" s="182" t="s">
        <v>118</v>
      </c>
      <c r="D707" s="181" t="s">
        <v>3</v>
      </c>
      <c r="E707" s="181" t="s">
        <v>21</v>
      </c>
      <c r="F707" s="181" t="s">
        <v>99</v>
      </c>
      <c r="G707" s="181" t="s">
        <v>100</v>
      </c>
      <c r="H707" s="181" t="s">
        <v>106</v>
      </c>
      <c r="I707" s="183">
        <v>10</v>
      </c>
      <c r="AU707" s="178"/>
      <c r="AV707" s="178"/>
      <c r="AW707" s="178"/>
      <c r="AX707" s="178"/>
      <c r="AY707" s="178"/>
      <c r="AZ707" s="178"/>
      <c r="BA707" s="178"/>
      <c r="BB707" s="178"/>
      <c r="BC707" s="178"/>
      <c r="BD707" s="178"/>
      <c r="CF707" s="178"/>
    </row>
    <row r="708" spans="1:84" ht="15.75" x14ac:dyDescent="0.25">
      <c r="A708" s="103" t="str">
        <f>DataTable3[[#This Row],[FlightNumber]]&amp;" "&amp;DataTable3[[#This Row],[Departure Date]]</f>
        <v>VS76y 44376</v>
      </c>
      <c r="B708" s="185">
        <v>44376</v>
      </c>
      <c r="C708" s="182" t="s">
        <v>119</v>
      </c>
      <c r="D708" s="181" t="s">
        <v>21</v>
      </c>
      <c r="E708" s="181" t="s">
        <v>3</v>
      </c>
      <c r="F708" s="181" t="s">
        <v>101</v>
      </c>
      <c r="G708" s="181" t="s">
        <v>100</v>
      </c>
      <c r="H708" s="181" t="s">
        <v>104</v>
      </c>
      <c r="I708" s="183">
        <v>10</v>
      </c>
      <c r="AU708" s="178"/>
      <c r="AV708" s="178"/>
      <c r="AW708" s="178"/>
      <c r="AX708" s="178"/>
      <c r="AY708" s="178"/>
      <c r="AZ708" s="178"/>
      <c r="BA708" s="178"/>
      <c r="BB708" s="178"/>
      <c r="BC708" s="178"/>
      <c r="BD708" s="178"/>
      <c r="CF708" s="178"/>
    </row>
    <row r="709" spans="1:84" ht="15.75" x14ac:dyDescent="0.25">
      <c r="A709" s="103" t="str">
        <f>DataTable3[[#This Row],[FlightNumber]]&amp;" "&amp;DataTable3[[#This Row],[Departure Date]]</f>
        <v>VS28y 44376</v>
      </c>
      <c r="B709" s="185">
        <v>44376</v>
      </c>
      <c r="C709" s="182" t="s">
        <v>120</v>
      </c>
      <c r="D709" s="181" t="s">
        <v>21</v>
      </c>
      <c r="E709" s="181" t="s">
        <v>2</v>
      </c>
      <c r="F709" s="181" t="s">
        <v>101</v>
      </c>
      <c r="G709" s="181" t="s">
        <v>100</v>
      </c>
      <c r="H709" s="181" t="s">
        <v>109</v>
      </c>
      <c r="I709" s="183">
        <v>10</v>
      </c>
      <c r="AU709" s="178"/>
      <c r="AV709" s="178"/>
      <c r="AW709" s="178"/>
      <c r="AX709" s="178"/>
      <c r="AY709" s="178"/>
      <c r="AZ709" s="178"/>
      <c r="BA709" s="178"/>
      <c r="BB709" s="178"/>
      <c r="BC709" s="178"/>
      <c r="BD709" s="178"/>
      <c r="CF709" s="178"/>
    </row>
    <row r="710" spans="1:84" ht="15.75" x14ac:dyDescent="0.25">
      <c r="A710" s="103" t="str">
        <f>DataTable3[[#This Row],[FlightNumber]]&amp;" "&amp;DataTable3[[#This Row],[Departure Date]]</f>
        <v>VS27y 44376</v>
      </c>
      <c r="B710" s="185">
        <v>44376</v>
      </c>
      <c r="C710" s="182" t="s">
        <v>117</v>
      </c>
      <c r="D710" s="181" t="s">
        <v>2</v>
      </c>
      <c r="E710" s="181" t="s">
        <v>21</v>
      </c>
      <c r="F710" s="181" t="s">
        <v>99</v>
      </c>
      <c r="G710" s="181" t="s">
        <v>100</v>
      </c>
      <c r="H710" s="181" t="s">
        <v>107</v>
      </c>
      <c r="I710" s="183">
        <v>10</v>
      </c>
      <c r="AU710" s="178"/>
      <c r="AV710" s="178"/>
      <c r="AW710" s="178"/>
      <c r="AX710" s="178"/>
      <c r="AY710" s="178"/>
      <c r="AZ710" s="178"/>
      <c r="BA710" s="178"/>
      <c r="BB710" s="178"/>
      <c r="BC710" s="178"/>
      <c r="BD710" s="178"/>
      <c r="CF710" s="178"/>
    </row>
    <row r="711" spans="1:84" ht="15.75" x14ac:dyDescent="0.25">
      <c r="A711" s="103" t="str">
        <f>DataTable3[[#This Row],[FlightNumber]]&amp;" "&amp;DataTable3[[#This Row],[Departure Date]]</f>
        <v>VS27y 44377</v>
      </c>
      <c r="B711" s="185">
        <v>44377</v>
      </c>
      <c r="C711" s="182" t="s">
        <v>117</v>
      </c>
      <c r="D711" s="181" t="s">
        <v>2</v>
      </c>
      <c r="E711" s="181" t="s">
        <v>21</v>
      </c>
      <c r="F711" s="181" t="s">
        <v>99</v>
      </c>
      <c r="G711" s="181" t="s">
        <v>100</v>
      </c>
      <c r="H711" s="181" t="s">
        <v>107</v>
      </c>
      <c r="I711" s="183">
        <v>10</v>
      </c>
      <c r="AU711" s="178"/>
      <c r="AV711" s="178"/>
      <c r="AW711" s="178"/>
      <c r="AX711" s="178"/>
      <c r="AY711" s="178"/>
      <c r="AZ711" s="178"/>
      <c r="BA711" s="178"/>
      <c r="BB711" s="178"/>
      <c r="BC711" s="178"/>
      <c r="BD711" s="178"/>
      <c r="CF711" s="178"/>
    </row>
    <row r="712" spans="1:84" ht="15.75" x14ac:dyDescent="0.25">
      <c r="A712" s="103" t="str">
        <f>DataTable3[[#This Row],[FlightNumber]]&amp;" "&amp;DataTable3[[#This Row],[Departure Date]]</f>
        <v>VS28y 44377</v>
      </c>
      <c r="B712" s="185">
        <v>44377</v>
      </c>
      <c r="C712" s="182" t="s">
        <v>120</v>
      </c>
      <c r="D712" s="181" t="s">
        <v>21</v>
      </c>
      <c r="E712" s="181" t="s">
        <v>2</v>
      </c>
      <c r="F712" s="181" t="s">
        <v>101</v>
      </c>
      <c r="G712" s="181" t="s">
        <v>100</v>
      </c>
      <c r="H712" s="181" t="s">
        <v>109</v>
      </c>
      <c r="I712" s="183">
        <v>10</v>
      </c>
      <c r="AU712" s="178"/>
      <c r="AV712" s="178"/>
      <c r="AW712" s="178"/>
      <c r="AX712" s="178"/>
      <c r="AY712" s="178"/>
      <c r="AZ712" s="178"/>
      <c r="BA712" s="178"/>
      <c r="BB712" s="178"/>
      <c r="BC712" s="178"/>
      <c r="BD712" s="178"/>
      <c r="CF712" s="178"/>
    </row>
    <row r="713" spans="1:84" ht="15.75" x14ac:dyDescent="0.25">
      <c r="A713" s="103" t="str">
        <f>DataTable3[[#This Row],[FlightNumber]]&amp;" "&amp;DataTable3[[#This Row],[Departure Date]]</f>
        <v>VS76y 44377</v>
      </c>
      <c r="B713" s="185">
        <v>44377</v>
      </c>
      <c r="C713" s="182" t="s">
        <v>119</v>
      </c>
      <c r="D713" s="181" t="s">
        <v>21</v>
      </c>
      <c r="E713" s="181" t="s">
        <v>3</v>
      </c>
      <c r="F713" s="181" t="s">
        <v>101</v>
      </c>
      <c r="G713" s="181" t="s">
        <v>100</v>
      </c>
      <c r="H713" s="181" t="s">
        <v>104</v>
      </c>
      <c r="I713" s="183">
        <v>10</v>
      </c>
      <c r="AU713" s="178"/>
      <c r="AV713" s="178"/>
      <c r="AW713" s="178"/>
      <c r="AX713" s="178"/>
      <c r="AY713" s="178"/>
      <c r="AZ713" s="178"/>
      <c r="BA713" s="178"/>
      <c r="BB713" s="178"/>
      <c r="BC713" s="178"/>
      <c r="BD713" s="178"/>
      <c r="CF713" s="178"/>
    </row>
    <row r="714" spans="1:84" ht="15.75" x14ac:dyDescent="0.25">
      <c r="A714" s="103" t="str">
        <f>DataTable3[[#This Row],[FlightNumber]]&amp;" "&amp;DataTable3[[#This Row],[Departure Date]]</f>
        <v>VS75y 44377</v>
      </c>
      <c r="B714" s="185">
        <v>44377</v>
      </c>
      <c r="C714" s="182" t="s">
        <v>118</v>
      </c>
      <c r="D714" s="181" t="s">
        <v>3</v>
      </c>
      <c r="E714" s="181" t="s">
        <v>21</v>
      </c>
      <c r="F714" s="181" t="s">
        <v>99</v>
      </c>
      <c r="G714" s="181" t="s">
        <v>100</v>
      </c>
      <c r="H714" s="181" t="s">
        <v>106</v>
      </c>
      <c r="I714" s="183">
        <v>10</v>
      </c>
      <c r="AU714" s="178"/>
      <c r="AV714" s="178"/>
      <c r="AW714" s="178"/>
      <c r="AX714" s="178"/>
      <c r="AY714" s="178"/>
      <c r="AZ714" s="178"/>
      <c r="BA714" s="178"/>
      <c r="BB714" s="178"/>
      <c r="BC714" s="178"/>
      <c r="BD714" s="178"/>
      <c r="CF714" s="178"/>
    </row>
    <row r="715" spans="1:84" ht="15.75" x14ac:dyDescent="0.25">
      <c r="A715" s="103" t="str">
        <f>DataTable3[[#This Row],[FlightNumber]]&amp;" "&amp;DataTable3[[#This Row],[Departure Date]]</f>
        <v>VS75y 44378</v>
      </c>
      <c r="B715" s="185">
        <v>44378</v>
      </c>
      <c r="C715" s="182" t="s">
        <v>118</v>
      </c>
      <c r="D715" s="181" t="s">
        <v>3</v>
      </c>
      <c r="E715" s="181" t="s">
        <v>21</v>
      </c>
      <c r="F715" s="181" t="s">
        <v>99</v>
      </c>
      <c r="G715" s="181" t="s">
        <v>100</v>
      </c>
      <c r="H715" s="181" t="s">
        <v>106</v>
      </c>
      <c r="I715" s="183">
        <v>10</v>
      </c>
      <c r="AU715" s="178"/>
      <c r="AV715" s="178"/>
      <c r="AW715" s="178"/>
      <c r="AX715" s="178"/>
      <c r="AY715" s="178"/>
      <c r="AZ715" s="178"/>
      <c r="BA715" s="178"/>
      <c r="BB715" s="178"/>
      <c r="BC715" s="178"/>
      <c r="BD715" s="178"/>
      <c r="CF715" s="178"/>
    </row>
    <row r="716" spans="1:84" ht="15.75" x14ac:dyDescent="0.25">
      <c r="A716" s="103" t="str">
        <f>DataTable3[[#This Row],[FlightNumber]]&amp;" "&amp;DataTable3[[#This Row],[Departure Date]]</f>
        <v>VS76y 44378</v>
      </c>
      <c r="B716" s="185">
        <v>44378</v>
      </c>
      <c r="C716" s="182" t="s">
        <v>119</v>
      </c>
      <c r="D716" s="181" t="s">
        <v>21</v>
      </c>
      <c r="E716" s="181" t="s">
        <v>3</v>
      </c>
      <c r="F716" s="181" t="s">
        <v>101</v>
      </c>
      <c r="G716" s="181" t="s">
        <v>100</v>
      </c>
      <c r="H716" s="181" t="s">
        <v>104</v>
      </c>
      <c r="I716" s="183">
        <v>10</v>
      </c>
      <c r="AU716" s="178"/>
      <c r="AV716" s="178"/>
      <c r="AW716" s="178"/>
      <c r="AX716" s="178"/>
      <c r="AY716" s="178"/>
      <c r="AZ716" s="178"/>
      <c r="BA716" s="178"/>
      <c r="BB716" s="178"/>
      <c r="BC716" s="178"/>
      <c r="BD716" s="178"/>
      <c r="CF716" s="178"/>
    </row>
    <row r="717" spans="1:84" ht="15.75" x14ac:dyDescent="0.25">
      <c r="A717" s="103" t="str">
        <f>DataTable3[[#This Row],[FlightNumber]]&amp;" "&amp;DataTable3[[#This Row],[Departure Date]]</f>
        <v>VS28y 44378</v>
      </c>
      <c r="B717" s="185">
        <v>44378</v>
      </c>
      <c r="C717" s="182" t="s">
        <v>120</v>
      </c>
      <c r="D717" s="181" t="s">
        <v>21</v>
      </c>
      <c r="E717" s="181" t="s">
        <v>2</v>
      </c>
      <c r="F717" s="181" t="s">
        <v>101</v>
      </c>
      <c r="G717" s="181" t="s">
        <v>100</v>
      </c>
      <c r="H717" s="181" t="s">
        <v>109</v>
      </c>
      <c r="I717" s="183">
        <v>10</v>
      </c>
      <c r="AU717" s="178"/>
      <c r="AV717" s="178"/>
      <c r="AW717" s="178"/>
      <c r="AX717" s="178"/>
      <c r="AY717" s="178"/>
      <c r="AZ717" s="178"/>
      <c r="BA717" s="178"/>
      <c r="BB717" s="178"/>
      <c r="BC717" s="178"/>
      <c r="BD717" s="178"/>
      <c r="CF717" s="178"/>
    </row>
    <row r="718" spans="1:84" ht="15.75" x14ac:dyDescent="0.25">
      <c r="A718" s="103" t="str">
        <f>DataTable3[[#This Row],[FlightNumber]]&amp;" "&amp;DataTable3[[#This Row],[Departure Date]]</f>
        <v>VS27y 44378</v>
      </c>
      <c r="B718" s="185">
        <v>44378</v>
      </c>
      <c r="C718" s="182" t="s">
        <v>117</v>
      </c>
      <c r="D718" s="181" t="s">
        <v>2</v>
      </c>
      <c r="E718" s="181" t="s">
        <v>21</v>
      </c>
      <c r="F718" s="181" t="s">
        <v>99</v>
      </c>
      <c r="G718" s="181" t="s">
        <v>100</v>
      </c>
      <c r="H718" s="181" t="s">
        <v>107</v>
      </c>
      <c r="I718" s="183">
        <v>10</v>
      </c>
      <c r="AU718" s="178"/>
      <c r="AV718" s="178"/>
      <c r="AW718" s="178"/>
      <c r="AX718" s="178"/>
      <c r="AY718" s="178"/>
      <c r="AZ718" s="178"/>
      <c r="BA718" s="178"/>
      <c r="BB718" s="178"/>
      <c r="BC718" s="178"/>
      <c r="BD718" s="178"/>
      <c r="CF718" s="178"/>
    </row>
    <row r="719" spans="1:84" ht="15.75" x14ac:dyDescent="0.25">
      <c r="A719" s="103" t="str">
        <f>DataTable3[[#This Row],[FlightNumber]]&amp;" "&amp;DataTable3[[#This Row],[Departure Date]]</f>
        <v>VS27y 44379</v>
      </c>
      <c r="B719" s="185">
        <v>44379</v>
      </c>
      <c r="C719" s="182" t="s">
        <v>117</v>
      </c>
      <c r="D719" s="181" t="s">
        <v>2</v>
      </c>
      <c r="E719" s="181" t="s">
        <v>21</v>
      </c>
      <c r="F719" s="181" t="s">
        <v>99</v>
      </c>
      <c r="G719" s="181" t="s">
        <v>100</v>
      </c>
      <c r="H719" s="181" t="s">
        <v>107</v>
      </c>
      <c r="I719" s="183">
        <v>10</v>
      </c>
      <c r="AU719" s="178"/>
      <c r="AV719" s="178"/>
      <c r="AW719" s="178"/>
      <c r="AX719" s="178"/>
      <c r="AY719" s="178"/>
      <c r="AZ719" s="178"/>
      <c r="BA719" s="178"/>
      <c r="BB719" s="178"/>
      <c r="BC719" s="178"/>
      <c r="BD719" s="178"/>
      <c r="CF719" s="178"/>
    </row>
    <row r="720" spans="1:84" ht="15.75" x14ac:dyDescent="0.25">
      <c r="A720" s="103" t="str">
        <f>DataTable3[[#This Row],[FlightNumber]]&amp;" "&amp;DataTable3[[#This Row],[Departure Date]]</f>
        <v>VS28y 44379</v>
      </c>
      <c r="B720" s="185">
        <v>44379</v>
      </c>
      <c r="C720" s="182" t="s">
        <v>120</v>
      </c>
      <c r="D720" s="181" t="s">
        <v>21</v>
      </c>
      <c r="E720" s="181" t="s">
        <v>2</v>
      </c>
      <c r="F720" s="181" t="s">
        <v>101</v>
      </c>
      <c r="G720" s="181" t="s">
        <v>100</v>
      </c>
      <c r="H720" s="181" t="s">
        <v>109</v>
      </c>
      <c r="I720" s="183">
        <v>10</v>
      </c>
      <c r="AU720" s="178"/>
      <c r="AV720" s="178"/>
      <c r="AW720" s="178"/>
      <c r="AX720" s="178"/>
      <c r="AY720" s="178"/>
      <c r="AZ720" s="178"/>
      <c r="BA720" s="178"/>
      <c r="BB720" s="178"/>
      <c r="BC720" s="178"/>
      <c r="BD720" s="178"/>
      <c r="CF720" s="178"/>
    </row>
    <row r="721" spans="1:84" ht="15.75" x14ac:dyDescent="0.25">
      <c r="A721" s="103" t="str">
        <f>DataTable3[[#This Row],[FlightNumber]]&amp;" "&amp;DataTable3[[#This Row],[Departure Date]]</f>
        <v>VS76y 44379</v>
      </c>
      <c r="B721" s="185">
        <v>44379</v>
      </c>
      <c r="C721" s="182" t="s">
        <v>119</v>
      </c>
      <c r="D721" s="181" t="s">
        <v>21</v>
      </c>
      <c r="E721" s="181" t="s">
        <v>3</v>
      </c>
      <c r="F721" s="181" t="s">
        <v>101</v>
      </c>
      <c r="G721" s="181" t="s">
        <v>100</v>
      </c>
      <c r="H721" s="181" t="s">
        <v>104</v>
      </c>
      <c r="I721" s="183">
        <v>10</v>
      </c>
      <c r="AU721" s="178"/>
      <c r="AV721" s="178"/>
      <c r="AW721" s="178"/>
      <c r="AX721" s="178"/>
      <c r="AY721" s="178"/>
      <c r="AZ721" s="178"/>
      <c r="BA721" s="178"/>
      <c r="BB721" s="178"/>
      <c r="BC721" s="178"/>
      <c r="BD721" s="178"/>
      <c r="CF721" s="178"/>
    </row>
    <row r="722" spans="1:84" ht="15.75" x14ac:dyDescent="0.25">
      <c r="A722" s="103" t="str">
        <f>DataTable3[[#This Row],[FlightNumber]]&amp;" "&amp;DataTable3[[#This Row],[Departure Date]]</f>
        <v>VS75y 44379</v>
      </c>
      <c r="B722" s="185">
        <v>44379</v>
      </c>
      <c r="C722" s="182" t="s">
        <v>118</v>
      </c>
      <c r="D722" s="181" t="s">
        <v>3</v>
      </c>
      <c r="E722" s="181" t="s">
        <v>21</v>
      </c>
      <c r="F722" s="181" t="s">
        <v>99</v>
      </c>
      <c r="G722" s="181" t="s">
        <v>100</v>
      </c>
      <c r="H722" s="181" t="s">
        <v>106</v>
      </c>
      <c r="I722" s="183">
        <v>3</v>
      </c>
      <c r="AU722" s="178"/>
      <c r="AV722" s="178"/>
      <c r="AW722" s="178"/>
      <c r="AX722" s="178"/>
      <c r="AY722" s="178"/>
      <c r="AZ722" s="178"/>
      <c r="BA722" s="178"/>
      <c r="BB722" s="178"/>
      <c r="BC722" s="178"/>
      <c r="BD722" s="178"/>
      <c r="CF722" s="178"/>
    </row>
    <row r="723" spans="1:84" ht="15.75" x14ac:dyDescent="0.25">
      <c r="A723" s="103" t="str">
        <f>DataTable3[[#This Row],[FlightNumber]]&amp;" "&amp;DataTable3[[#This Row],[Departure Date]]</f>
        <v>VS71y 44379</v>
      </c>
      <c r="B723" s="185">
        <v>44379</v>
      </c>
      <c r="C723" s="182" t="s">
        <v>122</v>
      </c>
      <c r="D723" s="181" t="s">
        <v>11</v>
      </c>
      <c r="E723" s="181" t="s">
        <v>21</v>
      </c>
      <c r="F723" s="181" t="s">
        <v>99</v>
      </c>
      <c r="G723" s="181" t="s">
        <v>100</v>
      </c>
      <c r="H723" s="181" t="s">
        <v>108</v>
      </c>
      <c r="I723" s="183">
        <v>1</v>
      </c>
      <c r="AU723" s="178"/>
      <c r="AV723" s="178"/>
      <c r="AW723" s="178"/>
      <c r="AX723" s="178"/>
      <c r="AY723" s="178"/>
      <c r="AZ723" s="178"/>
      <c r="BA723" s="178"/>
      <c r="BB723" s="178"/>
      <c r="BC723" s="178"/>
      <c r="BD723" s="178"/>
      <c r="CF723" s="178"/>
    </row>
    <row r="724" spans="1:84" ht="15.75" x14ac:dyDescent="0.25">
      <c r="A724" s="103" t="str">
        <f>DataTable3[[#This Row],[FlightNumber]]&amp;" "&amp;DataTable3[[#This Row],[Departure Date]]</f>
        <v>VS72y 44379</v>
      </c>
      <c r="B724" s="185">
        <v>44379</v>
      </c>
      <c r="C724" s="182" t="s">
        <v>121</v>
      </c>
      <c r="D724" s="181" t="s">
        <v>21</v>
      </c>
      <c r="E724" s="181" t="s">
        <v>11</v>
      </c>
      <c r="F724" s="181" t="s">
        <v>101</v>
      </c>
      <c r="G724" s="181" t="s">
        <v>100</v>
      </c>
      <c r="H724" s="181" t="s">
        <v>105</v>
      </c>
      <c r="I724" s="183">
        <v>6</v>
      </c>
      <c r="AU724" s="178"/>
      <c r="AV724" s="178"/>
      <c r="AW724" s="178"/>
      <c r="AX724" s="178"/>
      <c r="AY724" s="178"/>
      <c r="AZ724" s="178"/>
      <c r="BA724" s="178"/>
      <c r="BB724" s="178"/>
      <c r="BC724" s="178"/>
      <c r="BD724" s="178"/>
      <c r="CF724" s="178"/>
    </row>
    <row r="725" spans="1:84" ht="15.75" x14ac:dyDescent="0.25">
      <c r="A725" s="103" t="str">
        <f>DataTable3[[#This Row],[FlightNumber]]&amp;" "&amp;DataTable3[[#This Row],[Departure Date]]</f>
        <v>VS72y 44380</v>
      </c>
      <c r="B725" s="185">
        <v>44380</v>
      </c>
      <c r="C725" s="182" t="s">
        <v>121</v>
      </c>
      <c r="D725" s="181" t="s">
        <v>21</v>
      </c>
      <c r="E725" s="181" t="s">
        <v>11</v>
      </c>
      <c r="F725" s="181" t="s">
        <v>101</v>
      </c>
      <c r="G725" s="181" t="s">
        <v>100</v>
      </c>
      <c r="H725" s="181" t="s">
        <v>105</v>
      </c>
      <c r="I725" s="183">
        <v>10</v>
      </c>
      <c r="AU725" s="178"/>
      <c r="AV725" s="178"/>
      <c r="AW725" s="178"/>
      <c r="AX725" s="178"/>
      <c r="AY725" s="178"/>
      <c r="AZ725" s="178"/>
      <c r="BA725" s="178"/>
      <c r="BB725" s="178"/>
      <c r="BC725" s="178"/>
      <c r="BD725" s="178"/>
      <c r="CF725" s="178"/>
    </row>
    <row r="726" spans="1:84" ht="15.75" x14ac:dyDescent="0.25">
      <c r="A726" s="103" t="str">
        <f>DataTable3[[#This Row],[FlightNumber]]&amp;" "&amp;DataTable3[[#This Row],[Departure Date]]</f>
        <v>VS71y 44380</v>
      </c>
      <c r="B726" s="185">
        <v>44380</v>
      </c>
      <c r="C726" s="182" t="s">
        <v>122</v>
      </c>
      <c r="D726" s="181" t="s">
        <v>11</v>
      </c>
      <c r="E726" s="181" t="s">
        <v>21</v>
      </c>
      <c r="F726" s="181" t="s">
        <v>99</v>
      </c>
      <c r="G726" s="181" t="s">
        <v>100</v>
      </c>
      <c r="H726" s="181" t="s">
        <v>108</v>
      </c>
      <c r="I726" s="183">
        <v>10</v>
      </c>
      <c r="AU726" s="178"/>
      <c r="AV726" s="178"/>
      <c r="AW726" s="178"/>
      <c r="AX726" s="178"/>
      <c r="AY726" s="178"/>
      <c r="AZ726" s="178"/>
      <c r="BA726" s="178"/>
      <c r="BB726" s="178"/>
      <c r="BC726" s="178"/>
      <c r="BD726" s="178"/>
      <c r="CF726" s="178"/>
    </row>
    <row r="727" spans="1:84" ht="15.75" x14ac:dyDescent="0.25">
      <c r="A727" s="103" t="str">
        <f>DataTable3[[#This Row],[FlightNumber]]&amp;" "&amp;DataTable3[[#This Row],[Departure Date]]</f>
        <v>VS75y 44380</v>
      </c>
      <c r="B727" s="185">
        <v>44380</v>
      </c>
      <c r="C727" s="182" t="s">
        <v>118</v>
      </c>
      <c r="D727" s="181" t="s">
        <v>3</v>
      </c>
      <c r="E727" s="181" t="s">
        <v>21</v>
      </c>
      <c r="F727" s="181" t="s">
        <v>99</v>
      </c>
      <c r="G727" s="181" t="s">
        <v>100</v>
      </c>
      <c r="H727" s="181" t="s">
        <v>106</v>
      </c>
      <c r="I727" s="183">
        <v>10</v>
      </c>
      <c r="AU727" s="178"/>
      <c r="AV727" s="178"/>
      <c r="AW727" s="178"/>
      <c r="AX727" s="178"/>
      <c r="AY727" s="178"/>
      <c r="AZ727" s="178"/>
      <c r="BA727" s="178"/>
      <c r="BB727" s="178"/>
      <c r="BC727" s="178"/>
      <c r="BD727" s="178"/>
      <c r="CF727" s="178"/>
    </row>
    <row r="728" spans="1:84" ht="15.75" x14ac:dyDescent="0.25">
      <c r="A728" s="103" t="str">
        <f>DataTable3[[#This Row],[FlightNumber]]&amp;" "&amp;DataTable3[[#This Row],[Departure Date]]</f>
        <v>VS76y 44380</v>
      </c>
      <c r="B728" s="185">
        <v>44380</v>
      </c>
      <c r="C728" s="182" t="s">
        <v>119</v>
      </c>
      <c r="D728" s="181" t="s">
        <v>21</v>
      </c>
      <c r="E728" s="181" t="s">
        <v>3</v>
      </c>
      <c r="F728" s="181" t="s">
        <v>101</v>
      </c>
      <c r="G728" s="181" t="s">
        <v>100</v>
      </c>
      <c r="H728" s="181" t="s">
        <v>104</v>
      </c>
      <c r="I728" s="183">
        <v>4</v>
      </c>
      <c r="AU728" s="178"/>
      <c r="AV728" s="178"/>
      <c r="AW728" s="178"/>
      <c r="AX728" s="178"/>
      <c r="AY728" s="178"/>
      <c r="AZ728" s="178"/>
      <c r="BA728" s="178"/>
      <c r="BB728" s="178"/>
      <c r="BC728" s="178"/>
      <c r="BD728" s="178"/>
      <c r="CF728" s="178"/>
    </row>
    <row r="729" spans="1:84" ht="15.75" x14ac:dyDescent="0.25">
      <c r="A729" s="103" t="str">
        <f>DataTable3[[#This Row],[FlightNumber]]&amp;" "&amp;DataTable3[[#This Row],[Departure Date]]</f>
        <v>VS28y 44380</v>
      </c>
      <c r="B729" s="185">
        <v>44380</v>
      </c>
      <c r="C729" s="182" t="s">
        <v>120</v>
      </c>
      <c r="D729" s="181" t="s">
        <v>21</v>
      </c>
      <c r="E729" s="181" t="s">
        <v>2</v>
      </c>
      <c r="F729" s="181" t="s">
        <v>101</v>
      </c>
      <c r="G729" s="181" t="s">
        <v>100</v>
      </c>
      <c r="H729" s="181" t="s">
        <v>109</v>
      </c>
      <c r="I729" s="183">
        <v>10</v>
      </c>
      <c r="AU729" s="178"/>
      <c r="AV729" s="178"/>
      <c r="AW729" s="178"/>
      <c r="AX729" s="178"/>
      <c r="AY729" s="178"/>
      <c r="AZ729" s="178"/>
      <c r="BA729" s="178"/>
      <c r="BB729" s="178"/>
      <c r="BC729" s="178"/>
      <c r="BD729" s="178"/>
      <c r="CF729" s="178"/>
    </row>
    <row r="730" spans="1:84" ht="15.75" x14ac:dyDescent="0.25">
      <c r="A730" s="103" t="str">
        <f>DataTable3[[#This Row],[FlightNumber]]&amp;" "&amp;DataTable3[[#This Row],[Departure Date]]</f>
        <v>VS27y 44380</v>
      </c>
      <c r="B730" s="185">
        <v>44380</v>
      </c>
      <c r="C730" s="182" t="s">
        <v>117</v>
      </c>
      <c r="D730" s="181" t="s">
        <v>2</v>
      </c>
      <c r="E730" s="181" t="s">
        <v>21</v>
      </c>
      <c r="F730" s="181" t="s">
        <v>99</v>
      </c>
      <c r="G730" s="181" t="s">
        <v>100</v>
      </c>
      <c r="H730" s="181" t="s">
        <v>107</v>
      </c>
      <c r="I730" s="183">
        <v>10</v>
      </c>
      <c r="AU730" s="178"/>
      <c r="AV730" s="178"/>
      <c r="AW730" s="178"/>
      <c r="AX730" s="178"/>
      <c r="AY730" s="178"/>
      <c r="AZ730" s="178"/>
      <c r="BA730" s="178"/>
      <c r="BB730" s="178"/>
      <c r="BC730" s="178"/>
      <c r="BD730" s="178"/>
      <c r="CF730" s="178"/>
    </row>
    <row r="731" spans="1:84" ht="15.75" x14ac:dyDescent="0.25">
      <c r="A731" s="103" t="str">
        <f>DataTable3[[#This Row],[FlightNumber]]&amp;" "&amp;DataTable3[[#This Row],[Departure Date]]</f>
        <v>VS27y 44381</v>
      </c>
      <c r="B731" s="185">
        <v>44381</v>
      </c>
      <c r="C731" s="182" t="s">
        <v>117</v>
      </c>
      <c r="D731" s="181" t="s">
        <v>2</v>
      </c>
      <c r="E731" s="181" t="s">
        <v>21</v>
      </c>
      <c r="F731" s="181" t="s">
        <v>99</v>
      </c>
      <c r="G731" s="181" t="s">
        <v>100</v>
      </c>
      <c r="H731" s="181" t="s">
        <v>107</v>
      </c>
      <c r="I731" s="183">
        <v>10</v>
      </c>
      <c r="AU731" s="178"/>
      <c r="AV731" s="178"/>
      <c r="AW731" s="178"/>
      <c r="AX731" s="178"/>
      <c r="AY731" s="178"/>
      <c r="AZ731" s="178"/>
      <c r="BA731" s="178"/>
      <c r="BB731" s="178"/>
      <c r="BC731" s="178"/>
      <c r="BD731" s="178"/>
      <c r="CF731" s="178"/>
    </row>
    <row r="732" spans="1:84" ht="15.75" x14ac:dyDescent="0.25">
      <c r="A732" s="103" t="str">
        <f>DataTable3[[#This Row],[FlightNumber]]&amp;" "&amp;DataTable3[[#This Row],[Departure Date]]</f>
        <v>VS28y 44381</v>
      </c>
      <c r="B732" s="185">
        <v>44381</v>
      </c>
      <c r="C732" s="182" t="s">
        <v>120</v>
      </c>
      <c r="D732" s="181" t="s">
        <v>21</v>
      </c>
      <c r="E732" s="181" t="s">
        <v>2</v>
      </c>
      <c r="F732" s="181" t="s">
        <v>101</v>
      </c>
      <c r="G732" s="181" t="s">
        <v>100</v>
      </c>
      <c r="H732" s="181" t="s">
        <v>109</v>
      </c>
      <c r="I732" s="183">
        <v>10</v>
      </c>
      <c r="AU732" s="178"/>
      <c r="AV732" s="178"/>
      <c r="AW732" s="178"/>
      <c r="AX732" s="178"/>
      <c r="AY732" s="178"/>
      <c r="AZ732" s="178"/>
      <c r="BA732" s="178"/>
      <c r="BB732" s="178"/>
      <c r="BC732" s="178"/>
      <c r="BD732" s="178"/>
      <c r="CF732" s="178"/>
    </row>
    <row r="733" spans="1:84" ht="15.75" x14ac:dyDescent="0.25">
      <c r="A733" s="103" t="str">
        <f>DataTable3[[#This Row],[FlightNumber]]&amp;" "&amp;DataTable3[[#This Row],[Departure Date]]</f>
        <v>VS76y 44381</v>
      </c>
      <c r="B733" s="185">
        <v>44381</v>
      </c>
      <c r="C733" s="182" t="s">
        <v>119</v>
      </c>
      <c r="D733" s="181" t="s">
        <v>21</v>
      </c>
      <c r="E733" s="181" t="s">
        <v>3</v>
      </c>
      <c r="F733" s="181" t="s">
        <v>101</v>
      </c>
      <c r="G733" s="181" t="s">
        <v>100</v>
      </c>
      <c r="H733" s="181" t="s">
        <v>104</v>
      </c>
      <c r="I733" s="183">
        <v>10</v>
      </c>
      <c r="AU733" s="178"/>
      <c r="AV733" s="178"/>
      <c r="AW733" s="178"/>
      <c r="AX733" s="178"/>
      <c r="AY733" s="178"/>
      <c r="AZ733" s="178"/>
      <c r="BA733" s="178"/>
      <c r="BB733" s="178"/>
      <c r="BC733" s="178"/>
      <c r="BD733" s="178"/>
      <c r="CF733" s="178"/>
    </row>
    <row r="734" spans="1:84" ht="15.75" x14ac:dyDescent="0.25">
      <c r="A734" s="103" t="str">
        <f>DataTable3[[#This Row],[FlightNumber]]&amp;" "&amp;DataTable3[[#This Row],[Departure Date]]</f>
        <v>VS75y 44381</v>
      </c>
      <c r="B734" s="185">
        <v>44381</v>
      </c>
      <c r="C734" s="182" t="s">
        <v>118</v>
      </c>
      <c r="D734" s="181" t="s">
        <v>3</v>
      </c>
      <c r="E734" s="181" t="s">
        <v>21</v>
      </c>
      <c r="F734" s="181" t="s">
        <v>99</v>
      </c>
      <c r="G734" s="181" t="s">
        <v>100</v>
      </c>
      <c r="H734" s="181" t="s">
        <v>106</v>
      </c>
      <c r="I734" s="183">
        <v>10</v>
      </c>
      <c r="AU734" s="178"/>
      <c r="AV734" s="178"/>
      <c r="AW734" s="178"/>
      <c r="AX734" s="178"/>
      <c r="AY734" s="178"/>
      <c r="AZ734" s="178"/>
      <c r="BA734" s="178"/>
      <c r="BB734" s="178"/>
      <c r="BC734" s="178"/>
      <c r="BD734" s="178"/>
      <c r="CF734" s="178"/>
    </row>
    <row r="735" spans="1:84" ht="15.75" x14ac:dyDescent="0.25">
      <c r="A735" s="103" t="str">
        <f>DataTable3[[#This Row],[FlightNumber]]&amp;" "&amp;DataTable3[[#This Row],[Departure Date]]</f>
        <v>VS162y 44381</v>
      </c>
      <c r="B735" s="185">
        <v>44381</v>
      </c>
      <c r="C735" s="182" t="s">
        <v>121</v>
      </c>
      <c r="D735" s="181" t="s">
        <v>21</v>
      </c>
      <c r="E735" s="181" t="s">
        <v>73</v>
      </c>
      <c r="F735" s="181" t="s">
        <v>101</v>
      </c>
      <c r="G735" s="181" t="s">
        <v>100</v>
      </c>
      <c r="H735" s="181" t="s">
        <v>111</v>
      </c>
      <c r="I735" s="183">
        <v>7</v>
      </c>
      <c r="AU735" s="178"/>
      <c r="AV735" s="178"/>
      <c r="AW735" s="178"/>
      <c r="AX735" s="178"/>
      <c r="AY735" s="178"/>
      <c r="AZ735" s="178"/>
      <c r="BA735" s="178"/>
      <c r="BB735" s="178"/>
      <c r="BC735" s="178"/>
      <c r="BD735" s="178"/>
      <c r="CF735" s="178"/>
    </row>
    <row r="736" spans="1:84" ht="15.75" x14ac:dyDescent="0.25">
      <c r="A736" s="103" t="str">
        <f>DataTable3[[#This Row],[FlightNumber]]&amp;" "&amp;DataTable3[[#This Row],[Departure Date]]</f>
        <v>VS161y 44381</v>
      </c>
      <c r="B736" s="185">
        <v>44381</v>
      </c>
      <c r="C736" s="182" t="s">
        <v>129</v>
      </c>
      <c r="D736" s="181" t="s">
        <v>73</v>
      </c>
      <c r="E736" s="181" t="s">
        <v>21</v>
      </c>
      <c r="F736" s="181" t="s">
        <v>99</v>
      </c>
      <c r="G736" s="181" t="s">
        <v>100</v>
      </c>
      <c r="H736" s="181" t="s">
        <v>110</v>
      </c>
      <c r="I736" s="183">
        <v>10</v>
      </c>
      <c r="AU736" s="178"/>
      <c r="AV736" s="178"/>
      <c r="AW736" s="178"/>
      <c r="AX736" s="178"/>
      <c r="AY736" s="178"/>
      <c r="AZ736" s="178"/>
      <c r="BA736" s="178"/>
      <c r="BB736" s="178"/>
      <c r="BC736" s="178"/>
      <c r="BD736" s="178"/>
      <c r="CF736" s="178"/>
    </row>
    <row r="737" spans="1:84" ht="15.75" x14ac:dyDescent="0.25">
      <c r="A737" s="103" t="str">
        <f>DataTable3[[#This Row],[FlightNumber]]&amp;" "&amp;DataTable3[[#This Row],[Departure Date]]</f>
        <v>VS75y 44382</v>
      </c>
      <c r="B737" s="185">
        <v>44382</v>
      </c>
      <c r="C737" s="182" t="s">
        <v>118</v>
      </c>
      <c r="D737" s="181" t="s">
        <v>3</v>
      </c>
      <c r="E737" s="181" t="s">
        <v>21</v>
      </c>
      <c r="F737" s="181" t="s">
        <v>99</v>
      </c>
      <c r="G737" s="181" t="s">
        <v>100</v>
      </c>
      <c r="H737" s="181" t="s">
        <v>106</v>
      </c>
      <c r="I737" s="183">
        <v>10</v>
      </c>
      <c r="AU737" s="178"/>
      <c r="AV737" s="178"/>
      <c r="AW737" s="178"/>
      <c r="AX737" s="178"/>
      <c r="AY737" s="178"/>
      <c r="AZ737" s="178"/>
      <c r="BA737" s="178"/>
      <c r="BB737" s="178"/>
      <c r="BC737" s="178"/>
      <c r="BD737" s="178"/>
      <c r="CF737" s="178"/>
    </row>
    <row r="738" spans="1:84" ht="15.75" x14ac:dyDescent="0.25">
      <c r="A738" s="103" t="str">
        <f>DataTable3[[#This Row],[FlightNumber]]&amp;" "&amp;DataTable3[[#This Row],[Departure Date]]</f>
        <v>VS75y 44382</v>
      </c>
      <c r="B738" s="185">
        <v>44382</v>
      </c>
      <c r="C738" s="182" t="s">
        <v>118</v>
      </c>
      <c r="D738" s="181" t="s">
        <v>3</v>
      </c>
      <c r="E738" s="181" t="s">
        <v>21</v>
      </c>
      <c r="F738" s="181" t="s">
        <v>99</v>
      </c>
      <c r="G738" s="181" t="s">
        <v>100</v>
      </c>
      <c r="H738" s="181" t="s">
        <v>106</v>
      </c>
      <c r="I738" s="183">
        <v>6</v>
      </c>
      <c r="AU738" s="178"/>
      <c r="AV738" s="178"/>
      <c r="AW738" s="178"/>
      <c r="AX738" s="178"/>
      <c r="AY738" s="178"/>
      <c r="AZ738" s="178"/>
      <c r="BA738" s="178"/>
      <c r="BB738" s="178"/>
      <c r="BC738" s="178"/>
      <c r="BD738" s="178"/>
      <c r="CF738" s="178"/>
    </row>
    <row r="739" spans="1:84" ht="15.75" x14ac:dyDescent="0.25">
      <c r="A739" s="103" t="str">
        <f>DataTable3[[#This Row],[FlightNumber]]&amp;" "&amp;DataTable3[[#This Row],[Departure Date]]</f>
        <v>VS28y 44382</v>
      </c>
      <c r="B739" s="185">
        <v>44382</v>
      </c>
      <c r="C739" s="182" t="s">
        <v>120</v>
      </c>
      <c r="D739" s="181" t="s">
        <v>21</v>
      </c>
      <c r="E739" s="181" t="s">
        <v>2</v>
      </c>
      <c r="F739" s="181" t="s">
        <v>101</v>
      </c>
      <c r="G739" s="181" t="s">
        <v>100</v>
      </c>
      <c r="H739" s="181" t="s">
        <v>109</v>
      </c>
      <c r="I739" s="183">
        <v>10</v>
      </c>
      <c r="AU739" s="178"/>
      <c r="AV739" s="178"/>
      <c r="AW739" s="178"/>
      <c r="AX739" s="178"/>
      <c r="AY739" s="178"/>
      <c r="AZ739" s="178"/>
      <c r="BA739" s="178"/>
      <c r="BB739" s="178"/>
      <c r="BC739" s="178"/>
      <c r="BD739" s="178"/>
      <c r="CF739" s="178"/>
    </row>
    <row r="740" spans="1:84" ht="15.75" x14ac:dyDescent="0.25">
      <c r="A740" s="103" t="str">
        <f>DataTable3[[#This Row],[FlightNumber]]&amp;" "&amp;DataTable3[[#This Row],[Departure Date]]</f>
        <v>VS27y 44382</v>
      </c>
      <c r="B740" s="185">
        <v>44382</v>
      </c>
      <c r="C740" s="182" t="s">
        <v>117</v>
      </c>
      <c r="D740" s="181" t="s">
        <v>2</v>
      </c>
      <c r="E740" s="181" t="s">
        <v>21</v>
      </c>
      <c r="F740" s="181" t="s">
        <v>99</v>
      </c>
      <c r="G740" s="181" t="s">
        <v>100</v>
      </c>
      <c r="H740" s="181" t="s">
        <v>107</v>
      </c>
      <c r="I740" s="183">
        <v>10</v>
      </c>
      <c r="AU740" s="178"/>
      <c r="AV740" s="178"/>
      <c r="AW740" s="178"/>
      <c r="AX740" s="178"/>
      <c r="AY740" s="178"/>
      <c r="AZ740" s="178"/>
      <c r="BA740" s="178"/>
      <c r="BB740" s="178"/>
      <c r="BC740" s="178"/>
      <c r="BD740" s="178"/>
      <c r="CF740" s="178"/>
    </row>
    <row r="741" spans="1:84" ht="15.75" x14ac:dyDescent="0.25">
      <c r="A741" s="103" t="str">
        <f>DataTable3[[#This Row],[FlightNumber]]&amp;" "&amp;DataTable3[[#This Row],[Departure Date]]</f>
        <v>VS27y 44383</v>
      </c>
      <c r="B741" s="185">
        <v>44383</v>
      </c>
      <c r="C741" s="182" t="s">
        <v>117</v>
      </c>
      <c r="D741" s="181" t="s">
        <v>2</v>
      </c>
      <c r="E741" s="181" t="s">
        <v>21</v>
      </c>
      <c r="F741" s="181" t="s">
        <v>99</v>
      </c>
      <c r="G741" s="181" t="s">
        <v>100</v>
      </c>
      <c r="H741" s="181" t="s">
        <v>107</v>
      </c>
      <c r="I741" s="183">
        <v>10</v>
      </c>
      <c r="AU741" s="178"/>
      <c r="AV741" s="178"/>
      <c r="AW741" s="178"/>
      <c r="AX741" s="178"/>
      <c r="AY741" s="178"/>
      <c r="AZ741" s="178"/>
      <c r="BA741" s="178"/>
      <c r="BB741" s="178"/>
      <c r="BC741" s="178"/>
      <c r="BD741" s="178"/>
      <c r="CF741" s="178"/>
    </row>
    <row r="742" spans="1:84" ht="15.75" x14ac:dyDescent="0.25">
      <c r="A742" s="103" t="str">
        <f>DataTable3[[#This Row],[FlightNumber]]&amp;" "&amp;DataTable3[[#This Row],[Departure Date]]</f>
        <v>VS28y 44383</v>
      </c>
      <c r="B742" s="185">
        <v>44383</v>
      </c>
      <c r="C742" s="182" t="s">
        <v>120</v>
      </c>
      <c r="D742" s="181" t="s">
        <v>21</v>
      </c>
      <c r="E742" s="181" t="s">
        <v>2</v>
      </c>
      <c r="F742" s="181" t="s">
        <v>101</v>
      </c>
      <c r="G742" s="181" t="s">
        <v>100</v>
      </c>
      <c r="H742" s="181" t="s">
        <v>109</v>
      </c>
      <c r="I742" s="183">
        <v>10</v>
      </c>
      <c r="AU742" s="178"/>
      <c r="AV742" s="178"/>
      <c r="AW742" s="178"/>
      <c r="AX742" s="178"/>
      <c r="AY742" s="178"/>
      <c r="AZ742" s="178"/>
      <c r="BA742" s="178"/>
      <c r="BB742" s="178"/>
      <c r="BC742" s="178"/>
      <c r="BD742" s="178"/>
      <c r="CF742" s="178"/>
    </row>
    <row r="743" spans="1:84" ht="15.75" x14ac:dyDescent="0.25">
      <c r="A743" s="103" t="str">
        <f>DataTable3[[#This Row],[FlightNumber]]&amp;" "&amp;DataTable3[[#This Row],[Departure Date]]</f>
        <v>VS75y 44383</v>
      </c>
      <c r="B743" s="185">
        <v>44383</v>
      </c>
      <c r="C743" s="182" t="s">
        <v>118</v>
      </c>
      <c r="D743" s="181" t="s">
        <v>3</v>
      </c>
      <c r="E743" s="181" t="s">
        <v>21</v>
      </c>
      <c r="F743" s="181" t="s">
        <v>99</v>
      </c>
      <c r="G743" s="181" t="s">
        <v>100</v>
      </c>
      <c r="H743" s="181" t="s">
        <v>106</v>
      </c>
      <c r="I743" s="183">
        <v>10</v>
      </c>
      <c r="AU743" s="178"/>
      <c r="AV743" s="178"/>
      <c r="AW743" s="178"/>
      <c r="AX743" s="178"/>
      <c r="AY743" s="178"/>
      <c r="AZ743" s="178"/>
      <c r="BA743" s="178"/>
      <c r="BB743" s="178"/>
      <c r="BC743" s="178"/>
      <c r="BD743" s="178"/>
      <c r="CF743" s="178"/>
    </row>
    <row r="744" spans="1:84" ht="15.75" x14ac:dyDescent="0.25">
      <c r="A744" s="103" t="str">
        <f>DataTable3[[#This Row],[FlightNumber]]&amp;" "&amp;DataTable3[[#This Row],[Departure Date]]</f>
        <v>VS76y 44383</v>
      </c>
      <c r="B744" s="185">
        <v>44383</v>
      </c>
      <c r="C744" s="182" t="s">
        <v>119</v>
      </c>
      <c r="D744" s="181" t="s">
        <v>21</v>
      </c>
      <c r="E744" s="181" t="s">
        <v>3</v>
      </c>
      <c r="F744" s="181" t="s">
        <v>101</v>
      </c>
      <c r="G744" s="181" t="s">
        <v>100</v>
      </c>
      <c r="H744" s="181" t="s">
        <v>104</v>
      </c>
      <c r="I744" s="183">
        <v>10</v>
      </c>
      <c r="AU744" s="178"/>
      <c r="AV744" s="178"/>
      <c r="AW744" s="178"/>
      <c r="AX744" s="178"/>
      <c r="AY744" s="178"/>
      <c r="AZ744" s="178"/>
      <c r="BA744" s="178"/>
      <c r="BB744" s="178"/>
      <c r="BC744" s="178"/>
      <c r="BD744" s="178"/>
      <c r="CF744" s="178"/>
    </row>
    <row r="745" spans="1:84" ht="15.75" x14ac:dyDescent="0.25">
      <c r="A745" s="103" t="str">
        <f>DataTable3[[#This Row],[FlightNumber]]&amp;" "&amp;DataTable3[[#This Row],[Departure Date]]</f>
        <v>VS76y 44384</v>
      </c>
      <c r="B745" s="185">
        <v>44384</v>
      </c>
      <c r="C745" s="182" t="s">
        <v>119</v>
      </c>
      <c r="D745" s="181" t="s">
        <v>21</v>
      </c>
      <c r="E745" s="181" t="s">
        <v>3</v>
      </c>
      <c r="F745" s="181" t="s">
        <v>101</v>
      </c>
      <c r="G745" s="181" t="s">
        <v>100</v>
      </c>
      <c r="H745" s="181" t="s">
        <v>104</v>
      </c>
      <c r="I745" s="183">
        <v>10</v>
      </c>
      <c r="AU745" s="178"/>
      <c r="AV745" s="178"/>
      <c r="AW745" s="178"/>
      <c r="AX745" s="178"/>
      <c r="AY745" s="178"/>
      <c r="AZ745" s="178"/>
      <c r="BA745" s="178"/>
      <c r="BB745" s="178"/>
      <c r="BC745" s="178"/>
      <c r="BD745" s="178"/>
      <c r="CF745" s="178"/>
    </row>
    <row r="746" spans="1:84" ht="15.75" x14ac:dyDescent="0.25">
      <c r="A746" s="103" t="str">
        <f>DataTable3[[#This Row],[FlightNumber]]&amp;" "&amp;DataTable3[[#This Row],[Departure Date]]</f>
        <v>VS75y 44384</v>
      </c>
      <c r="B746" s="185">
        <v>44384</v>
      </c>
      <c r="C746" s="182" t="s">
        <v>118</v>
      </c>
      <c r="D746" s="181" t="s">
        <v>3</v>
      </c>
      <c r="E746" s="181" t="s">
        <v>21</v>
      </c>
      <c r="F746" s="181" t="s">
        <v>99</v>
      </c>
      <c r="G746" s="181" t="s">
        <v>100</v>
      </c>
      <c r="H746" s="181" t="s">
        <v>106</v>
      </c>
      <c r="I746" s="183">
        <v>10</v>
      </c>
      <c r="AU746" s="178"/>
      <c r="AV746" s="178"/>
      <c r="AW746" s="178"/>
      <c r="AX746" s="178"/>
      <c r="AY746" s="178"/>
      <c r="AZ746" s="178"/>
      <c r="BA746" s="178"/>
      <c r="BB746" s="178"/>
      <c r="BC746" s="178"/>
      <c r="BD746" s="178"/>
      <c r="CF746" s="178"/>
    </row>
    <row r="747" spans="1:84" ht="15.75" x14ac:dyDescent="0.25">
      <c r="A747" s="103" t="str">
        <f>DataTable3[[#This Row],[FlightNumber]]&amp;" "&amp;DataTable3[[#This Row],[Departure Date]]</f>
        <v>VS28y 44384</v>
      </c>
      <c r="B747" s="185">
        <v>44384</v>
      </c>
      <c r="C747" s="182" t="s">
        <v>120</v>
      </c>
      <c r="D747" s="181" t="s">
        <v>21</v>
      </c>
      <c r="E747" s="181" t="s">
        <v>2</v>
      </c>
      <c r="F747" s="181" t="s">
        <v>101</v>
      </c>
      <c r="G747" s="181" t="s">
        <v>100</v>
      </c>
      <c r="H747" s="181" t="s">
        <v>109</v>
      </c>
      <c r="I747" s="183">
        <v>10</v>
      </c>
      <c r="AU747" s="178"/>
      <c r="AV747" s="178"/>
      <c r="AW747" s="178"/>
      <c r="AX747" s="178"/>
      <c r="AY747" s="178"/>
      <c r="AZ747" s="178"/>
      <c r="BA747" s="178"/>
      <c r="BB747" s="178"/>
      <c r="BC747" s="178"/>
      <c r="BD747" s="178"/>
      <c r="CF747" s="178"/>
    </row>
    <row r="748" spans="1:84" ht="15.75" x14ac:dyDescent="0.25">
      <c r="A748" s="103" t="str">
        <f>DataTable3[[#This Row],[FlightNumber]]&amp;" "&amp;DataTable3[[#This Row],[Departure Date]]</f>
        <v>VS27y 44384</v>
      </c>
      <c r="B748" s="185">
        <v>44384</v>
      </c>
      <c r="C748" s="182" t="s">
        <v>117</v>
      </c>
      <c r="D748" s="181" t="s">
        <v>2</v>
      </c>
      <c r="E748" s="181" t="s">
        <v>21</v>
      </c>
      <c r="F748" s="181" t="s">
        <v>99</v>
      </c>
      <c r="G748" s="181" t="s">
        <v>100</v>
      </c>
      <c r="H748" s="181" t="s">
        <v>107</v>
      </c>
      <c r="I748" s="183">
        <v>10</v>
      </c>
      <c r="AU748" s="178"/>
      <c r="AV748" s="178"/>
      <c r="AW748" s="178"/>
      <c r="AX748" s="178"/>
      <c r="AY748" s="178"/>
      <c r="AZ748" s="178"/>
      <c r="BA748" s="178"/>
      <c r="BB748" s="178"/>
      <c r="BC748" s="178"/>
      <c r="BD748" s="178"/>
      <c r="CF748" s="178"/>
    </row>
    <row r="749" spans="1:84" ht="15.75" x14ac:dyDescent="0.25">
      <c r="A749" s="103" t="str">
        <f>DataTable3[[#This Row],[FlightNumber]]&amp;" "&amp;DataTable3[[#This Row],[Departure Date]]</f>
        <v>VS27y 44385</v>
      </c>
      <c r="B749" s="185">
        <v>44385</v>
      </c>
      <c r="C749" s="182" t="s">
        <v>117</v>
      </c>
      <c r="D749" s="181" t="s">
        <v>2</v>
      </c>
      <c r="E749" s="181" t="s">
        <v>21</v>
      </c>
      <c r="F749" s="181" t="s">
        <v>99</v>
      </c>
      <c r="G749" s="181" t="s">
        <v>100</v>
      </c>
      <c r="H749" s="181" t="s">
        <v>107</v>
      </c>
      <c r="I749" s="183">
        <v>10</v>
      </c>
      <c r="AU749" s="178"/>
      <c r="AV749" s="178"/>
      <c r="AW749" s="178"/>
      <c r="AX749" s="178"/>
      <c r="AY749" s="178"/>
      <c r="AZ749" s="178"/>
      <c r="BA749" s="178"/>
      <c r="BB749" s="178"/>
      <c r="BC749" s="178"/>
      <c r="BD749" s="178"/>
      <c r="CF749" s="178"/>
    </row>
    <row r="750" spans="1:84" ht="15.75" x14ac:dyDescent="0.25">
      <c r="A750" s="103" t="str">
        <f>DataTable3[[#This Row],[FlightNumber]]&amp;" "&amp;DataTable3[[#This Row],[Departure Date]]</f>
        <v>VS28y 44385</v>
      </c>
      <c r="B750" s="185">
        <v>44385</v>
      </c>
      <c r="C750" s="182" t="s">
        <v>120</v>
      </c>
      <c r="D750" s="181" t="s">
        <v>21</v>
      </c>
      <c r="E750" s="181" t="s">
        <v>2</v>
      </c>
      <c r="F750" s="181" t="s">
        <v>101</v>
      </c>
      <c r="G750" s="181" t="s">
        <v>100</v>
      </c>
      <c r="H750" s="181" t="s">
        <v>109</v>
      </c>
      <c r="I750" s="183">
        <v>10</v>
      </c>
      <c r="AU750" s="178"/>
      <c r="AV750" s="178"/>
      <c r="AW750" s="178"/>
      <c r="AX750" s="178"/>
      <c r="AY750" s="178"/>
      <c r="AZ750" s="178"/>
      <c r="BA750" s="178"/>
      <c r="BB750" s="178"/>
      <c r="BC750" s="178"/>
      <c r="BD750" s="178"/>
      <c r="CF750" s="178"/>
    </row>
    <row r="751" spans="1:84" ht="15.75" x14ac:dyDescent="0.25">
      <c r="A751" s="103" t="str">
        <f>DataTable3[[#This Row],[FlightNumber]]&amp;" "&amp;DataTable3[[#This Row],[Departure Date]]</f>
        <v>VS75y 44385</v>
      </c>
      <c r="B751" s="185">
        <v>44385</v>
      </c>
      <c r="C751" s="182" t="s">
        <v>118</v>
      </c>
      <c r="D751" s="181" t="s">
        <v>3</v>
      </c>
      <c r="E751" s="181" t="s">
        <v>21</v>
      </c>
      <c r="F751" s="181" t="s">
        <v>99</v>
      </c>
      <c r="G751" s="181" t="s">
        <v>100</v>
      </c>
      <c r="H751" s="181" t="s">
        <v>106</v>
      </c>
      <c r="I751" s="183">
        <v>10</v>
      </c>
      <c r="AU751" s="178"/>
      <c r="AV751" s="178"/>
      <c r="AW751" s="178"/>
      <c r="AX751" s="178"/>
      <c r="AY751" s="178"/>
      <c r="AZ751" s="178"/>
      <c r="BA751" s="178"/>
      <c r="BB751" s="178"/>
      <c r="BC751" s="178"/>
      <c r="BD751" s="178"/>
      <c r="CF751" s="178"/>
    </row>
    <row r="752" spans="1:84" ht="15.75" x14ac:dyDescent="0.25">
      <c r="A752" s="103" t="str">
        <f>DataTable3[[#This Row],[FlightNumber]]&amp;" "&amp;DataTable3[[#This Row],[Departure Date]]</f>
        <v>VS76y 44385</v>
      </c>
      <c r="B752" s="185">
        <v>44385</v>
      </c>
      <c r="C752" s="182" t="s">
        <v>119</v>
      </c>
      <c r="D752" s="181" t="s">
        <v>21</v>
      </c>
      <c r="E752" s="181" t="s">
        <v>3</v>
      </c>
      <c r="F752" s="181" t="s">
        <v>101</v>
      </c>
      <c r="G752" s="181" t="s">
        <v>100</v>
      </c>
      <c r="H752" s="181" t="s">
        <v>104</v>
      </c>
      <c r="I752" s="183">
        <v>10</v>
      </c>
      <c r="AU752" s="178"/>
      <c r="AV752" s="178"/>
      <c r="AW752" s="178"/>
      <c r="AX752" s="178"/>
      <c r="AY752" s="178"/>
      <c r="AZ752" s="178"/>
      <c r="BA752" s="178"/>
      <c r="BB752" s="178"/>
      <c r="BC752" s="178"/>
      <c r="BD752" s="178"/>
      <c r="CF752" s="178"/>
    </row>
    <row r="753" spans="1:84" ht="15.75" x14ac:dyDescent="0.25">
      <c r="A753" s="103" t="str">
        <f>DataTable3[[#This Row],[FlightNumber]]&amp;" "&amp;DataTable3[[#This Row],[Departure Date]]</f>
        <v>VS76y 44386</v>
      </c>
      <c r="B753" s="185">
        <v>44386</v>
      </c>
      <c r="C753" s="182" t="s">
        <v>119</v>
      </c>
      <c r="D753" s="181" t="s">
        <v>21</v>
      </c>
      <c r="E753" s="181" t="s">
        <v>3</v>
      </c>
      <c r="F753" s="181" t="s">
        <v>101</v>
      </c>
      <c r="G753" s="181" t="s">
        <v>100</v>
      </c>
      <c r="H753" s="181" t="s">
        <v>104</v>
      </c>
      <c r="I753" s="183">
        <v>10</v>
      </c>
      <c r="AU753" s="178"/>
      <c r="AV753" s="178"/>
      <c r="AW753" s="178"/>
      <c r="AX753" s="178"/>
      <c r="AY753" s="178"/>
      <c r="AZ753" s="178"/>
      <c r="BA753" s="178"/>
      <c r="BB753" s="178"/>
      <c r="BC753" s="178"/>
      <c r="BD753" s="178"/>
      <c r="CF753" s="178"/>
    </row>
    <row r="754" spans="1:84" ht="15.75" x14ac:dyDescent="0.25">
      <c r="A754" s="103" t="str">
        <f>DataTable3[[#This Row],[FlightNumber]]&amp;" "&amp;DataTable3[[#This Row],[Departure Date]]</f>
        <v>VS75y 44386</v>
      </c>
      <c r="B754" s="185">
        <v>44386</v>
      </c>
      <c r="C754" s="182" t="s">
        <v>118</v>
      </c>
      <c r="D754" s="181" t="s">
        <v>3</v>
      </c>
      <c r="E754" s="181" t="s">
        <v>21</v>
      </c>
      <c r="F754" s="181" t="s">
        <v>99</v>
      </c>
      <c r="G754" s="181" t="s">
        <v>100</v>
      </c>
      <c r="H754" s="181" t="s">
        <v>106</v>
      </c>
      <c r="I754" s="183">
        <v>10</v>
      </c>
      <c r="AU754" s="178"/>
      <c r="AV754" s="178"/>
      <c r="AW754" s="178"/>
      <c r="AX754" s="178"/>
      <c r="AY754" s="178"/>
      <c r="AZ754" s="178"/>
      <c r="BA754" s="178"/>
      <c r="BB754" s="178"/>
      <c r="BC754" s="178"/>
      <c r="BD754" s="178"/>
      <c r="CF754" s="178"/>
    </row>
    <row r="755" spans="1:84" ht="15.75" x14ac:dyDescent="0.25">
      <c r="A755" s="103" t="str">
        <f>DataTable3[[#This Row],[FlightNumber]]&amp;" "&amp;DataTable3[[#This Row],[Departure Date]]</f>
        <v>VS28y 44386</v>
      </c>
      <c r="B755" s="185">
        <v>44386</v>
      </c>
      <c r="C755" s="182" t="s">
        <v>120</v>
      </c>
      <c r="D755" s="181" t="s">
        <v>21</v>
      </c>
      <c r="E755" s="181" t="s">
        <v>2</v>
      </c>
      <c r="F755" s="181" t="s">
        <v>101</v>
      </c>
      <c r="G755" s="181" t="s">
        <v>100</v>
      </c>
      <c r="H755" s="181" t="s">
        <v>109</v>
      </c>
      <c r="I755" s="183">
        <v>10</v>
      </c>
      <c r="AU755" s="178"/>
      <c r="AV755" s="178"/>
      <c r="AW755" s="178"/>
      <c r="AX755" s="178"/>
      <c r="AY755" s="178"/>
      <c r="AZ755" s="178"/>
      <c r="BA755" s="178"/>
      <c r="BB755" s="178"/>
      <c r="BC755" s="178"/>
      <c r="BD755" s="178"/>
      <c r="CF755" s="178"/>
    </row>
    <row r="756" spans="1:84" ht="15.75" x14ac:dyDescent="0.25">
      <c r="A756" s="103" t="str">
        <f>DataTable3[[#This Row],[FlightNumber]]&amp;" "&amp;DataTable3[[#This Row],[Departure Date]]</f>
        <v>VS27y 44386</v>
      </c>
      <c r="B756" s="185">
        <v>44386</v>
      </c>
      <c r="C756" s="182" t="s">
        <v>117</v>
      </c>
      <c r="D756" s="181" t="s">
        <v>2</v>
      </c>
      <c r="E756" s="181" t="s">
        <v>21</v>
      </c>
      <c r="F756" s="181" t="s">
        <v>99</v>
      </c>
      <c r="G756" s="181" t="s">
        <v>100</v>
      </c>
      <c r="H756" s="181" t="s">
        <v>107</v>
      </c>
      <c r="I756" s="183">
        <v>10</v>
      </c>
      <c r="AU756" s="178"/>
      <c r="AV756" s="178"/>
      <c r="AW756" s="178"/>
      <c r="AX756" s="178"/>
      <c r="AY756" s="178"/>
      <c r="AZ756" s="178"/>
      <c r="BA756" s="178"/>
      <c r="BB756" s="178"/>
      <c r="BC756" s="178"/>
      <c r="BD756" s="178"/>
      <c r="CF756" s="178"/>
    </row>
    <row r="757" spans="1:84" ht="15.75" x14ac:dyDescent="0.25">
      <c r="A757" s="103" t="str">
        <f>DataTable3[[#This Row],[FlightNumber]]&amp;" "&amp;DataTable3[[#This Row],[Departure Date]]</f>
        <v>VS71y 44386</v>
      </c>
      <c r="B757" s="185">
        <v>44386</v>
      </c>
      <c r="C757" s="182" t="s">
        <v>122</v>
      </c>
      <c r="D757" s="181" t="s">
        <v>11</v>
      </c>
      <c r="E757" s="181" t="s">
        <v>21</v>
      </c>
      <c r="F757" s="181" t="s">
        <v>99</v>
      </c>
      <c r="G757" s="181" t="s">
        <v>100</v>
      </c>
      <c r="H757" s="181" t="s">
        <v>108</v>
      </c>
      <c r="I757" s="183">
        <v>10</v>
      </c>
      <c r="AU757" s="178"/>
      <c r="AV757" s="178"/>
      <c r="AW757" s="178"/>
      <c r="AX757" s="178"/>
      <c r="AY757" s="178"/>
      <c r="AZ757" s="178"/>
      <c r="BA757" s="178"/>
      <c r="BB757" s="178"/>
      <c r="BC757" s="178"/>
      <c r="BD757" s="178"/>
      <c r="CF757" s="178"/>
    </row>
    <row r="758" spans="1:84" ht="15.75" x14ac:dyDescent="0.25">
      <c r="A758" s="103" t="str">
        <f>DataTable3[[#This Row],[FlightNumber]]&amp;" "&amp;DataTable3[[#This Row],[Departure Date]]</f>
        <v>VS72y 44386</v>
      </c>
      <c r="B758" s="185">
        <v>44386</v>
      </c>
      <c r="C758" s="182" t="s">
        <v>121</v>
      </c>
      <c r="D758" s="181" t="s">
        <v>21</v>
      </c>
      <c r="E758" s="181" t="s">
        <v>11</v>
      </c>
      <c r="F758" s="181" t="s">
        <v>101</v>
      </c>
      <c r="G758" s="181" t="s">
        <v>100</v>
      </c>
      <c r="H758" s="181" t="s">
        <v>105</v>
      </c>
      <c r="I758" s="183">
        <v>2</v>
      </c>
      <c r="AU758" s="178"/>
      <c r="AV758" s="178"/>
      <c r="AW758" s="178"/>
      <c r="AX758" s="178"/>
      <c r="AY758" s="178"/>
      <c r="AZ758" s="178"/>
      <c r="BA758" s="178"/>
      <c r="BB758" s="178"/>
      <c r="BC758" s="178"/>
      <c r="BD758" s="178"/>
      <c r="CF758" s="178"/>
    </row>
    <row r="759" spans="1:84" ht="15.75" x14ac:dyDescent="0.25">
      <c r="A759" s="103" t="str">
        <f>DataTable3[[#This Row],[FlightNumber]]&amp;" "&amp;DataTable3[[#This Row],[Departure Date]]</f>
        <v>VS72y 44387</v>
      </c>
      <c r="B759" s="185">
        <v>44387</v>
      </c>
      <c r="C759" s="182" t="s">
        <v>121</v>
      </c>
      <c r="D759" s="181" t="s">
        <v>21</v>
      </c>
      <c r="E759" s="181" t="s">
        <v>11</v>
      </c>
      <c r="F759" s="181" t="s">
        <v>101</v>
      </c>
      <c r="G759" s="181" t="s">
        <v>100</v>
      </c>
      <c r="H759" s="181" t="s">
        <v>105</v>
      </c>
      <c r="I759" s="183">
        <v>7</v>
      </c>
      <c r="AU759" s="178"/>
      <c r="AV759" s="178"/>
      <c r="AW759" s="178"/>
      <c r="AX759" s="178"/>
      <c r="AY759" s="178"/>
      <c r="AZ759" s="178"/>
      <c r="BA759" s="178"/>
      <c r="BB759" s="178"/>
      <c r="BC759" s="178"/>
      <c r="BD759" s="178"/>
      <c r="CF759" s="178"/>
    </row>
    <row r="760" spans="1:84" ht="15.75" x14ac:dyDescent="0.25">
      <c r="A760" s="103" t="str">
        <f>DataTable3[[#This Row],[FlightNumber]]&amp;" "&amp;DataTable3[[#This Row],[Departure Date]]</f>
        <v>VS71y 44387</v>
      </c>
      <c r="B760" s="185">
        <v>44387</v>
      </c>
      <c r="C760" s="182" t="s">
        <v>122</v>
      </c>
      <c r="D760" s="181" t="s">
        <v>11</v>
      </c>
      <c r="E760" s="181" t="s">
        <v>21</v>
      </c>
      <c r="F760" s="181" t="s">
        <v>99</v>
      </c>
      <c r="G760" s="181" t="s">
        <v>100</v>
      </c>
      <c r="H760" s="181" t="s">
        <v>108</v>
      </c>
      <c r="I760" s="183">
        <v>10</v>
      </c>
      <c r="AU760" s="178"/>
      <c r="AV760" s="178"/>
      <c r="AW760" s="178"/>
      <c r="AX760" s="178"/>
      <c r="AY760" s="178"/>
      <c r="AZ760" s="178"/>
      <c r="BA760" s="178"/>
      <c r="BB760" s="178"/>
      <c r="BC760" s="178"/>
      <c r="BD760" s="178"/>
      <c r="CF760" s="178"/>
    </row>
    <row r="761" spans="1:84" ht="15.75" x14ac:dyDescent="0.25">
      <c r="A761" s="103" t="str">
        <f>DataTable3[[#This Row],[FlightNumber]]&amp;" "&amp;DataTable3[[#This Row],[Departure Date]]</f>
        <v>VS27y 44387</v>
      </c>
      <c r="B761" s="185">
        <v>44387</v>
      </c>
      <c r="C761" s="182" t="s">
        <v>117</v>
      </c>
      <c r="D761" s="181" t="s">
        <v>2</v>
      </c>
      <c r="E761" s="181" t="s">
        <v>21</v>
      </c>
      <c r="F761" s="181" t="s">
        <v>99</v>
      </c>
      <c r="G761" s="181" t="s">
        <v>100</v>
      </c>
      <c r="H761" s="181" t="s">
        <v>107</v>
      </c>
      <c r="I761" s="183">
        <v>10</v>
      </c>
      <c r="AU761" s="178"/>
      <c r="AV761" s="178"/>
      <c r="AW761" s="178"/>
      <c r="AX761" s="178"/>
      <c r="AY761" s="178"/>
      <c r="AZ761" s="178"/>
      <c r="BA761" s="178"/>
      <c r="BB761" s="178"/>
      <c r="BC761" s="178"/>
      <c r="BD761" s="178"/>
      <c r="CF761" s="178"/>
    </row>
    <row r="762" spans="1:84" ht="15.75" x14ac:dyDescent="0.25">
      <c r="A762" s="103" t="str">
        <f>DataTable3[[#This Row],[FlightNumber]]&amp;" "&amp;DataTable3[[#This Row],[Departure Date]]</f>
        <v>VS28y 44387</v>
      </c>
      <c r="B762" s="185">
        <v>44387</v>
      </c>
      <c r="C762" s="182" t="s">
        <v>120</v>
      </c>
      <c r="D762" s="181" t="s">
        <v>21</v>
      </c>
      <c r="E762" s="181" t="s">
        <v>2</v>
      </c>
      <c r="F762" s="181" t="s">
        <v>101</v>
      </c>
      <c r="G762" s="181" t="s">
        <v>100</v>
      </c>
      <c r="H762" s="181" t="s">
        <v>109</v>
      </c>
      <c r="I762" s="183">
        <v>10</v>
      </c>
      <c r="AU762" s="178"/>
      <c r="AV762" s="178"/>
      <c r="AW762" s="178"/>
      <c r="AX762" s="178"/>
      <c r="AY762" s="178"/>
      <c r="AZ762" s="178"/>
      <c r="BA762" s="178"/>
      <c r="BB762" s="178"/>
      <c r="BC762" s="178"/>
      <c r="BD762" s="178"/>
      <c r="CF762" s="178"/>
    </row>
    <row r="763" spans="1:84" ht="15.75" x14ac:dyDescent="0.25">
      <c r="A763" s="103" t="str">
        <f>DataTable3[[#This Row],[FlightNumber]]&amp;" "&amp;DataTable3[[#This Row],[Departure Date]]</f>
        <v>VS75y 44387</v>
      </c>
      <c r="B763" s="185">
        <v>44387</v>
      </c>
      <c r="C763" s="182" t="s">
        <v>118</v>
      </c>
      <c r="D763" s="181" t="s">
        <v>3</v>
      </c>
      <c r="E763" s="181" t="s">
        <v>21</v>
      </c>
      <c r="F763" s="181" t="s">
        <v>99</v>
      </c>
      <c r="G763" s="181" t="s">
        <v>100</v>
      </c>
      <c r="H763" s="181" t="s">
        <v>106</v>
      </c>
      <c r="I763" s="183">
        <v>10</v>
      </c>
      <c r="AU763" s="178"/>
      <c r="AV763" s="178"/>
      <c r="AW763" s="178"/>
      <c r="AX763" s="178"/>
      <c r="AY763" s="178"/>
      <c r="AZ763" s="178"/>
      <c r="BA763" s="178"/>
      <c r="BB763" s="178"/>
      <c r="BC763" s="178"/>
      <c r="BD763" s="178"/>
      <c r="CF763" s="178"/>
    </row>
    <row r="764" spans="1:84" ht="15.75" x14ac:dyDescent="0.25">
      <c r="A764" s="103" t="str">
        <f>DataTable3[[#This Row],[FlightNumber]]&amp;" "&amp;DataTable3[[#This Row],[Departure Date]]</f>
        <v>VS76y 44387</v>
      </c>
      <c r="B764" s="185">
        <v>44387</v>
      </c>
      <c r="C764" s="182" t="s">
        <v>119</v>
      </c>
      <c r="D764" s="181" t="s">
        <v>21</v>
      </c>
      <c r="E764" s="181" t="s">
        <v>3</v>
      </c>
      <c r="F764" s="181" t="s">
        <v>101</v>
      </c>
      <c r="G764" s="181" t="s">
        <v>100</v>
      </c>
      <c r="H764" s="181" t="s">
        <v>104</v>
      </c>
      <c r="I764" s="183">
        <v>10</v>
      </c>
      <c r="AU764" s="178"/>
      <c r="AV764" s="178"/>
      <c r="AW764" s="178"/>
      <c r="AX764" s="178"/>
      <c r="AY764" s="178"/>
      <c r="AZ764" s="178"/>
      <c r="BA764" s="178"/>
      <c r="BB764" s="178"/>
      <c r="BC764" s="178"/>
      <c r="BD764" s="178"/>
      <c r="CF764" s="178"/>
    </row>
    <row r="765" spans="1:84" ht="15.75" x14ac:dyDescent="0.25">
      <c r="A765" s="103" t="str">
        <f>DataTable3[[#This Row],[FlightNumber]]&amp;" "&amp;DataTable3[[#This Row],[Departure Date]]</f>
        <v>VS76y 44388</v>
      </c>
      <c r="B765" s="185">
        <v>44388</v>
      </c>
      <c r="C765" s="182" t="s">
        <v>119</v>
      </c>
      <c r="D765" s="181" t="s">
        <v>21</v>
      </c>
      <c r="E765" s="181" t="s">
        <v>3</v>
      </c>
      <c r="F765" s="181" t="s">
        <v>101</v>
      </c>
      <c r="G765" s="181" t="s">
        <v>100</v>
      </c>
      <c r="H765" s="181" t="s">
        <v>104</v>
      </c>
      <c r="I765" s="183">
        <v>10</v>
      </c>
      <c r="AU765" s="178"/>
      <c r="AV765" s="178"/>
      <c r="AW765" s="178"/>
      <c r="AX765" s="178"/>
      <c r="AY765" s="178"/>
      <c r="AZ765" s="178"/>
      <c r="BA765" s="178"/>
      <c r="BB765" s="178"/>
      <c r="BC765" s="178"/>
      <c r="BD765" s="178"/>
      <c r="CF765" s="178"/>
    </row>
    <row r="766" spans="1:84" ht="15.75" x14ac:dyDescent="0.25">
      <c r="A766" s="103" t="str">
        <f>DataTable3[[#This Row],[FlightNumber]]&amp;" "&amp;DataTable3[[#This Row],[Departure Date]]</f>
        <v>VS75y 44388</v>
      </c>
      <c r="B766" s="185">
        <v>44388</v>
      </c>
      <c r="C766" s="182" t="s">
        <v>118</v>
      </c>
      <c r="D766" s="181" t="s">
        <v>3</v>
      </c>
      <c r="E766" s="181" t="s">
        <v>21</v>
      </c>
      <c r="F766" s="181" t="s">
        <v>99</v>
      </c>
      <c r="G766" s="181" t="s">
        <v>100</v>
      </c>
      <c r="H766" s="181" t="s">
        <v>106</v>
      </c>
      <c r="I766" s="183">
        <v>10</v>
      </c>
      <c r="AU766" s="178"/>
      <c r="AV766" s="178"/>
      <c r="AW766" s="178"/>
      <c r="AX766" s="178"/>
      <c r="AY766" s="178"/>
      <c r="AZ766" s="178"/>
      <c r="BA766" s="178"/>
      <c r="BB766" s="178"/>
      <c r="BC766" s="178"/>
      <c r="BD766" s="178"/>
      <c r="CF766" s="178"/>
    </row>
    <row r="767" spans="1:84" ht="15.75" x14ac:dyDescent="0.25">
      <c r="A767" s="103" t="str">
        <f>DataTable3[[#This Row],[FlightNumber]]&amp;" "&amp;DataTable3[[#This Row],[Departure Date]]</f>
        <v>VS28y 44388</v>
      </c>
      <c r="B767" s="185">
        <v>44388</v>
      </c>
      <c r="C767" s="182" t="s">
        <v>120</v>
      </c>
      <c r="D767" s="181" t="s">
        <v>21</v>
      </c>
      <c r="E767" s="181" t="s">
        <v>2</v>
      </c>
      <c r="F767" s="181" t="s">
        <v>101</v>
      </c>
      <c r="G767" s="181" t="s">
        <v>100</v>
      </c>
      <c r="H767" s="181" t="s">
        <v>109</v>
      </c>
      <c r="I767" s="183">
        <v>10</v>
      </c>
      <c r="AU767" s="178"/>
      <c r="AV767" s="178"/>
      <c r="AW767" s="178"/>
      <c r="AX767" s="178"/>
      <c r="AY767" s="178"/>
      <c r="AZ767" s="178"/>
      <c r="BA767" s="178"/>
      <c r="BB767" s="178"/>
      <c r="BC767" s="178"/>
      <c r="BD767" s="178"/>
      <c r="CF767" s="178"/>
    </row>
    <row r="768" spans="1:84" ht="15.75" x14ac:dyDescent="0.25">
      <c r="A768" s="103" t="str">
        <f>DataTable3[[#This Row],[FlightNumber]]&amp;" "&amp;DataTable3[[#This Row],[Departure Date]]</f>
        <v>VS27y 44388</v>
      </c>
      <c r="B768" s="185">
        <v>44388</v>
      </c>
      <c r="C768" s="182" t="s">
        <v>117</v>
      </c>
      <c r="D768" s="181" t="s">
        <v>2</v>
      </c>
      <c r="E768" s="181" t="s">
        <v>21</v>
      </c>
      <c r="F768" s="181" t="s">
        <v>99</v>
      </c>
      <c r="G768" s="181" t="s">
        <v>100</v>
      </c>
      <c r="H768" s="181" t="s">
        <v>107</v>
      </c>
      <c r="I768" s="183">
        <v>10</v>
      </c>
      <c r="AU768" s="178"/>
      <c r="AV768" s="178"/>
      <c r="AW768" s="178"/>
      <c r="AX768" s="178"/>
      <c r="AY768" s="178"/>
      <c r="AZ768" s="178"/>
      <c r="BA768" s="178"/>
      <c r="BB768" s="178"/>
      <c r="BC768" s="178"/>
      <c r="BD768" s="178"/>
      <c r="CF768" s="178"/>
    </row>
    <row r="769" spans="1:84" ht="15.75" x14ac:dyDescent="0.25">
      <c r="A769" s="103" t="str">
        <f>DataTable3[[#This Row],[FlightNumber]]&amp;" "&amp;DataTable3[[#This Row],[Departure Date]]</f>
        <v>VS161y 44388</v>
      </c>
      <c r="B769" s="185">
        <v>44388</v>
      </c>
      <c r="C769" s="182" t="s">
        <v>129</v>
      </c>
      <c r="D769" s="181" t="s">
        <v>73</v>
      </c>
      <c r="E769" s="181" t="s">
        <v>21</v>
      </c>
      <c r="F769" s="181" t="s">
        <v>99</v>
      </c>
      <c r="G769" s="181" t="s">
        <v>100</v>
      </c>
      <c r="H769" s="181" t="s">
        <v>110</v>
      </c>
      <c r="I769" s="183">
        <v>10</v>
      </c>
      <c r="AU769" s="178"/>
      <c r="AV769" s="178"/>
      <c r="AW769" s="178"/>
      <c r="AX769" s="178"/>
      <c r="AY769" s="178"/>
      <c r="AZ769" s="178"/>
      <c r="BA769" s="178"/>
      <c r="BB769" s="178"/>
      <c r="BC769" s="178"/>
      <c r="BD769" s="178"/>
      <c r="CF769" s="178"/>
    </row>
    <row r="770" spans="1:84" ht="15.75" x14ac:dyDescent="0.25">
      <c r="A770" s="103" t="str">
        <f>DataTable3[[#This Row],[FlightNumber]]&amp;" "&amp;DataTable3[[#This Row],[Departure Date]]</f>
        <v>VS162y 44388</v>
      </c>
      <c r="B770" s="185">
        <v>44388</v>
      </c>
      <c r="C770" s="182" t="s">
        <v>121</v>
      </c>
      <c r="D770" s="181" t="s">
        <v>21</v>
      </c>
      <c r="E770" s="181" t="s">
        <v>73</v>
      </c>
      <c r="F770" s="181" t="s">
        <v>101</v>
      </c>
      <c r="G770" s="181" t="s">
        <v>100</v>
      </c>
      <c r="H770" s="181" t="s">
        <v>111</v>
      </c>
      <c r="I770" s="183">
        <v>10</v>
      </c>
      <c r="AU770" s="178"/>
      <c r="AV770" s="178"/>
      <c r="AW770" s="178"/>
      <c r="AX770" s="178"/>
      <c r="AY770" s="178"/>
      <c r="AZ770" s="178"/>
      <c r="BA770" s="178"/>
      <c r="BB770" s="178"/>
      <c r="BC770" s="178"/>
      <c r="BD770" s="178"/>
      <c r="CF770" s="178"/>
    </row>
    <row r="771" spans="1:84" ht="15.75" x14ac:dyDescent="0.25">
      <c r="A771" s="103" t="str">
        <f>DataTable3[[#This Row],[FlightNumber]]&amp;" "&amp;DataTable3[[#This Row],[Departure Date]]</f>
        <v>VS27y 44389</v>
      </c>
      <c r="B771" s="185">
        <v>44389</v>
      </c>
      <c r="C771" s="182" t="s">
        <v>117</v>
      </c>
      <c r="D771" s="181" t="s">
        <v>2</v>
      </c>
      <c r="E771" s="181" t="s">
        <v>21</v>
      </c>
      <c r="F771" s="181" t="s">
        <v>99</v>
      </c>
      <c r="G771" s="181" t="s">
        <v>100</v>
      </c>
      <c r="H771" s="181" t="s">
        <v>107</v>
      </c>
      <c r="I771" s="183">
        <v>10</v>
      </c>
      <c r="AU771" s="178"/>
      <c r="AV771" s="178"/>
      <c r="AW771" s="178"/>
      <c r="AX771" s="178"/>
      <c r="AY771" s="178"/>
      <c r="AZ771" s="178"/>
      <c r="BA771" s="178"/>
      <c r="BB771" s="178"/>
      <c r="BC771" s="178"/>
      <c r="BD771" s="178"/>
      <c r="CF771" s="178"/>
    </row>
    <row r="772" spans="1:84" ht="15.75" x14ac:dyDescent="0.25">
      <c r="A772" s="103" t="str">
        <f>DataTable3[[#This Row],[FlightNumber]]&amp;" "&amp;DataTable3[[#This Row],[Departure Date]]</f>
        <v>VS28y 44389</v>
      </c>
      <c r="B772" s="185">
        <v>44389</v>
      </c>
      <c r="C772" s="182" t="s">
        <v>120</v>
      </c>
      <c r="D772" s="181" t="s">
        <v>21</v>
      </c>
      <c r="E772" s="181" t="s">
        <v>2</v>
      </c>
      <c r="F772" s="181" t="s">
        <v>101</v>
      </c>
      <c r="G772" s="181" t="s">
        <v>100</v>
      </c>
      <c r="H772" s="181" t="s">
        <v>109</v>
      </c>
      <c r="I772" s="183">
        <v>10</v>
      </c>
      <c r="AU772" s="178"/>
      <c r="AV772" s="178"/>
      <c r="AW772" s="178"/>
      <c r="AX772" s="178"/>
      <c r="AY772" s="178"/>
      <c r="AZ772" s="178"/>
      <c r="BA772" s="178"/>
      <c r="BB772" s="178"/>
      <c r="BC772" s="178"/>
      <c r="BD772" s="178"/>
      <c r="CF772" s="178"/>
    </row>
    <row r="773" spans="1:84" ht="15.75" x14ac:dyDescent="0.25">
      <c r="A773" s="103" t="str">
        <f>DataTable3[[#This Row],[FlightNumber]]&amp;" "&amp;DataTable3[[#This Row],[Departure Date]]</f>
        <v>VS75y 44389</v>
      </c>
      <c r="B773" s="185">
        <v>44389</v>
      </c>
      <c r="C773" s="182" t="s">
        <v>118</v>
      </c>
      <c r="D773" s="181" t="s">
        <v>3</v>
      </c>
      <c r="E773" s="181" t="s">
        <v>21</v>
      </c>
      <c r="F773" s="181" t="s">
        <v>99</v>
      </c>
      <c r="G773" s="181" t="s">
        <v>100</v>
      </c>
      <c r="H773" s="181" t="s">
        <v>106</v>
      </c>
      <c r="I773" s="183">
        <v>10</v>
      </c>
      <c r="AU773" s="178"/>
      <c r="AV773" s="178"/>
      <c r="AW773" s="178"/>
      <c r="AX773" s="178"/>
      <c r="AY773" s="178"/>
      <c r="AZ773" s="178"/>
      <c r="BA773" s="178"/>
      <c r="BB773" s="178"/>
      <c r="BC773" s="178"/>
      <c r="BD773" s="178"/>
      <c r="CF773" s="178"/>
    </row>
    <row r="774" spans="1:84" ht="15.75" x14ac:dyDescent="0.25">
      <c r="A774" s="103" t="str">
        <f>DataTable3[[#This Row],[FlightNumber]]&amp;" "&amp;DataTable3[[#This Row],[Departure Date]]</f>
        <v>VS76y 44389</v>
      </c>
      <c r="B774" s="185">
        <v>44389</v>
      </c>
      <c r="C774" s="182" t="s">
        <v>119</v>
      </c>
      <c r="D774" s="181" t="s">
        <v>21</v>
      </c>
      <c r="E774" s="181" t="s">
        <v>3</v>
      </c>
      <c r="F774" s="181" t="s">
        <v>101</v>
      </c>
      <c r="G774" s="181" t="s">
        <v>100</v>
      </c>
      <c r="H774" s="181" t="s">
        <v>104</v>
      </c>
      <c r="I774" s="183">
        <v>10</v>
      </c>
      <c r="AU774" s="178"/>
      <c r="AV774" s="178"/>
      <c r="AW774" s="178"/>
      <c r="AX774" s="178"/>
      <c r="AY774" s="178"/>
      <c r="AZ774" s="178"/>
      <c r="BA774" s="178"/>
      <c r="BB774" s="178"/>
      <c r="BC774" s="178"/>
      <c r="BD774" s="178"/>
      <c r="CF774" s="178"/>
    </row>
    <row r="775" spans="1:84" ht="15.75" x14ac:dyDescent="0.25">
      <c r="A775" s="103" t="str">
        <f>DataTable3[[#This Row],[FlightNumber]]&amp;" "&amp;DataTable3[[#This Row],[Departure Date]]</f>
        <v>VS76y 44390</v>
      </c>
      <c r="B775" s="185">
        <v>44390</v>
      </c>
      <c r="C775" s="182" t="s">
        <v>119</v>
      </c>
      <c r="D775" s="181" t="s">
        <v>21</v>
      </c>
      <c r="E775" s="181" t="s">
        <v>3</v>
      </c>
      <c r="F775" s="181" t="s">
        <v>101</v>
      </c>
      <c r="G775" s="181" t="s">
        <v>100</v>
      </c>
      <c r="H775" s="181" t="s">
        <v>104</v>
      </c>
      <c r="I775" s="183">
        <v>10</v>
      </c>
      <c r="AU775" s="178"/>
      <c r="AV775" s="178"/>
      <c r="AW775" s="178"/>
      <c r="AX775" s="178"/>
      <c r="AY775" s="178"/>
      <c r="AZ775" s="178"/>
      <c r="BA775" s="178"/>
      <c r="BB775" s="178"/>
      <c r="BC775" s="178"/>
      <c r="BD775" s="178"/>
      <c r="CF775" s="178"/>
    </row>
    <row r="776" spans="1:84" ht="15.75" x14ac:dyDescent="0.25">
      <c r="A776" s="103" t="str">
        <f>DataTable3[[#This Row],[FlightNumber]]&amp;" "&amp;DataTable3[[#This Row],[Departure Date]]</f>
        <v>VS75y 44390</v>
      </c>
      <c r="B776" s="185">
        <v>44390</v>
      </c>
      <c r="C776" s="182" t="s">
        <v>118</v>
      </c>
      <c r="D776" s="181" t="s">
        <v>3</v>
      </c>
      <c r="E776" s="181" t="s">
        <v>21</v>
      </c>
      <c r="F776" s="181" t="s">
        <v>99</v>
      </c>
      <c r="G776" s="181" t="s">
        <v>100</v>
      </c>
      <c r="H776" s="181" t="s">
        <v>106</v>
      </c>
      <c r="I776" s="183">
        <v>10</v>
      </c>
      <c r="AU776" s="178"/>
      <c r="AV776" s="178"/>
      <c r="AW776" s="178"/>
      <c r="AX776" s="178"/>
      <c r="AY776" s="178"/>
      <c r="AZ776" s="178"/>
      <c r="BA776" s="178"/>
      <c r="BB776" s="178"/>
      <c r="BC776" s="178"/>
      <c r="BD776" s="178"/>
      <c r="CF776" s="178"/>
    </row>
    <row r="777" spans="1:84" ht="15.75" x14ac:dyDescent="0.25">
      <c r="A777" s="103" t="str">
        <f>DataTable3[[#This Row],[FlightNumber]]&amp;" "&amp;DataTable3[[#This Row],[Departure Date]]</f>
        <v>VS28y 44390</v>
      </c>
      <c r="B777" s="185">
        <v>44390</v>
      </c>
      <c r="C777" s="182" t="s">
        <v>120</v>
      </c>
      <c r="D777" s="181" t="s">
        <v>21</v>
      </c>
      <c r="E777" s="181" t="s">
        <v>2</v>
      </c>
      <c r="F777" s="181" t="s">
        <v>101</v>
      </c>
      <c r="G777" s="181" t="s">
        <v>100</v>
      </c>
      <c r="H777" s="181" t="s">
        <v>109</v>
      </c>
      <c r="I777" s="183">
        <v>10</v>
      </c>
      <c r="AU777" s="178"/>
      <c r="AV777" s="178"/>
      <c r="AW777" s="178"/>
      <c r="AX777" s="178"/>
      <c r="AY777" s="178"/>
      <c r="AZ777" s="178"/>
      <c r="BA777" s="178"/>
      <c r="BB777" s="178"/>
      <c r="BC777" s="178"/>
      <c r="BD777" s="178"/>
      <c r="CF777" s="178"/>
    </row>
    <row r="778" spans="1:84" ht="15.75" x14ac:dyDescent="0.25">
      <c r="A778" s="103" t="str">
        <f>DataTable3[[#This Row],[FlightNumber]]&amp;" "&amp;DataTable3[[#This Row],[Departure Date]]</f>
        <v>VS27y 44390</v>
      </c>
      <c r="B778" s="185">
        <v>44390</v>
      </c>
      <c r="C778" s="182" t="s">
        <v>117</v>
      </c>
      <c r="D778" s="181" t="s">
        <v>2</v>
      </c>
      <c r="E778" s="181" t="s">
        <v>21</v>
      </c>
      <c r="F778" s="181" t="s">
        <v>99</v>
      </c>
      <c r="G778" s="181" t="s">
        <v>100</v>
      </c>
      <c r="H778" s="181" t="s">
        <v>107</v>
      </c>
      <c r="I778" s="183">
        <v>10</v>
      </c>
      <c r="AU778" s="178"/>
      <c r="AV778" s="178"/>
      <c r="AW778" s="178"/>
      <c r="AX778" s="178"/>
      <c r="AY778" s="178"/>
      <c r="AZ778" s="178"/>
      <c r="BA778" s="178"/>
      <c r="BB778" s="178"/>
      <c r="BC778" s="178"/>
      <c r="BD778" s="178"/>
      <c r="CF778" s="178"/>
    </row>
    <row r="779" spans="1:84" ht="15.75" x14ac:dyDescent="0.25">
      <c r="A779" s="103" t="str">
        <f>DataTable3[[#This Row],[FlightNumber]]&amp;" "&amp;DataTable3[[#This Row],[Departure Date]]</f>
        <v>VS27y 44391</v>
      </c>
      <c r="B779" s="185">
        <v>44391</v>
      </c>
      <c r="C779" s="182" t="s">
        <v>117</v>
      </c>
      <c r="D779" s="181" t="s">
        <v>2</v>
      </c>
      <c r="E779" s="181" t="s">
        <v>21</v>
      </c>
      <c r="F779" s="181" t="s">
        <v>99</v>
      </c>
      <c r="G779" s="181" t="s">
        <v>100</v>
      </c>
      <c r="H779" s="181" t="s">
        <v>107</v>
      </c>
      <c r="I779" s="183">
        <v>10</v>
      </c>
      <c r="AU779" s="178"/>
      <c r="AV779" s="178"/>
      <c r="AW779" s="178"/>
      <c r="AX779" s="178"/>
      <c r="AY779" s="178"/>
      <c r="AZ779" s="178"/>
      <c r="BA779" s="178"/>
      <c r="BB779" s="178"/>
      <c r="BC779" s="178"/>
      <c r="BD779" s="178"/>
      <c r="CF779" s="178"/>
    </row>
    <row r="780" spans="1:84" ht="15.75" x14ac:dyDescent="0.25">
      <c r="A780" s="103" t="str">
        <f>DataTable3[[#This Row],[FlightNumber]]&amp;" "&amp;DataTable3[[#This Row],[Departure Date]]</f>
        <v>VS28y 44391</v>
      </c>
      <c r="B780" s="185">
        <v>44391</v>
      </c>
      <c r="C780" s="182" t="s">
        <v>120</v>
      </c>
      <c r="D780" s="181" t="s">
        <v>21</v>
      </c>
      <c r="E780" s="181" t="s">
        <v>2</v>
      </c>
      <c r="F780" s="181" t="s">
        <v>101</v>
      </c>
      <c r="G780" s="181" t="s">
        <v>100</v>
      </c>
      <c r="H780" s="181" t="s">
        <v>109</v>
      </c>
      <c r="I780" s="183">
        <v>10</v>
      </c>
      <c r="AU780" s="178"/>
      <c r="AV780" s="178"/>
      <c r="AW780" s="178"/>
      <c r="AX780" s="178"/>
      <c r="AY780" s="178"/>
      <c r="AZ780" s="178"/>
      <c r="BA780" s="178"/>
      <c r="BB780" s="178"/>
      <c r="BC780" s="178"/>
      <c r="BD780" s="178"/>
      <c r="CF780" s="178"/>
    </row>
    <row r="781" spans="1:84" ht="15.75" x14ac:dyDescent="0.25">
      <c r="A781" s="103" t="str">
        <f>DataTable3[[#This Row],[FlightNumber]]&amp;" "&amp;DataTable3[[#This Row],[Departure Date]]</f>
        <v>VS75y 44391</v>
      </c>
      <c r="B781" s="185">
        <v>44391</v>
      </c>
      <c r="C781" s="182" t="s">
        <v>118</v>
      </c>
      <c r="D781" s="181" t="s">
        <v>3</v>
      </c>
      <c r="E781" s="181" t="s">
        <v>21</v>
      </c>
      <c r="F781" s="181" t="s">
        <v>99</v>
      </c>
      <c r="G781" s="181" t="s">
        <v>100</v>
      </c>
      <c r="H781" s="181" t="s">
        <v>106</v>
      </c>
      <c r="I781" s="183">
        <v>10</v>
      </c>
      <c r="AU781" s="178"/>
      <c r="AV781" s="178"/>
      <c r="AW781" s="178"/>
      <c r="AX781" s="178"/>
      <c r="AY781" s="178"/>
      <c r="AZ781" s="178"/>
      <c r="BA781" s="178"/>
      <c r="BB781" s="178"/>
      <c r="BC781" s="178"/>
      <c r="BD781" s="178"/>
      <c r="CF781" s="178"/>
    </row>
    <row r="782" spans="1:84" ht="15.75" x14ac:dyDescent="0.25">
      <c r="A782" s="103" t="str">
        <f>DataTable3[[#This Row],[FlightNumber]]&amp;" "&amp;DataTable3[[#This Row],[Departure Date]]</f>
        <v>VS76y 44391</v>
      </c>
      <c r="B782" s="185">
        <v>44391</v>
      </c>
      <c r="C782" s="182" t="s">
        <v>119</v>
      </c>
      <c r="D782" s="181" t="s">
        <v>21</v>
      </c>
      <c r="E782" s="181" t="s">
        <v>3</v>
      </c>
      <c r="F782" s="181" t="s">
        <v>101</v>
      </c>
      <c r="G782" s="181" t="s">
        <v>100</v>
      </c>
      <c r="H782" s="181" t="s">
        <v>104</v>
      </c>
      <c r="I782" s="183">
        <v>10</v>
      </c>
      <c r="AU782" s="178"/>
      <c r="AV782" s="178"/>
      <c r="AW782" s="178"/>
      <c r="AX782" s="178"/>
      <c r="AY782" s="178"/>
      <c r="AZ782" s="178"/>
      <c r="BA782" s="178"/>
      <c r="BB782" s="178"/>
      <c r="BC782" s="178"/>
      <c r="BD782" s="178"/>
      <c r="CF782" s="178"/>
    </row>
    <row r="783" spans="1:84" ht="15.75" x14ac:dyDescent="0.25">
      <c r="A783" s="103" t="str">
        <f>DataTable3[[#This Row],[FlightNumber]]&amp;" "&amp;DataTable3[[#This Row],[Departure Date]]</f>
        <v>VS76y 44392</v>
      </c>
      <c r="B783" s="185">
        <v>44392</v>
      </c>
      <c r="C783" s="182" t="s">
        <v>119</v>
      </c>
      <c r="D783" s="181" t="s">
        <v>21</v>
      </c>
      <c r="E783" s="181" t="s">
        <v>3</v>
      </c>
      <c r="F783" s="181" t="s">
        <v>101</v>
      </c>
      <c r="G783" s="181" t="s">
        <v>100</v>
      </c>
      <c r="H783" s="181" t="s">
        <v>104</v>
      </c>
      <c r="I783" s="183">
        <v>10</v>
      </c>
      <c r="AU783" s="178"/>
      <c r="AV783" s="178"/>
      <c r="AW783" s="178"/>
      <c r="AX783" s="178"/>
      <c r="AY783" s="178"/>
      <c r="AZ783" s="178"/>
      <c r="BA783" s="178"/>
      <c r="BB783" s="178"/>
      <c r="BC783" s="178"/>
      <c r="BD783" s="178"/>
      <c r="CF783" s="178"/>
    </row>
    <row r="784" spans="1:84" ht="15.75" x14ac:dyDescent="0.25">
      <c r="A784" s="103" t="str">
        <f>DataTable3[[#This Row],[FlightNumber]]&amp;" "&amp;DataTable3[[#This Row],[Departure Date]]</f>
        <v>VS75y 44392</v>
      </c>
      <c r="B784" s="185">
        <v>44392</v>
      </c>
      <c r="C784" s="182" t="s">
        <v>118</v>
      </c>
      <c r="D784" s="181" t="s">
        <v>3</v>
      </c>
      <c r="E784" s="181" t="s">
        <v>21</v>
      </c>
      <c r="F784" s="181" t="s">
        <v>99</v>
      </c>
      <c r="G784" s="181" t="s">
        <v>100</v>
      </c>
      <c r="H784" s="181" t="s">
        <v>106</v>
      </c>
      <c r="I784" s="183">
        <v>10</v>
      </c>
      <c r="AU784" s="178"/>
      <c r="AV784" s="178"/>
      <c r="AW784" s="178"/>
      <c r="AX784" s="178"/>
      <c r="AY784" s="178"/>
      <c r="AZ784" s="178"/>
      <c r="BA784" s="178"/>
      <c r="BB784" s="178"/>
      <c r="BC784" s="178"/>
      <c r="BD784" s="178"/>
      <c r="CF784" s="178"/>
    </row>
    <row r="785" spans="1:84" ht="15.75" x14ac:dyDescent="0.25">
      <c r="A785" s="103" t="str">
        <f>DataTable3[[#This Row],[FlightNumber]]&amp;" "&amp;DataTable3[[#This Row],[Departure Date]]</f>
        <v>VS28y 44392</v>
      </c>
      <c r="B785" s="185">
        <v>44392</v>
      </c>
      <c r="C785" s="182" t="s">
        <v>120</v>
      </c>
      <c r="D785" s="181" t="s">
        <v>21</v>
      </c>
      <c r="E785" s="181" t="s">
        <v>2</v>
      </c>
      <c r="F785" s="181" t="s">
        <v>101</v>
      </c>
      <c r="G785" s="181" t="s">
        <v>100</v>
      </c>
      <c r="H785" s="181" t="s">
        <v>109</v>
      </c>
      <c r="I785" s="183">
        <v>10</v>
      </c>
      <c r="AU785" s="178"/>
      <c r="AV785" s="178"/>
      <c r="AW785" s="178"/>
      <c r="AX785" s="178"/>
      <c r="AY785" s="178"/>
      <c r="AZ785" s="178"/>
      <c r="BA785" s="178"/>
      <c r="BB785" s="178"/>
      <c r="BC785" s="178"/>
      <c r="BD785" s="178"/>
      <c r="CF785" s="178"/>
    </row>
    <row r="786" spans="1:84" ht="15.75" x14ac:dyDescent="0.25">
      <c r="A786" s="103" t="str">
        <f>DataTable3[[#This Row],[FlightNumber]]&amp;" "&amp;DataTable3[[#This Row],[Departure Date]]</f>
        <v>VS27y 44392</v>
      </c>
      <c r="B786" s="185">
        <v>44392</v>
      </c>
      <c r="C786" s="182" t="s">
        <v>117</v>
      </c>
      <c r="D786" s="181" t="s">
        <v>2</v>
      </c>
      <c r="E786" s="181" t="s">
        <v>21</v>
      </c>
      <c r="F786" s="181" t="s">
        <v>99</v>
      </c>
      <c r="G786" s="181" t="s">
        <v>100</v>
      </c>
      <c r="H786" s="181" t="s">
        <v>107</v>
      </c>
      <c r="I786" s="183">
        <v>10</v>
      </c>
      <c r="AU786" s="178"/>
      <c r="AV786" s="178"/>
      <c r="AW786" s="178"/>
      <c r="AX786" s="178"/>
      <c r="AY786" s="178"/>
      <c r="AZ786" s="178"/>
      <c r="BA786" s="178"/>
      <c r="BB786" s="178"/>
      <c r="BC786" s="178"/>
      <c r="BD786" s="178"/>
      <c r="CF786" s="178"/>
    </row>
    <row r="787" spans="1:84" ht="15.75" x14ac:dyDescent="0.25">
      <c r="A787" s="103" t="str">
        <f>DataTable3[[#This Row],[FlightNumber]]&amp;" "&amp;DataTable3[[#This Row],[Departure Date]]</f>
        <v>VS27y 44393</v>
      </c>
      <c r="B787" s="185">
        <v>44393</v>
      </c>
      <c r="C787" s="182" t="s">
        <v>117</v>
      </c>
      <c r="D787" s="181" t="s">
        <v>2</v>
      </c>
      <c r="E787" s="181" t="s">
        <v>21</v>
      </c>
      <c r="F787" s="181" t="s">
        <v>99</v>
      </c>
      <c r="G787" s="181" t="s">
        <v>100</v>
      </c>
      <c r="H787" s="181" t="s">
        <v>107</v>
      </c>
      <c r="I787" s="183">
        <v>10</v>
      </c>
      <c r="AU787" s="178"/>
      <c r="AV787" s="178"/>
      <c r="AW787" s="178"/>
      <c r="AX787" s="178"/>
      <c r="AY787" s="178"/>
      <c r="AZ787" s="178"/>
      <c r="BA787" s="178"/>
      <c r="BB787" s="178"/>
      <c r="BC787" s="178"/>
      <c r="BD787" s="178"/>
      <c r="CF787" s="178"/>
    </row>
    <row r="788" spans="1:84" ht="15.75" x14ac:dyDescent="0.25">
      <c r="A788" s="103" t="str">
        <f>DataTable3[[#This Row],[FlightNumber]]&amp;" "&amp;DataTable3[[#This Row],[Departure Date]]</f>
        <v>VS28y 44393</v>
      </c>
      <c r="B788" s="185">
        <v>44393</v>
      </c>
      <c r="C788" s="182" t="s">
        <v>120</v>
      </c>
      <c r="D788" s="181" t="s">
        <v>21</v>
      </c>
      <c r="E788" s="181" t="s">
        <v>2</v>
      </c>
      <c r="F788" s="181" t="s">
        <v>101</v>
      </c>
      <c r="G788" s="181" t="s">
        <v>100</v>
      </c>
      <c r="H788" s="181" t="s">
        <v>109</v>
      </c>
      <c r="I788" s="183">
        <v>10</v>
      </c>
      <c r="AU788" s="178"/>
      <c r="AV788" s="178"/>
      <c r="AW788" s="178"/>
      <c r="AX788" s="178"/>
      <c r="AY788" s="178"/>
      <c r="AZ788" s="178"/>
      <c r="BA788" s="178"/>
      <c r="BB788" s="178"/>
      <c r="BC788" s="178"/>
      <c r="BD788" s="178"/>
      <c r="CF788" s="178"/>
    </row>
    <row r="789" spans="1:84" ht="15.75" x14ac:dyDescent="0.25">
      <c r="A789" s="103" t="str">
        <f>DataTable3[[#This Row],[FlightNumber]]&amp;" "&amp;DataTable3[[#This Row],[Departure Date]]</f>
        <v>VS75y 44393</v>
      </c>
      <c r="B789" s="185">
        <v>44393</v>
      </c>
      <c r="C789" s="182" t="s">
        <v>118</v>
      </c>
      <c r="D789" s="181" t="s">
        <v>3</v>
      </c>
      <c r="E789" s="181" t="s">
        <v>21</v>
      </c>
      <c r="F789" s="181" t="s">
        <v>99</v>
      </c>
      <c r="G789" s="181" t="s">
        <v>100</v>
      </c>
      <c r="H789" s="181" t="s">
        <v>106</v>
      </c>
      <c r="I789" s="183">
        <v>10</v>
      </c>
      <c r="AU789" s="178"/>
      <c r="AV789" s="178"/>
      <c r="AW789" s="178"/>
      <c r="AX789" s="178"/>
      <c r="AY789" s="178"/>
      <c r="AZ789" s="178"/>
      <c r="BA789" s="178"/>
      <c r="BB789" s="178"/>
      <c r="BC789" s="178"/>
      <c r="BD789" s="178"/>
      <c r="CF789" s="178"/>
    </row>
    <row r="790" spans="1:84" ht="15.75" x14ac:dyDescent="0.25">
      <c r="A790" s="103" t="str">
        <f>DataTable3[[#This Row],[FlightNumber]]&amp;" "&amp;DataTable3[[#This Row],[Departure Date]]</f>
        <v>VS76y 44393</v>
      </c>
      <c r="B790" s="185">
        <v>44393</v>
      </c>
      <c r="C790" s="182" t="s">
        <v>119</v>
      </c>
      <c r="D790" s="181" t="s">
        <v>21</v>
      </c>
      <c r="E790" s="181" t="s">
        <v>3</v>
      </c>
      <c r="F790" s="181" t="s">
        <v>101</v>
      </c>
      <c r="G790" s="181" t="s">
        <v>100</v>
      </c>
      <c r="H790" s="181" t="s">
        <v>104</v>
      </c>
      <c r="I790" s="183">
        <v>3</v>
      </c>
      <c r="AU790" s="178"/>
      <c r="AV790" s="178"/>
      <c r="AW790" s="178"/>
      <c r="AX790" s="178"/>
      <c r="AY790" s="178"/>
      <c r="AZ790" s="178"/>
      <c r="BA790" s="178"/>
      <c r="BB790" s="178"/>
      <c r="BC790" s="178"/>
      <c r="BD790" s="178"/>
      <c r="CF790" s="178"/>
    </row>
    <row r="791" spans="1:84" ht="15.75" x14ac:dyDescent="0.25">
      <c r="A791" s="103" t="str">
        <f>DataTable3[[#This Row],[FlightNumber]]&amp;" "&amp;DataTable3[[#This Row],[Departure Date]]</f>
        <v>VS71y 44393</v>
      </c>
      <c r="B791" s="185">
        <v>44393</v>
      </c>
      <c r="C791" s="182" t="s">
        <v>122</v>
      </c>
      <c r="D791" s="181" t="s">
        <v>11</v>
      </c>
      <c r="E791" s="181" t="s">
        <v>21</v>
      </c>
      <c r="F791" s="181" t="s">
        <v>99</v>
      </c>
      <c r="G791" s="181" t="s">
        <v>100</v>
      </c>
      <c r="H791" s="181" t="s">
        <v>108</v>
      </c>
      <c r="I791" s="183">
        <v>10</v>
      </c>
      <c r="AU791" s="178"/>
      <c r="AV791" s="178"/>
      <c r="AW791" s="178"/>
      <c r="AX791" s="178"/>
      <c r="AY791" s="178"/>
      <c r="AZ791" s="178"/>
      <c r="BA791" s="178"/>
      <c r="BB791" s="178"/>
      <c r="BC791" s="178"/>
      <c r="BD791" s="178"/>
      <c r="CF791" s="178"/>
    </row>
    <row r="792" spans="1:84" ht="15.75" x14ac:dyDescent="0.25">
      <c r="A792" s="103" t="str">
        <f>DataTable3[[#This Row],[FlightNumber]]&amp;" "&amp;DataTable3[[#This Row],[Departure Date]]</f>
        <v>VS72y 44393</v>
      </c>
      <c r="B792" s="185">
        <v>44393</v>
      </c>
      <c r="C792" s="182" t="s">
        <v>121</v>
      </c>
      <c r="D792" s="181" t="s">
        <v>21</v>
      </c>
      <c r="E792" s="181" t="s">
        <v>11</v>
      </c>
      <c r="F792" s="181" t="s">
        <v>101</v>
      </c>
      <c r="G792" s="181" t="s">
        <v>100</v>
      </c>
      <c r="H792" s="181" t="s">
        <v>105</v>
      </c>
      <c r="I792" s="183">
        <v>1</v>
      </c>
      <c r="AU792" s="178"/>
      <c r="AV792" s="178"/>
      <c r="AW792" s="178"/>
      <c r="AX792" s="178"/>
      <c r="AY792" s="178"/>
      <c r="AZ792" s="178"/>
      <c r="BA792" s="178"/>
      <c r="BB792" s="178"/>
      <c r="BC792" s="178"/>
      <c r="BD792" s="178"/>
      <c r="CF792" s="178"/>
    </row>
    <row r="793" spans="1:84" ht="15.75" x14ac:dyDescent="0.25">
      <c r="A793" s="103" t="str">
        <f>DataTable3[[#This Row],[FlightNumber]]&amp;" "&amp;DataTable3[[#This Row],[Departure Date]]</f>
        <v>VS72y 44394</v>
      </c>
      <c r="B793" s="185">
        <v>44394</v>
      </c>
      <c r="C793" s="182" t="s">
        <v>121</v>
      </c>
      <c r="D793" s="181" t="s">
        <v>21</v>
      </c>
      <c r="E793" s="181" t="s">
        <v>11</v>
      </c>
      <c r="F793" s="181" t="s">
        <v>101</v>
      </c>
      <c r="G793" s="181" t="s">
        <v>100</v>
      </c>
      <c r="H793" s="181" t="s">
        <v>105</v>
      </c>
      <c r="I793" s="183">
        <v>5</v>
      </c>
      <c r="AU793" s="178"/>
      <c r="AV793" s="178"/>
      <c r="AW793" s="178"/>
      <c r="AX793" s="178"/>
      <c r="AY793" s="178"/>
      <c r="AZ793" s="178"/>
      <c r="BA793" s="178"/>
      <c r="BB793" s="178"/>
      <c r="BC793" s="178"/>
      <c r="BD793" s="178"/>
      <c r="CF793" s="178"/>
    </row>
    <row r="794" spans="1:84" ht="15.75" x14ac:dyDescent="0.25">
      <c r="A794" s="103" t="str">
        <f>DataTable3[[#This Row],[FlightNumber]]&amp;" "&amp;DataTable3[[#This Row],[Departure Date]]</f>
        <v>VS71y 44394</v>
      </c>
      <c r="B794" s="185">
        <v>44394</v>
      </c>
      <c r="C794" s="182" t="s">
        <v>122</v>
      </c>
      <c r="D794" s="181" t="s">
        <v>11</v>
      </c>
      <c r="E794" s="181" t="s">
        <v>21</v>
      </c>
      <c r="F794" s="181" t="s">
        <v>99</v>
      </c>
      <c r="G794" s="181" t="s">
        <v>100</v>
      </c>
      <c r="H794" s="181" t="s">
        <v>108</v>
      </c>
      <c r="I794" s="183">
        <v>10</v>
      </c>
      <c r="AU794" s="178"/>
      <c r="AV794" s="178"/>
      <c r="AW794" s="178"/>
      <c r="AX794" s="178"/>
      <c r="AY794" s="178"/>
      <c r="AZ794" s="178"/>
      <c r="BA794" s="178"/>
      <c r="BB794" s="178"/>
      <c r="BC794" s="178"/>
      <c r="BD794" s="178"/>
      <c r="CF794" s="178"/>
    </row>
    <row r="795" spans="1:84" ht="15.75" x14ac:dyDescent="0.25">
      <c r="A795" s="103" t="str">
        <f>DataTable3[[#This Row],[FlightNumber]]&amp;" "&amp;DataTable3[[#This Row],[Departure Date]]</f>
        <v>VS76y 44394</v>
      </c>
      <c r="B795" s="185">
        <v>44394</v>
      </c>
      <c r="C795" s="182" t="s">
        <v>119</v>
      </c>
      <c r="D795" s="181" t="s">
        <v>21</v>
      </c>
      <c r="E795" s="181" t="s">
        <v>3</v>
      </c>
      <c r="F795" s="181" t="s">
        <v>101</v>
      </c>
      <c r="G795" s="181" t="s">
        <v>100</v>
      </c>
      <c r="H795" s="181" t="s">
        <v>104</v>
      </c>
      <c r="I795" s="183">
        <v>10</v>
      </c>
      <c r="AU795" s="178"/>
      <c r="AV795" s="178"/>
      <c r="AW795" s="178"/>
      <c r="AX795" s="178"/>
      <c r="AY795" s="178"/>
      <c r="AZ795" s="178"/>
      <c r="BA795" s="178"/>
      <c r="BB795" s="178"/>
      <c r="BC795" s="178"/>
      <c r="BD795" s="178"/>
      <c r="CF795" s="178"/>
    </row>
    <row r="796" spans="1:84" ht="15.75" x14ac:dyDescent="0.25">
      <c r="A796" s="103" t="str">
        <f>DataTable3[[#This Row],[FlightNumber]]&amp;" "&amp;DataTable3[[#This Row],[Departure Date]]</f>
        <v>VS75y 44394</v>
      </c>
      <c r="B796" s="185">
        <v>44394</v>
      </c>
      <c r="C796" s="182" t="s">
        <v>118</v>
      </c>
      <c r="D796" s="181" t="s">
        <v>3</v>
      </c>
      <c r="E796" s="181" t="s">
        <v>21</v>
      </c>
      <c r="F796" s="181" t="s">
        <v>99</v>
      </c>
      <c r="G796" s="181" t="s">
        <v>100</v>
      </c>
      <c r="H796" s="181" t="s">
        <v>106</v>
      </c>
      <c r="I796" s="183">
        <v>10</v>
      </c>
      <c r="AU796" s="178"/>
      <c r="AV796" s="178"/>
      <c r="AW796" s="178"/>
      <c r="AX796" s="178"/>
      <c r="AY796" s="178"/>
      <c r="AZ796" s="178"/>
      <c r="BA796" s="178"/>
      <c r="BB796" s="178"/>
      <c r="BC796" s="178"/>
      <c r="BD796" s="178"/>
      <c r="CF796" s="178"/>
    </row>
    <row r="797" spans="1:84" ht="15.75" x14ac:dyDescent="0.25">
      <c r="A797" s="103" t="str">
        <f>DataTable3[[#This Row],[FlightNumber]]&amp;" "&amp;DataTable3[[#This Row],[Departure Date]]</f>
        <v>VS28y 44394</v>
      </c>
      <c r="B797" s="185">
        <v>44394</v>
      </c>
      <c r="C797" s="182" t="s">
        <v>120</v>
      </c>
      <c r="D797" s="181" t="s">
        <v>21</v>
      </c>
      <c r="E797" s="181" t="s">
        <v>2</v>
      </c>
      <c r="F797" s="181" t="s">
        <v>101</v>
      </c>
      <c r="G797" s="181" t="s">
        <v>100</v>
      </c>
      <c r="H797" s="181" t="s">
        <v>109</v>
      </c>
      <c r="I797" s="183">
        <v>10</v>
      </c>
      <c r="AU797" s="178"/>
      <c r="AV797" s="178"/>
      <c r="AW797" s="178"/>
      <c r="AX797" s="178"/>
      <c r="AY797" s="178"/>
      <c r="AZ797" s="178"/>
      <c r="BA797" s="178"/>
      <c r="BB797" s="178"/>
      <c r="BC797" s="178"/>
      <c r="BD797" s="178"/>
      <c r="CF797" s="178"/>
    </row>
    <row r="798" spans="1:84" ht="15.75" x14ac:dyDescent="0.25">
      <c r="A798" s="103" t="str">
        <f>DataTable3[[#This Row],[FlightNumber]]&amp;" "&amp;DataTable3[[#This Row],[Departure Date]]</f>
        <v>VS27y 44394</v>
      </c>
      <c r="B798" s="185">
        <v>44394</v>
      </c>
      <c r="C798" s="182" t="s">
        <v>117</v>
      </c>
      <c r="D798" s="181" t="s">
        <v>2</v>
      </c>
      <c r="E798" s="181" t="s">
        <v>21</v>
      </c>
      <c r="F798" s="181" t="s">
        <v>99</v>
      </c>
      <c r="G798" s="181" t="s">
        <v>100</v>
      </c>
      <c r="H798" s="181" t="s">
        <v>107</v>
      </c>
      <c r="I798" s="183">
        <v>0</v>
      </c>
      <c r="AU798" s="178"/>
      <c r="AV798" s="178"/>
      <c r="AW798" s="178"/>
      <c r="AX798" s="178"/>
      <c r="AY798" s="178"/>
      <c r="AZ798" s="178"/>
      <c r="BA798" s="178"/>
      <c r="BB798" s="178"/>
      <c r="BC798" s="178"/>
      <c r="BD798" s="178"/>
      <c r="CF798" s="178"/>
    </row>
    <row r="799" spans="1:84" ht="15.75" x14ac:dyDescent="0.25">
      <c r="A799" s="103" t="str">
        <f>DataTable3[[#This Row],[FlightNumber]]&amp;" "&amp;DataTable3[[#This Row],[Departure Date]]</f>
        <v>VS27y 44395</v>
      </c>
      <c r="B799" s="185">
        <v>44395</v>
      </c>
      <c r="C799" s="182" t="s">
        <v>117</v>
      </c>
      <c r="D799" s="181" t="s">
        <v>2</v>
      </c>
      <c r="E799" s="181" t="s">
        <v>21</v>
      </c>
      <c r="F799" s="181" t="s">
        <v>99</v>
      </c>
      <c r="G799" s="181" t="s">
        <v>100</v>
      </c>
      <c r="H799" s="181" t="s">
        <v>107</v>
      </c>
      <c r="I799" s="183">
        <v>10</v>
      </c>
      <c r="AU799" s="178"/>
      <c r="AV799" s="178"/>
      <c r="AW799" s="178"/>
      <c r="AX799" s="178"/>
      <c r="AY799" s="178"/>
      <c r="AZ799" s="178"/>
      <c r="BA799" s="178"/>
      <c r="BB799" s="178"/>
      <c r="BC799" s="178"/>
      <c r="BD799" s="178"/>
      <c r="CF799" s="178"/>
    </row>
    <row r="800" spans="1:84" ht="15.75" x14ac:dyDescent="0.25">
      <c r="A800" s="103" t="str">
        <f>DataTable3[[#This Row],[FlightNumber]]&amp;" "&amp;DataTable3[[#This Row],[Departure Date]]</f>
        <v>VS28y 44395</v>
      </c>
      <c r="B800" s="185">
        <v>44395</v>
      </c>
      <c r="C800" s="182" t="s">
        <v>120</v>
      </c>
      <c r="D800" s="181" t="s">
        <v>21</v>
      </c>
      <c r="E800" s="181" t="s">
        <v>2</v>
      </c>
      <c r="F800" s="181" t="s">
        <v>101</v>
      </c>
      <c r="G800" s="181" t="s">
        <v>100</v>
      </c>
      <c r="H800" s="181" t="s">
        <v>109</v>
      </c>
      <c r="I800" s="183">
        <v>10</v>
      </c>
      <c r="AU800" s="178"/>
      <c r="AV800" s="178"/>
      <c r="AW800" s="178"/>
      <c r="AX800" s="178"/>
      <c r="AY800" s="178"/>
      <c r="AZ800" s="178"/>
      <c r="BA800" s="178"/>
      <c r="BB800" s="178"/>
      <c r="BC800" s="178"/>
      <c r="BD800" s="178"/>
      <c r="CF800" s="178"/>
    </row>
    <row r="801" spans="1:84" ht="15.75" x14ac:dyDescent="0.25">
      <c r="A801" s="103" t="str">
        <f>DataTable3[[#This Row],[FlightNumber]]&amp;" "&amp;DataTable3[[#This Row],[Departure Date]]</f>
        <v>VS75y 44395</v>
      </c>
      <c r="B801" s="185">
        <v>44395</v>
      </c>
      <c r="C801" s="182" t="s">
        <v>118</v>
      </c>
      <c r="D801" s="181" t="s">
        <v>3</v>
      </c>
      <c r="E801" s="181" t="s">
        <v>21</v>
      </c>
      <c r="F801" s="181" t="s">
        <v>99</v>
      </c>
      <c r="G801" s="181" t="s">
        <v>100</v>
      </c>
      <c r="H801" s="181" t="s">
        <v>106</v>
      </c>
      <c r="I801" s="183">
        <v>10</v>
      </c>
      <c r="AU801" s="178"/>
      <c r="AV801" s="178"/>
      <c r="AW801" s="178"/>
      <c r="AX801" s="178"/>
      <c r="AY801" s="178"/>
      <c r="AZ801" s="178"/>
      <c r="BA801" s="178"/>
      <c r="BB801" s="178"/>
      <c r="BC801" s="178"/>
      <c r="BD801" s="178"/>
      <c r="CF801" s="178"/>
    </row>
    <row r="802" spans="1:84" ht="15.75" x14ac:dyDescent="0.25">
      <c r="A802" s="103" t="str">
        <f>DataTable3[[#This Row],[FlightNumber]]&amp;" "&amp;DataTable3[[#This Row],[Departure Date]]</f>
        <v>VS76y 44395</v>
      </c>
      <c r="B802" s="185">
        <v>44395</v>
      </c>
      <c r="C802" s="182" t="s">
        <v>119</v>
      </c>
      <c r="D802" s="181" t="s">
        <v>21</v>
      </c>
      <c r="E802" s="181" t="s">
        <v>3</v>
      </c>
      <c r="F802" s="181" t="s">
        <v>101</v>
      </c>
      <c r="G802" s="181" t="s">
        <v>100</v>
      </c>
      <c r="H802" s="181" t="s">
        <v>104</v>
      </c>
      <c r="I802" s="183">
        <v>10</v>
      </c>
      <c r="AU802" s="178"/>
      <c r="AV802" s="178"/>
      <c r="AW802" s="178"/>
      <c r="AX802" s="178"/>
      <c r="AY802" s="178"/>
      <c r="AZ802" s="178"/>
      <c r="BA802" s="178"/>
      <c r="BB802" s="178"/>
      <c r="BC802" s="178"/>
      <c r="BD802" s="178"/>
      <c r="CF802" s="178"/>
    </row>
    <row r="803" spans="1:84" ht="15.75" x14ac:dyDescent="0.25">
      <c r="A803" s="103" t="str">
        <f>DataTable3[[#This Row],[FlightNumber]]&amp;" "&amp;DataTable3[[#This Row],[Departure Date]]</f>
        <v>VS162y 44395</v>
      </c>
      <c r="B803" s="185">
        <v>44395</v>
      </c>
      <c r="C803" s="182" t="s">
        <v>121</v>
      </c>
      <c r="D803" s="181" t="s">
        <v>21</v>
      </c>
      <c r="E803" s="181" t="s">
        <v>73</v>
      </c>
      <c r="F803" s="181" t="s">
        <v>101</v>
      </c>
      <c r="G803" s="181" t="s">
        <v>100</v>
      </c>
      <c r="H803" s="181" t="s">
        <v>111</v>
      </c>
      <c r="I803" s="183">
        <v>10</v>
      </c>
      <c r="AU803" s="178"/>
      <c r="AV803" s="178"/>
      <c r="AW803" s="178"/>
      <c r="AX803" s="178"/>
      <c r="AY803" s="178"/>
      <c r="AZ803" s="178"/>
      <c r="BA803" s="178"/>
      <c r="BB803" s="178"/>
      <c r="BC803" s="178"/>
      <c r="BD803" s="178"/>
      <c r="CF803" s="178"/>
    </row>
    <row r="804" spans="1:84" ht="15.75" x14ac:dyDescent="0.25">
      <c r="A804" s="103" t="str">
        <f>DataTable3[[#This Row],[FlightNumber]]&amp;" "&amp;DataTable3[[#This Row],[Departure Date]]</f>
        <v>VS161y 44395</v>
      </c>
      <c r="B804" s="185">
        <v>44395</v>
      </c>
      <c r="C804" s="182" t="s">
        <v>129</v>
      </c>
      <c r="D804" s="181" t="s">
        <v>73</v>
      </c>
      <c r="E804" s="181" t="s">
        <v>21</v>
      </c>
      <c r="F804" s="181" t="s">
        <v>99</v>
      </c>
      <c r="G804" s="181" t="s">
        <v>100</v>
      </c>
      <c r="H804" s="181" t="s">
        <v>110</v>
      </c>
      <c r="I804" s="183">
        <v>10</v>
      </c>
      <c r="AU804" s="178"/>
      <c r="AV804" s="178"/>
      <c r="AW804" s="178"/>
      <c r="AX804" s="178"/>
      <c r="AY804" s="178"/>
      <c r="AZ804" s="178"/>
      <c r="BA804" s="178"/>
      <c r="BB804" s="178"/>
      <c r="BC804" s="178"/>
      <c r="BD804" s="178"/>
      <c r="CF804" s="178"/>
    </row>
    <row r="805" spans="1:84" ht="15.75" x14ac:dyDescent="0.25">
      <c r="A805" s="103" t="str">
        <f>DataTable3[[#This Row],[FlightNumber]]&amp;" "&amp;DataTable3[[#This Row],[Departure Date]]</f>
        <v>VS76y 44396</v>
      </c>
      <c r="B805" s="185">
        <v>44396</v>
      </c>
      <c r="C805" s="182" t="s">
        <v>119</v>
      </c>
      <c r="D805" s="181" t="s">
        <v>21</v>
      </c>
      <c r="E805" s="181" t="s">
        <v>3</v>
      </c>
      <c r="F805" s="181" t="s">
        <v>101</v>
      </c>
      <c r="G805" s="181" t="s">
        <v>100</v>
      </c>
      <c r="H805" s="181" t="s">
        <v>104</v>
      </c>
      <c r="I805" s="183">
        <v>10</v>
      </c>
      <c r="AU805" s="178"/>
      <c r="AV805" s="178"/>
      <c r="AW805" s="178"/>
      <c r="AX805" s="178"/>
      <c r="AY805" s="178"/>
      <c r="AZ805" s="178"/>
      <c r="BA805" s="178"/>
      <c r="BB805" s="178"/>
      <c r="BC805" s="178"/>
      <c r="BD805" s="178"/>
      <c r="CF805" s="178"/>
    </row>
    <row r="806" spans="1:84" ht="15.75" x14ac:dyDescent="0.25">
      <c r="A806" s="103" t="str">
        <f>DataTable3[[#This Row],[FlightNumber]]&amp;" "&amp;DataTable3[[#This Row],[Departure Date]]</f>
        <v>VS76y 44396</v>
      </c>
      <c r="B806" s="185">
        <v>44396</v>
      </c>
      <c r="C806" s="182" t="s">
        <v>119</v>
      </c>
      <c r="D806" s="181" t="s">
        <v>21</v>
      </c>
      <c r="E806" s="181" t="s">
        <v>3</v>
      </c>
      <c r="F806" s="181" t="s">
        <v>101</v>
      </c>
      <c r="G806" s="181" t="s">
        <v>100</v>
      </c>
      <c r="H806" s="181" t="s">
        <v>104</v>
      </c>
      <c r="I806" s="183">
        <v>6</v>
      </c>
      <c r="AU806" s="178"/>
      <c r="AV806" s="178"/>
      <c r="AW806" s="178"/>
      <c r="AX806" s="178"/>
      <c r="AY806" s="178"/>
      <c r="AZ806" s="178"/>
      <c r="BA806" s="178"/>
      <c r="BB806" s="178"/>
      <c r="BC806" s="178"/>
      <c r="BD806" s="178"/>
      <c r="CF806" s="178"/>
    </row>
    <row r="807" spans="1:84" ht="15.75" x14ac:dyDescent="0.25">
      <c r="A807" s="103" t="str">
        <f>DataTable3[[#This Row],[FlightNumber]]&amp;" "&amp;DataTable3[[#This Row],[Departure Date]]</f>
        <v>VS75y 44396</v>
      </c>
      <c r="B807" s="185">
        <v>44396</v>
      </c>
      <c r="C807" s="182" t="s">
        <v>118</v>
      </c>
      <c r="D807" s="181" t="s">
        <v>3</v>
      </c>
      <c r="E807" s="181" t="s">
        <v>21</v>
      </c>
      <c r="F807" s="181" t="s">
        <v>99</v>
      </c>
      <c r="G807" s="181" t="s">
        <v>100</v>
      </c>
      <c r="H807" s="181" t="s">
        <v>106</v>
      </c>
      <c r="I807" s="183">
        <v>10</v>
      </c>
      <c r="AU807" s="178"/>
      <c r="AV807" s="178"/>
      <c r="AW807" s="178"/>
      <c r="AX807" s="178"/>
      <c r="AY807" s="178"/>
      <c r="AZ807" s="178"/>
      <c r="BA807" s="178"/>
      <c r="BB807" s="178"/>
      <c r="BC807" s="178"/>
      <c r="BD807" s="178"/>
      <c r="CF807" s="178"/>
    </row>
    <row r="808" spans="1:84" ht="15.75" x14ac:dyDescent="0.25">
      <c r="A808" s="103" t="str">
        <f>DataTable3[[#This Row],[FlightNumber]]&amp;" "&amp;DataTable3[[#This Row],[Departure Date]]</f>
        <v>VS28y 44396</v>
      </c>
      <c r="B808" s="185">
        <v>44396</v>
      </c>
      <c r="C808" s="182" t="s">
        <v>120</v>
      </c>
      <c r="D808" s="181" t="s">
        <v>21</v>
      </c>
      <c r="E808" s="181" t="s">
        <v>2</v>
      </c>
      <c r="F808" s="181" t="s">
        <v>101</v>
      </c>
      <c r="G808" s="181" t="s">
        <v>100</v>
      </c>
      <c r="H808" s="181" t="s">
        <v>109</v>
      </c>
      <c r="I808" s="183">
        <v>10</v>
      </c>
      <c r="AU808" s="178"/>
      <c r="AV808" s="178"/>
      <c r="AW808" s="178"/>
      <c r="AX808" s="178"/>
      <c r="AY808" s="178"/>
      <c r="AZ808" s="178"/>
      <c r="BA808" s="178"/>
      <c r="BB808" s="178"/>
      <c r="BC808" s="178"/>
      <c r="BD808" s="178"/>
      <c r="CF808" s="178"/>
    </row>
    <row r="809" spans="1:84" ht="15.75" x14ac:dyDescent="0.25">
      <c r="A809" s="103" t="str">
        <f>DataTable3[[#This Row],[FlightNumber]]&amp;" "&amp;DataTable3[[#This Row],[Departure Date]]</f>
        <v>VS27y 44396</v>
      </c>
      <c r="B809" s="185">
        <v>44396</v>
      </c>
      <c r="C809" s="182" t="s">
        <v>117</v>
      </c>
      <c r="D809" s="181" t="s">
        <v>2</v>
      </c>
      <c r="E809" s="181" t="s">
        <v>21</v>
      </c>
      <c r="F809" s="181" t="s">
        <v>99</v>
      </c>
      <c r="G809" s="181" t="s">
        <v>100</v>
      </c>
      <c r="H809" s="181" t="s">
        <v>107</v>
      </c>
      <c r="I809" s="183">
        <v>10</v>
      </c>
      <c r="AU809" s="178"/>
      <c r="AV809" s="178"/>
      <c r="AW809" s="178"/>
      <c r="AX809" s="178"/>
      <c r="AY809" s="178"/>
      <c r="AZ809" s="178"/>
      <c r="BA809" s="178"/>
      <c r="BB809" s="178"/>
      <c r="BC809" s="178"/>
      <c r="BD809" s="178"/>
      <c r="CF809" s="178"/>
    </row>
    <row r="810" spans="1:84" ht="15.75" x14ac:dyDescent="0.25">
      <c r="A810" s="103" t="str">
        <f>DataTable3[[#This Row],[FlightNumber]]&amp;" "&amp;DataTable3[[#This Row],[Departure Date]]</f>
        <v>VS27y 44397</v>
      </c>
      <c r="B810" s="185">
        <v>44397</v>
      </c>
      <c r="C810" s="182" t="s">
        <v>117</v>
      </c>
      <c r="D810" s="181" t="s">
        <v>2</v>
      </c>
      <c r="E810" s="181" t="s">
        <v>21</v>
      </c>
      <c r="F810" s="181" t="s">
        <v>99</v>
      </c>
      <c r="G810" s="181" t="s">
        <v>100</v>
      </c>
      <c r="H810" s="181" t="s">
        <v>107</v>
      </c>
      <c r="I810" s="183">
        <v>10</v>
      </c>
      <c r="AU810" s="178"/>
      <c r="AV810" s="178"/>
      <c r="AW810" s="178"/>
      <c r="AX810" s="178"/>
      <c r="AY810" s="178"/>
      <c r="AZ810" s="178"/>
      <c r="BA810" s="178"/>
      <c r="BB810" s="178"/>
      <c r="BC810" s="178"/>
      <c r="BD810" s="178"/>
      <c r="CF810" s="178"/>
    </row>
    <row r="811" spans="1:84" ht="15.75" x14ac:dyDescent="0.25">
      <c r="A811" s="103" t="str">
        <f>DataTable3[[#This Row],[FlightNumber]]&amp;" "&amp;DataTable3[[#This Row],[Departure Date]]</f>
        <v>VS28y 44397</v>
      </c>
      <c r="B811" s="185">
        <v>44397</v>
      </c>
      <c r="C811" s="182" t="s">
        <v>120</v>
      </c>
      <c r="D811" s="181" t="s">
        <v>21</v>
      </c>
      <c r="E811" s="181" t="s">
        <v>2</v>
      </c>
      <c r="F811" s="181" t="s">
        <v>101</v>
      </c>
      <c r="G811" s="181" t="s">
        <v>100</v>
      </c>
      <c r="H811" s="181" t="s">
        <v>109</v>
      </c>
      <c r="I811" s="183">
        <v>10</v>
      </c>
      <c r="AU811" s="178"/>
      <c r="AV811" s="178"/>
      <c r="AW811" s="178"/>
      <c r="AX811" s="178"/>
      <c r="AY811" s="178"/>
      <c r="AZ811" s="178"/>
      <c r="BA811" s="178"/>
      <c r="BB811" s="178"/>
      <c r="BC811" s="178"/>
      <c r="BD811" s="178"/>
      <c r="CF811" s="178"/>
    </row>
    <row r="812" spans="1:84" ht="15.75" x14ac:dyDescent="0.25">
      <c r="A812" s="103" t="str">
        <f>DataTable3[[#This Row],[FlightNumber]]&amp;" "&amp;DataTable3[[#This Row],[Departure Date]]</f>
        <v>VS75y 44397</v>
      </c>
      <c r="B812" s="185">
        <v>44397</v>
      </c>
      <c r="C812" s="182" t="s">
        <v>118</v>
      </c>
      <c r="D812" s="181" t="s">
        <v>3</v>
      </c>
      <c r="E812" s="181" t="s">
        <v>21</v>
      </c>
      <c r="F812" s="181" t="s">
        <v>99</v>
      </c>
      <c r="G812" s="181" t="s">
        <v>100</v>
      </c>
      <c r="H812" s="181" t="s">
        <v>106</v>
      </c>
      <c r="I812" s="183">
        <v>10</v>
      </c>
      <c r="AU812" s="178"/>
      <c r="AV812" s="178"/>
      <c r="AW812" s="178"/>
      <c r="AX812" s="178"/>
      <c r="AY812" s="178"/>
      <c r="AZ812" s="178"/>
      <c r="BA812" s="178"/>
      <c r="BB812" s="178"/>
      <c r="BC812" s="178"/>
      <c r="BD812" s="178"/>
      <c r="CF812" s="178"/>
    </row>
    <row r="813" spans="1:84" ht="15.75" x14ac:dyDescent="0.25">
      <c r="A813" s="103" t="str">
        <f>DataTable3[[#This Row],[FlightNumber]]&amp;" "&amp;DataTable3[[#This Row],[Departure Date]]</f>
        <v>VS76y 44397</v>
      </c>
      <c r="B813" s="185">
        <v>44397</v>
      </c>
      <c r="C813" s="182" t="s">
        <v>119</v>
      </c>
      <c r="D813" s="181" t="s">
        <v>21</v>
      </c>
      <c r="E813" s="181" t="s">
        <v>3</v>
      </c>
      <c r="F813" s="181" t="s">
        <v>101</v>
      </c>
      <c r="G813" s="181" t="s">
        <v>100</v>
      </c>
      <c r="H813" s="181" t="s">
        <v>104</v>
      </c>
      <c r="I813" s="183">
        <v>10</v>
      </c>
      <c r="AU813" s="178"/>
      <c r="AV813" s="178"/>
      <c r="AW813" s="178"/>
      <c r="AX813" s="178"/>
      <c r="AY813" s="178"/>
      <c r="AZ813" s="178"/>
      <c r="BA813" s="178"/>
      <c r="BB813" s="178"/>
      <c r="BC813" s="178"/>
      <c r="BD813" s="178"/>
      <c r="CF813" s="178"/>
    </row>
    <row r="814" spans="1:84" ht="15.75" x14ac:dyDescent="0.25">
      <c r="A814" s="103" t="str">
        <f>DataTable3[[#This Row],[FlightNumber]]&amp;" "&amp;DataTable3[[#This Row],[Departure Date]]</f>
        <v>VS76y 44398</v>
      </c>
      <c r="B814" s="185">
        <v>44398</v>
      </c>
      <c r="C814" s="182" t="s">
        <v>119</v>
      </c>
      <c r="D814" s="181" t="s">
        <v>21</v>
      </c>
      <c r="E814" s="181" t="s">
        <v>3</v>
      </c>
      <c r="F814" s="181" t="s">
        <v>101</v>
      </c>
      <c r="G814" s="181" t="s">
        <v>100</v>
      </c>
      <c r="H814" s="181" t="s">
        <v>104</v>
      </c>
      <c r="I814" s="183">
        <v>10</v>
      </c>
      <c r="AU814" s="178"/>
      <c r="AV814" s="178"/>
      <c r="AW814" s="178"/>
      <c r="AX814" s="178"/>
      <c r="AY814" s="178"/>
      <c r="AZ814" s="178"/>
      <c r="BA814" s="178"/>
      <c r="BB814" s="178"/>
      <c r="BC814" s="178"/>
      <c r="BD814" s="178"/>
      <c r="CF814" s="178"/>
    </row>
    <row r="815" spans="1:84" ht="15.75" x14ac:dyDescent="0.25">
      <c r="A815" s="103" t="str">
        <f>DataTable3[[#This Row],[FlightNumber]]&amp;" "&amp;DataTable3[[#This Row],[Departure Date]]</f>
        <v>VS75y 44398</v>
      </c>
      <c r="B815" s="185">
        <v>44398</v>
      </c>
      <c r="C815" s="182" t="s">
        <v>118</v>
      </c>
      <c r="D815" s="181" t="s">
        <v>3</v>
      </c>
      <c r="E815" s="181" t="s">
        <v>21</v>
      </c>
      <c r="F815" s="181" t="s">
        <v>99</v>
      </c>
      <c r="G815" s="181" t="s">
        <v>100</v>
      </c>
      <c r="H815" s="181" t="s">
        <v>106</v>
      </c>
      <c r="I815" s="183">
        <v>10</v>
      </c>
      <c r="AU815" s="178"/>
      <c r="AV815" s="178"/>
      <c r="AW815" s="178"/>
      <c r="AX815" s="178"/>
      <c r="AY815" s="178"/>
      <c r="AZ815" s="178"/>
      <c r="BA815" s="178"/>
      <c r="BB815" s="178"/>
      <c r="BC815" s="178"/>
      <c r="BD815" s="178"/>
      <c r="CF815" s="178"/>
    </row>
    <row r="816" spans="1:84" ht="15.75" x14ac:dyDescent="0.25">
      <c r="A816" s="103" t="str">
        <f>DataTable3[[#This Row],[FlightNumber]]&amp;" "&amp;DataTable3[[#This Row],[Departure Date]]</f>
        <v>VS28y 44398</v>
      </c>
      <c r="B816" s="185">
        <v>44398</v>
      </c>
      <c r="C816" s="182" t="s">
        <v>120</v>
      </c>
      <c r="D816" s="181" t="s">
        <v>21</v>
      </c>
      <c r="E816" s="181" t="s">
        <v>2</v>
      </c>
      <c r="F816" s="181" t="s">
        <v>101</v>
      </c>
      <c r="G816" s="181" t="s">
        <v>100</v>
      </c>
      <c r="H816" s="181" t="s">
        <v>109</v>
      </c>
      <c r="I816" s="183">
        <v>10</v>
      </c>
      <c r="AU816" s="178"/>
      <c r="AV816" s="178"/>
      <c r="AW816" s="178"/>
      <c r="AX816" s="178"/>
      <c r="AY816" s="178"/>
      <c r="AZ816" s="178"/>
      <c r="BA816" s="178"/>
      <c r="BB816" s="178"/>
      <c r="BC816" s="178"/>
      <c r="BD816" s="178"/>
      <c r="CF816" s="178"/>
    </row>
    <row r="817" spans="1:84" ht="15.75" x14ac:dyDescent="0.25">
      <c r="A817" s="103" t="str">
        <f>DataTable3[[#This Row],[FlightNumber]]&amp;" "&amp;DataTable3[[#This Row],[Departure Date]]</f>
        <v>VS27y 44398</v>
      </c>
      <c r="B817" s="185">
        <v>44398</v>
      </c>
      <c r="C817" s="182" t="s">
        <v>117</v>
      </c>
      <c r="D817" s="181" t="s">
        <v>2</v>
      </c>
      <c r="E817" s="181" t="s">
        <v>21</v>
      </c>
      <c r="F817" s="181" t="s">
        <v>99</v>
      </c>
      <c r="G817" s="181" t="s">
        <v>100</v>
      </c>
      <c r="H817" s="181" t="s">
        <v>107</v>
      </c>
      <c r="I817" s="183">
        <v>10</v>
      </c>
      <c r="AU817" s="178"/>
      <c r="AV817" s="178"/>
      <c r="AW817" s="178"/>
      <c r="AX817" s="178"/>
      <c r="AY817" s="178"/>
      <c r="AZ817" s="178"/>
      <c r="BA817" s="178"/>
      <c r="BB817" s="178"/>
      <c r="BC817" s="178"/>
      <c r="BD817" s="178"/>
      <c r="CF817" s="178"/>
    </row>
    <row r="818" spans="1:84" ht="15.75" x14ac:dyDescent="0.25">
      <c r="A818" s="103" t="str">
        <f>DataTable3[[#This Row],[FlightNumber]]&amp;" "&amp;DataTable3[[#This Row],[Departure Date]]</f>
        <v>VS27y 44399</v>
      </c>
      <c r="B818" s="185">
        <v>44399</v>
      </c>
      <c r="C818" s="182" t="s">
        <v>117</v>
      </c>
      <c r="D818" s="181" t="s">
        <v>2</v>
      </c>
      <c r="E818" s="181" t="s">
        <v>21</v>
      </c>
      <c r="F818" s="181" t="s">
        <v>99</v>
      </c>
      <c r="G818" s="181" t="s">
        <v>100</v>
      </c>
      <c r="H818" s="181" t="s">
        <v>107</v>
      </c>
      <c r="I818" s="183">
        <v>10</v>
      </c>
      <c r="AU818" s="178"/>
      <c r="AV818" s="178"/>
      <c r="AW818" s="178"/>
      <c r="AX818" s="178"/>
      <c r="AY818" s="178"/>
      <c r="AZ818" s="178"/>
      <c r="BA818" s="178"/>
      <c r="BB818" s="178"/>
      <c r="BC818" s="178"/>
      <c r="BD818" s="178"/>
      <c r="CF818" s="178"/>
    </row>
    <row r="819" spans="1:84" ht="15.75" x14ac:dyDescent="0.25">
      <c r="A819" s="103" t="str">
        <f>DataTable3[[#This Row],[FlightNumber]]&amp;" "&amp;DataTable3[[#This Row],[Departure Date]]</f>
        <v>VS28y 44399</v>
      </c>
      <c r="B819" s="185">
        <v>44399</v>
      </c>
      <c r="C819" s="182" t="s">
        <v>120</v>
      </c>
      <c r="D819" s="181" t="s">
        <v>21</v>
      </c>
      <c r="E819" s="181" t="s">
        <v>2</v>
      </c>
      <c r="F819" s="181" t="s">
        <v>101</v>
      </c>
      <c r="G819" s="181" t="s">
        <v>100</v>
      </c>
      <c r="H819" s="181" t="s">
        <v>109</v>
      </c>
      <c r="I819" s="183">
        <v>10</v>
      </c>
      <c r="AU819" s="178"/>
      <c r="AV819" s="178"/>
      <c r="AW819" s="178"/>
      <c r="AX819" s="178"/>
      <c r="AY819" s="178"/>
      <c r="AZ819" s="178"/>
      <c r="BA819" s="178"/>
      <c r="BB819" s="178"/>
      <c r="BC819" s="178"/>
      <c r="BD819" s="178"/>
      <c r="CF819" s="178"/>
    </row>
    <row r="820" spans="1:84" ht="15.75" x14ac:dyDescent="0.25">
      <c r="A820" s="103" t="str">
        <f>DataTable3[[#This Row],[FlightNumber]]&amp;" "&amp;DataTable3[[#This Row],[Departure Date]]</f>
        <v>VS75y 44399</v>
      </c>
      <c r="B820" s="185">
        <v>44399</v>
      </c>
      <c r="C820" s="182" t="s">
        <v>118</v>
      </c>
      <c r="D820" s="181" t="s">
        <v>3</v>
      </c>
      <c r="E820" s="181" t="s">
        <v>21</v>
      </c>
      <c r="F820" s="181" t="s">
        <v>99</v>
      </c>
      <c r="G820" s="181" t="s">
        <v>100</v>
      </c>
      <c r="H820" s="181" t="s">
        <v>106</v>
      </c>
      <c r="I820" s="183">
        <v>10</v>
      </c>
      <c r="AU820" s="178"/>
      <c r="AV820" s="178"/>
      <c r="AW820" s="178"/>
      <c r="AX820" s="178"/>
      <c r="AY820" s="178"/>
      <c r="AZ820" s="178"/>
      <c r="BA820" s="178"/>
      <c r="BB820" s="178"/>
      <c r="BC820" s="178"/>
      <c r="BD820" s="178"/>
      <c r="CF820" s="178"/>
    </row>
    <row r="821" spans="1:84" ht="15.75" x14ac:dyDescent="0.25">
      <c r="A821" s="103" t="str">
        <f>DataTable3[[#This Row],[FlightNumber]]&amp;" "&amp;DataTable3[[#This Row],[Departure Date]]</f>
        <v>VS76y 44399</v>
      </c>
      <c r="B821" s="185">
        <v>44399</v>
      </c>
      <c r="C821" s="182" t="s">
        <v>119</v>
      </c>
      <c r="D821" s="181" t="s">
        <v>21</v>
      </c>
      <c r="E821" s="181" t="s">
        <v>3</v>
      </c>
      <c r="F821" s="181" t="s">
        <v>101</v>
      </c>
      <c r="G821" s="181" t="s">
        <v>100</v>
      </c>
      <c r="H821" s="181" t="s">
        <v>104</v>
      </c>
      <c r="I821" s="183">
        <v>10</v>
      </c>
      <c r="AU821" s="178"/>
      <c r="AV821" s="178"/>
      <c r="AW821" s="178"/>
      <c r="AX821" s="178"/>
      <c r="AY821" s="178"/>
      <c r="AZ821" s="178"/>
      <c r="BA821" s="178"/>
      <c r="BB821" s="178"/>
      <c r="BC821" s="178"/>
      <c r="BD821" s="178"/>
      <c r="CF821" s="178"/>
    </row>
    <row r="822" spans="1:84" ht="15.75" x14ac:dyDescent="0.25">
      <c r="A822" s="103" t="str">
        <f>DataTable3[[#This Row],[FlightNumber]]&amp;" "&amp;DataTable3[[#This Row],[Departure Date]]</f>
        <v>VS76y 44400</v>
      </c>
      <c r="B822" s="185">
        <v>44400</v>
      </c>
      <c r="C822" s="182" t="s">
        <v>119</v>
      </c>
      <c r="D822" s="181" t="s">
        <v>21</v>
      </c>
      <c r="E822" s="181" t="s">
        <v>3</v>
      </c>
      <c r="F822" s="181" t="s">
        <v>101</v>
      </c>
      <c r="G822" s="181" t="s">
        <v>100</v>
      </c>
      <c r="H822" s="181" t="s">
        <v>104</v>
      </c>
      <c r="I822" s="183">
        <v>10</v>
      </c>
      <c r="AU822" s="178"/>
      <c r="AV822" s="178"/>
      <c r="AW822" s="178"/>
      <c r="AX822" s="178"/>
      <c r="AY822" s="178"/>
      <c r="AZ822" s="178"/>
      <c r="BA822" s="178"/>
      <c r="BB822" s="178"/>
      <c r="BC822" s="178"/>
      <c r="BD822" s="178"/>
      <c r="CF822" s="178"/>
    </row>
    <row r="823" spans="1:84" ht="15.75" x14ac:dyDescent="0.25">
      <c r="A823" s="103" t="str">
        <f>DataTable3[[#This Row],[FlightNumber]]&amp;" "&amp;DataTable3[[#This Row],[Departure Date]]</f>
        <v>VS75y 44400</v>
      </c>
      <c r="B823" s="185">
        <v>44400</v>
      </c>
      <c r="C823" s="182" t="s">
        <v>118</v>
      </c>
      <c r="D823" s="181" t="s">
        <v>3</v>
      </c>
      <c r="E823" s="181" t="s">
        <v>21</v>
      </c>
      <c r="F823" s="181" t="s">
        <v>99</v>
      </c>
      <c r="G823" s="181" t="s">
        <v>100</v>
      </c>
      <c r="H823" s="181" t="s">
        <v>106</v>
      </c>
      <c r="I823" s="183">
        <v>10</v>
      </c>
      <c r="AU823" s="178"/>
      <c r="AV823" s="178"/>
      <c r="AW823" s="178"/>
      <c r="AX823" s="178"/>
      <c r="AY823" s="178"/>
      <c r="AZ823" s="178"/>
      <c r="BA823" s="178"/>
      <c r="BB823" s="178"/>
      <c r="BC823" s="178"/>
      <c r="BD823" s="178"/>
      <c r="CF823" s="178"/>
    </row>
    <row r="824" spans="1:84" ht="15.75" x14ac:dyDescent="0.25">
      <c r="A824" s="103" t="str">
        <f>DataTable3[[#This Row],[FlightNumber]]&amp;" "&amp;DataTable3[[#This Row],[Departure Date]]</f>
        <v>VS28y 44400</v>
      </c>
      <c r="B824" s="185">
        <v>44400</v>
      </c>
      <c r="C824" s="182" t="s">
        <v>120</v>
      </c>
      <c r="D824" s="181" t="s">
        <v>21</v>
      </c>
      <c r="E824" s="181" t="s">
        <v>2</v>
      </c>
      <c r="F824" s="181" t="s">
        <v>101</v>
      </c>
      <c r="G824" s="181" t="s">
        <v>100</v>
      </c>
      <c r="H824" s="181" t="s">
        <v>109</v>
      </c>
      <c r="I824" s="183">
        <v>10</v>
      </c>
      <c r="AU824" s="178"/>
      <c r="AV824" s="178"/>
      <c r="AW824" s="178"/>
      <c r="AX824" s="178"/>
      <c r="AY824" s="178"/>
      <c r="AZ824" s="178"/>
      <c r="BA824" s="178"/>
      <c r="BB824" s="178"/>
      <c r="BC824" s="178"/>
      <c r="BD824" s="178"/>
      <c r="CF824" s="178"/>
    </row>
    <row r="825" spans="1:84" ht="15.75" x14ac:dyDescent="0.25">
      <c r="A825" s="103" t="str">
        <f>DataTable3[[#This Row],[FlightNumber]]&amp;" "&amp;DataTable3[[#This Row],[Departure Date]]</f>
        <v>VS27y 44400</v>
      </c>
      <c r="B825" s="185">
        <v>44400</v>
      </c>
      <c r="C825" s="182" t="s">
        <v>117</v>
      </c>
      <c r="D825" s="181" t="s">
        <v>2</v>
      </c>
      <c r="E825" s="181" t="s">
        <v>21</v>
      </c>
      <c r="F825" s="181" t="s">
        <v>99</v>
      </c>
      <c r="G825" s="181" t="s">
        <v>100</v>
      </c>
      <c r="H825" s="181" t="s">
        <v>107</v>
      </c>
      <c r="I825" s="183">
        <v>10</v>
      </c>
      <c r="AU825" s="178"/>
      <c r="AV825" s="178"/>
      <c r="AW825" s="178"/>
      <c r="AX825" s="178"/>
      <c r="AY825" s="178"/>
      <c r="AZ825" s="178"/>
      <c r="BA825" s="178"/>
      <c r="BB825" s="178"/>
      <c r="BC825" s="178"/>
      <c r="BD825" s="178"/>
      <c r="CF825" s="178"/>
    </row>
    <row r="826" spans="1:84" ht="15.75" x14ac:dyDescent="0.25">
      <c r="A826" s="103" t="str">
        <f>DataTable3[[#This Row],[FlightNumber]]&amp;" "&amp;DataTable3[[#This Row],[Departure Date]]</f>
        <v>VS71y 44400</v>
      </c>
      <c r="B826" s="185">
        <v>44400</v>
      </c>
      <c r="C826" s="182" t="s">
        <v>122</v>
      </c>
      <c r="D826" s="181" t="s">
        <v>11</v>
      </c>
      <c r="E826" s="181" t="s">
        <v>21</v>
      </c>
      <c r="F826" s="181" t="s">
        <v>99</v>
      </c>
      <c r="G826" s="181" t="s">
        <v>100</v>
      </c>
      <c r="H826" s="181" t="s">
        <v>108</v>
      </c>
      <c r="I826" s="183">
        <v>10</v>
      </c>
      <c r="AU826" s="178"/>
      <c r="AV826" s="178"/>
      <c r="AW826" s="178"/>
      <c r="AX826" s="178"/>
      <c r="AY826" s="178"/>
      <c r="AZ826" s="178"/>
      <c r="BA826" s="178"/>
      <c r="BB826" s="178"/>
      <c r="BC826" s="178"/>
      <c r="BD826" s="178"/>
      <c r="CF826" s="178"/>
    </row>
    <row r="827" spans="1:84" ht="15.75" x14ac:dyDescent="0.25">
      <c r="A827" s="103" t="str">
        <f>DataTable3[[#This Row],[FlightNumber]]&amp;" "&amp;DataTable3[[#This Row],[Departure Date]]</f>
        <v>VS72y 44400</v>
      </c>
      <c r="B827" s="185">
        <v>44400</v>
      </c>
      <c r="C827" s="182" t="s">
        <v>121</v>
      </c>
      <c r="D827" s="181" t="s">
        <v>21</v>
      </c>
      <c r="E827" s="181" t="s">
        <v>11</v>
      </c>
      <c r="F827" s="181" t="s">
        <v>101</v>
      </c>
      <c r="G827" s="181" t="s">
        <v>100</v>
      </c>
      <c r="H827" s="181" t="s">
        <v>105</v>
      </c>
      <c r="I827" s="183">
        <v>10</v>
      </c>
      <c r="AU827" s="178"/>
      <c r="AV827" s="178"/>
      <c r="AW827" s="178"/>
      <c r="AX827" s="178"/>
      <c r="AY827" s="178"/>
      <c r="AZ827" s="178"/>
      <c r="BA827" s="178"/>
      <c r="BB827" s="178"/>
      <c r="BC827" s="178"/>
      <c r="BD827" s="178"/>
      <c r="CF827" s="178"/>
    </row>
    <row r="828" spans="1:84" ht="15.75" x14ac:dyDescent="0.25">
      <c r="A828" s="103" t="str">
        <f>DataTable3[[#This Row],[FlightNumber]]&amp;" "&amp;DataTable3[[#This Row],[Departure Date]]</f>
        <v>VS72y 44401</v>
      </c>
      <c r="B828" s="185">
        <v>44401</v>
      </c>
      <c r="C828" s="182" t="s">
        <v>121</v>
      </c>
      <c r="D828" s="181" t="s">
        <v>21</v>
      </c>
      <c r="E828" s="181" t="s">
        <v>11</v>
      </c>
      <c r="F828" s="181" t="s">
        <v>101</v>
      </c>
      <c r="G828" s="181" t="s">
        <v>100</v>
      </c>
      <c r="H828" s="181" t="s">
        <v>105</v>
      </c>
      <c r="I828" s="183">
        <v>10</v>
      </c>
      <c r="AU828" s="178"/>
      <c r="AV828" s="178"/>
      <c r="AW828" s="178"/>
      <c r="AX828" s="178"/>
      <c r="AY828" s="178"/>
      <c r="AZ828" s="178"/>
      <c r="BA828" s="178"/>
      <c r="BB828" s="178"/>
      <c r="BC828" s="178"/>
      <c r="BD828" s="178"/>
      <c r="CF828" s="178"/>
    </row>
    <row r="829" spans="1:84" ht="15.75" x14ac:dyDescent="0.25">
      <c r="A829" s="103" t="str">
        <f>DataTable3[[#This Row],[FlightNumber]]&amp;" "&amp;DataTable3[[#This Row],[Departure Date]]</f>
        <v>VS71y 44401</v>
      </c>
      <c r="B829" s="185">
        <v>44401</v>
      </c>
      <c r="C829" s="182" t="s">
        <v>122</v>
      </c>
      <c r="D829" s="181" t="s">
        <v>11</v>
      </c>
      <c r="E829" s="181" t="s">
        <v>21</v>
      </c>
      <c r="F829" s="181" t="s">
        <v>99</v>
      </c>
      <c r="G829" s="181" t="s">
        <v>100</v>
      </c>
      <c r="H829" s="181" t="s">
        <v>108</v>
      </c>
      <c r="I829" s="183">
        <v>10</v>
      </c>
      <c r="AU829" s="178"/>
      <c r="AV829" s="178"/>
      <c r="AW829" s="178"/>
      <c r="AX829" s="178"/>
      <c r="AY829" s="178"/>
      <c r="AZ829" s="178"/>
      <c r="BA829" s="178"/>
      <c r="BB829" s="178"/>
      <c r="BC829" s="178"/>
      <c r="BD829" s="178"/>
      <c r="CF829" s="178"/>
    </row>
    <row r="830" spans="1:84" ht="15.75" x14ac:dyDescent="0.25">
      <c r="A830" s="103" t="str">
        <f>DataTable3[[#This Row],[FlightNumber]]&amp;" "&amp;DataTable3[[#This Row],[Departure Date]]</f>
        <v>VS27y 44401</v>
      </c>
      <c r="B830" s="185">
        <v>44401</v>
      </c>
      <c r="C830" s="182" t="s">
        <v>117</v>
      </c>
      <c r="D830" s="181" t="s">
        <v>2</v>
      </c>
      <c r="E830" s="181" t="s">
        <v>21</v>
      </c>
      <c r="F830" s="181" t="s">
        <v>99</v>
      </c>
      <c r="G830" s="181" t="s">
        <v>100</v>
      </c>
      <c r="H830" s="181" t="s">
        <v>107</v>
      </c>
      <c r="I830" s="183">
        <v>10</v>
      </c>
      <c r="AU830" s="178"/>
      <c r="AV830" s="178"/>
      <c r="AW830" s="178"/>
      <c r="AX830" s="178"/>
      <c r="AY830" s="178"/>
      <c r="AZ830" s="178"/>
      <c r="BA830" s="178"/>
      <c r="BB830" s="178"/>
      <c r="BC830" s="178"/>
      <c r="BD830" s="178"/>
      <c r="CF830" s="178"/>
    </row>
    <row r="831" spans="1:84" ht="15.75" x14ac:dyDescent="0.25">
      <c r="A831" s="103" t="str">
        <f>DataTable3[[#This Row],[FlightNumber]]&amp;" "&amp;DataTable3[[#This Row],[Departure Date]]</f>
        <v>VS28y 44401</v>
      </c>
      <c r="B831" s="185">
        <v>44401</v>
      </c>
      <c r="C831" s="182" t="s">
        <v>120</v>
      </c>
      <c r="D831" s="181" t="s">
        <v>21</v>
      </c>
      <c r="E831" s="181" t="s">
        <v>2</v>
      </c>
      <c r="F831" s="181" t="s">
        <v>101</v>
      </c>
      <c r="G831" s="181" t="s">
        <v>100</v>
      </c>
      <c r="H831" s="181" t="s">
        <v>109</v>
      </c>
      <c r="I831" s="183">
        <v>10</v>
      </c>
      <c r="AU831" s="178"/>
      <c r="AV831" s="178"/>
      <c r="AW831" s="178"/>
      <c r="AX831" s="178"/>
      <c r="AY831" s="178"/>
      <c r="AZ831" s="178"/>
      <c r="BA831" s="178"/>
      <c r="BB831" s="178"/>
      <c r="BC831" s="178"/>
      <c r="BD831" s="178"/>
      <c r="CF831" s="178"/>
    </row>
    <row r="832" spans="1:84" ht="15.75" x14ac:dyDescent="0.25">
      <c r="A832" s="103" t="str">
        <f>DataTable3[[#This Row],[FlightNumber]]&amp;" "&amp;DataTable3[[#This Row],[Departure Date]]</f>
        <v>VS75y 44401</v>
      </c>
      <c r="B832" s="185">
        <v>44401</v>
      </c>
      <c r="C832" s="182" t="s">
        <v>118</v>
      </c>
      <c r="D832" s="181" t="s">
        <v>3</v>
      </c>
      <c r="E832" s="181" t="s">
        <v>21</v>
      </c>
      <c r="F832" s="181" t="s">
        <v>99</v>
      </c>
      <c r="G832" s="181" t="s">
        <v>100</v>
      </c>
      <c r="H832" s="181" t="s">
        <v>106</v>
      </c>
      <c r="I832" s="183">
        <v>10</v>
      </c>
      <c r="AU832" s="178"/>
      <c r="AV832" s="178"/>
      <c r="AW832" s="178"/>
      <c r="AX832" s="178"/>
      <c r="AY832" s="178"/>
      <c r="AZ832" s="178"/>
      <c r="BA832" s="178"/>
      <c r="BB832" s="178"/>
      <c r="BC832" s="178"/>
      <c r="BD832" s="178"/>
      <c r="CF832" s="178"/>
    </row>
    <row r="833" spans="1:84" ht="15.75" x14ac:dyDescent="0.25">
      <c r="A833" s="103" t="str">
        <f>DataTable3[[#This Row],[FlightNumber]]&amp;" "&amp;DataTable3[[#This Row],[Departure Date]]</f>
        <v>VS76y 44401</v>
      </c>
      <c r="B833" s="185">
        <v>44401</v>
      </c>
      <c r="C833" s="182" t="s">
        <v>119</v>
      </c>
      <c r="D833" s="181" t="s">
        <v>21</v>
      </c>
      <c r="E833" s="181" t="s">
        <v>3</v>
      </c>
      <c r="F833" s="181" t="s">
        <v>101</v>
      </c>
      <c r="G833" s="181" t="s">
        <v>100</v>
      </c>
      <c r="H833" s="181" t="s">
        <v>104</v>
      </c>
      <c r="I833" s="183">
        <v>10</v>
      </c>
      <c r="AU833" s="178"/>
      <c r="AV833" s="178"/>
      <c r="AW833" s="178"/>
      <c r="AX833" s="178"/>
      <c r="AY833" s="178"/>
      <c r="AZ833" s="178"/>
      <c r="BA833" s="178"/>
      <c r="BB833" s="178"/>
      <c r="BC833" s="178"/>
      <c r="BD833" s="178"/>
      <c r="CF833" s="178"/>
    </row>
    <row r="834" spans="1:84" ht="15.75" x14ac:dyDescent="0.25">
      <c r="A834" s="103" t="str">
        <f>DataTable3[[#This Row],[FlightNumber]]&amp;" "&amp;DataTable3[[#This Row],[Departure Date]]</f>
        <v>VS76y 44402</v>
      </c>
      <c r="B834" s="185">
        <v>44402</v>
      </c>
      <c r="C834" s="182" t="s">
        <v>119</v>
      </c>
      <c r="D834" s="181" t="s">
        <v>21</v>
      </c>
      <c r="E834" s="181" t="s">
        <v>3</v>
      </c>
      <c r="F834" s="181" t="s">
        <v>101</v>
      </c>
      <c r="G834" s="181" t="s">
        <v>100</v>
      </c>
      <c r="H834" s="181" t="s">
        <v>104</v>
      </c>
      <c r="I834" s="183">
        <v>10</v>
      </c>
      <c r="AU834" s="178"/>
      <c r="AV834" s="178"/>
      <c r="AW834" s="178"/>
      <c r="AX834" s="178"/>
      <c r="AY834" s="178"/>
      <c r="AZ834" s="178"/>
      <c r="BA834" s="178"/>
      <c r="BB834" s="178"/>
      <c r="BC834" s="178"/>
      <c r="BD834" s="178"/>
      <c r="CF834" s="178"/>
    </row>
    <row r="835" spans="1:84" ht="15.75" x14ac:dyDescent="0.25">
      <c r="A835" s="103" t="str">
        <f>DataTable3[[#This Row],[FlightNumber]]&amp;" "&amp;DataTable3[[#This Row],[Departure Date]]</f>
        <v>VS75y 44402</v>
      </c>
      <c r="B835" s="185">
        <v>44402</v>
      </c>
      <c r="C835" s="182" t="s">
        <v>118</v>
      </c>
      <c r="D835" s="181" t="s">
        <v>3</v>
      </c>
      <c r="E835" s="181" t="s">
        <v>21</v>
      </c>
      <c r="F835" s="181" t="s">
        <v>99</v>
      </c>
      <c r="G835" s="181" t="s">
        <v>100</v>
      </c>
      <c r="H835" s="181" t="s">
        <v>106</v>
      </c>
      <c r="I835" s="183">
        <v>10</v>
      </c>
      <c r="AU835" s="178"/>
      <c r="AV835" s="178"/>
      <c r="AW835" s="178"/>
      <c r="AX835" s="178"/>
      <c r="AY835" s="178"/>
      <c r="AZ835" s="178"/>
      <c r="BA835" s="178"/>
      <c r="BB835" s="178"/>
      <c r="BC835" s="178"/>
      <c r="BD835" s="178"/>
      <c r="CF835" s="178"/>
    </row>
    <row r="836" spans="1:84" ht="15.75" x14ac:dyDescent="0.25">
      <c r="A836" s="103" t="str">
        <f>DataTable3[[#This Row],[FlightNumber]]&amp;" "&amp;DataTable3[[#This Row],[Departure Date]]</f>
        <v>VS28y 44402</v>
      </c>
      <c r="B836" s="185">
        <v>44402</v>
      </c>
      <c r="C836" s="182" t="s">
        <v>120</v>
      </c>
      <c r="D836" s="181" t="s">
        <v>21</v>
      </c>
      <c r="E836" s="181" t="s">
        <v>2</v>
      </c>
      <c r="F836" s="181" t="s">
        <v>101</v>
      </c>
      <c r="G836" s="181" t="s">
        <v>100</v>
      </c>
      <c r="H836" s="181" t="s">
        <v>109</v>
      </c>
      <c r="I836" s="183">
        <v>10</v>
      </c>
      <c r="AU836" s="178"/>
      <c r="AV836" s="178"/>
      <c r="AW836" s="178"/>
      <c r="AX836" s="178"/>
      <c r="AY836" s="178"/>
      <c r="AZ836" s="178"/>
      <c r="BA836" s="178"/>
      <c r="BB836" s="178"/>
      <c r="BC836" s="178"/>
      <c r="BD836" s="178"/>
      <c r="CF836" s="178"/>
    </row>
    <row r="837" spans="1:84" ht="15.75" x14ac:dyDescent="0.25">
      <c r="A837" s="103" t="str">
        <f>DataTable3[[#This Row],[FlightNumber]]&amp;" "&amp;DataTable3[[#This Row],[Departure Date]]</f>
        <v>VS27y 44402</v>
      </c>
      <c r="B837" s="185">
        <v>44402</v>
      </c>
      <c r="C837" s="182" t="s">
        <v>117</v>
      </c>
      <c r="D837" s="181" t="s">
        <v>2</v>
      </c>
      <c r="E837" s="181" t="s">
        <v>21</v>
      </c>
      <c r="F837" s="181" t="s">
        <v>99</v>
      </c>
      <c r="G837" s="181" t="s">
        <v>100</v>
      </c>
      <c r="H837" s="181" t="s">
        <v>107</v>
      </c>
      <c r="I837" s="183">
        <v>10</v>
      </c>
      <c r="AU837" s="178"/>
      <c r="AV837" s="178"/>
      <c r="AW837" s="178"/>
      <c r="AX837" s="178"/>
      <c r="AY837" s="178"/>
      <c r="AZ837" s="178"/>
      <c r="BA837" s="178"/>
      <c r="BB837" s="178"/>
      <c r="BC837" s="178"/>
      <c r="BD837" s="178"/>
      <c r="CF837" s="178"/>
    </row>
    <row r="838" spans="1:84" ht="15.75" x14ac:dyDescent="0.25">
      <c r="A838" s="103" t="str">
        <f>DataTable3[[#This Row],[FlightNumber]]&amp;" "&amp;DataTable3[[#This Row],[Departure Date]]</f>
        <v>VS161y 44402</v>
      </c>
      <c r="B838" s="185">
        <v>44402</v>
      </c>
      <c r="C838" s="182" t="s">
        <v>129</v>
      </c>
      <c r="D838" s="181" t="s">
        <v>73</v>
      </c>
      <c r="E838" s="181" t="s">
        <v>21</v>
      </c>
      <c r="F838" s="181" t="s">
        <v>99</v>
      </c>
      <c r="G838" s="181" t="s">
        <v>100</v>
      </c>
      <c r="H838" s="181" t="s">
        <v>110</v>
      </c>
      <c r="I838" s="183">
        <v>10</v>
      </c>
      <c r="AU838" s="178"/>
      <c r="AV838" s="178"/>
      <c r="AW838" s="178"/>
      <c r="AX838" s="178"/>
      <c r="AY838" s="178"/>
      <c r="AZ838" s="178"/>
      <c r="BA838" s="178"/>
      <c r="BB838" s="178"/>
      <c r="BC838" s="178"/>
      <c r="BD838" s="178"/>
      <c r="CF838" s="178"/>
    </row>
    <row r="839" spans="1:84" ht="15.75" x14ac:dyDescent="0.25">
      <c r="A839" s="103" t="str">
        <f>DataTable3[[#This Row],[FlightNumber]]&amp;" "&amp;DataTable3[[#This Row],[Departure Date]]</f>
        <v>VS162y 44402</v>
      </c>
      <c r="B839" s="185">
        <v>44402</v>
      </c>
      <c r="C839" s="182" t="s">
        <v>121</v>
      </c>
      <c r="D839" s="181" t="s">
        <v>21</v>
      </c>
      <c r="E839" s="181" t="s">
        <v>73</v>
      </c>
      <c r="F839" s="181" t="s">
        <v>101</v>
      </c>
      <c r="G839" s="181" t="s">
        <v>100</v>
      </c>
      <c r="H839" s="181" t="s">
        <v>111</v>
      </c>
      <c r="I839" s="183">
        <v>10</v>
      </c>
      <c r="AU839" s="178"/>
      <c r="AV839" s="178"/>
      <c r="AW839" s="178"/>
      <c r="AX839" s="178"/>
      <c r="AY839" s="178"/>
      <c r="AZ839" s="178"/>
      <c r="BA839" s="178"/>
      <c r="BB839" s="178"/>
      <c r="BC839" s="178"/>
      <c r="BD839" s="178"/>
      <c r="CF839" s="178"/>
    </row>
    <row r="840" spans="1:84" ht="15.75" x14ac:dyDescent="0.25">
      <c r="A840" s="103" t="str">
        <f>DataTable3[[#This Row],[FlightNumber]]&amp;" "&amp;DataTable3[[#This Row],[Departure Date]]</f>
        <v>VS27y 44403</v>
      </c>
      <c r="B840" s="185">
        <v>44403</v>
      </c>
      <c r="C840" s="182" t="s">
        <v>117</v>
      </c>
      <c r="D840" s="181" t="s">
        <v>2</v>
      </c>
      <c r="E840" s="181" t="s">
        <v>21</v>
      </c>
      <c r="F840" s="181" t="s">
        <v>99</v>
      </c>
      <c r="G840" s="181" t="s">
        <v>100</v>
      </c>
      <c r="H840" s="181" t="s">
        <v>107</v>
      </c>
      <c r="I840" s="183">
        <v>10</v>
      </c>
      <c r="AU840" s="178"/>
      <c r="AV840" s="178"/>
      <c r="AW840" s="178"/>
      <c r="AX840" s="178"/>
      <c r="AY840" s="178"/>
      <c r="AZ840" s="178"/>
      <c r="BA840" s="178"/>
      <c r="BB840" s="178"/>
      <c r="BC840" s="178"/>
      <c r="BD840" s="178"/>
      <c r="CF840" s="178"/>
    </row>
    <row r="841" spans="1:84" ht="15.75" x14ac:dyDescent="0.25">
      <c r="A841" s="103" t="str">
        <f>DataTable3[[#This Row],[FlightNumber]]&amp;" "&amp;DataTable3[[#This Row],[Departure Date]]</f>
        <v>VS28y 44403</v>
      </c>
      <c r="B841" s="185">
        <v>44403</v>
      </c>
      <c r="C841" s="182" t="s">
        <v>120</v>
      </c>
      <c r="D841" s="181" t="s">
        <v>21</v>
      </c>
      <c r="E841" s="181" t="s">
        <v>2</v>
      </c>
      <c r="F841" s="181" t="s">
        <v>101</v>
      </c>
      <c r="G841" s="181" t="s">
        <v>100</v>
      </c>
      <c r="H841" s="181" t="s">
        <v>109</v>
      </c>
      <c r="I841" s="183">
        <v>10</v>
      </c>
      <c r="AU841" s="178"/>
      <c r="AV841" s="178"/>
      <c r="AW841" s="178"/>
      <c r="AX841" s="178"/>
      <c r="AY841" s="178"/>
      <c r="AZ841" s="178"/>
      <c r="BA841" s="178"/>
      <c r="BB841" s="178"/>
      <c r="BC841" s="178"/>
      <c r="BD841" s="178"/>
      <c r="CF841" s="178"/>
    </row>
    <row r="842" spans="1:84" ht="15.75" x14ac:dyDescent="0.25">
      <c r="A842" s="103" t="str">
        <f>DataTable3[[#This Row],[FlightNumber]]&amp;" "&amp;DataTable3[[#This Row],[Departure Date]]</f>
        <v>VS75y 44403</v>
      </c>
      <c r="B842" s="185">
        <v>44403</v>
      </c>
      <c r="C842" s="182" t="s">
        <v>118</v>
      </c>
      <c r="D842" s="181" t="s">
        <v>3</v>
      </c>
      <c r="E842" s="181" t="s">
        <v>21</v>
      </c>
      <c r="F842" s="181" t="s">
        <v>99</v>
      </c>
      <c r="G842" s="181" t="s">
        <v>100</v>
      </c>
      <c r="H842" s="181" t="s">
        <v>106</v>
      </c>
      <c r="I842" s="183">
        <v>10</v>
      </c>
      <c r="AU842" s="178"/>
      <c r="AV842" s="178"/>
      <c r="AW842" s="178"/>
      <c r="AX842" s="178"/>
      <c r="AY842" s="178"/>
      <c r="AZ842" s="178"/>
      <c r="BA842" s="178"/>
      <c r="BB842" s="178"/>
      <c r="BC842" s="178"/>
      <c r="BD842" s="178"/>
      <c r="CF842" s="178"/>
    </row>
    <row r="843" spans="1:84" ht="15.75" x14ac:dyDescent="0.25">
      <c r="A843" s="103" t="str">
        <f>DataTable3[[#This Row],[FlightNumber]]&amp;" "&amp;DataTable3[[#This Row],[Departure Date]]</f>
        <v>VS76y 44403</v>
      </c>
      <c r="B843" s="185">
        <v>44403</v>
      </c>
      <c r="C843" s="182" t="s">
        <v>119</v>
      </c>
      <c r="D843" s="181" t="s">
        <v>21</v>
      </c>
      <c r="E843" s="181" t="s">
        <v>3</v>
      </c>
      <c r="F843" s="181" t="s">
        <v>101</v>
      </c>
      <c r="G843" s="181" t="s">
        <v>100</v>
      </c>
      <c r="H843" s="181" t="s">
        <v>104</v>
      </c>
      <c r="I843" s="183">
        <v>10</v>
      </c>
      <c r="AU843" s="178"/>
      <c r="AV843" s="178"/>
      <c r="AW843" s="178"/>
      <c r="AX843" s="178"/>
      <c r="AY843" s="178"/>
      <c r="AZ843" s="178"/>
      <c r="BA843" s="178"/>
      <c r="BB843" s="178"/>
      <c r="BC843" s="178"/>
      <c r="BD843" s="178"/>
      <c r="CF843" s="178"/>
    </row>
    <row r="844" spans="1:84" ht="15.75" x14ac:dyDescent="0.25">
      <c r="A844" s="103" t="str">
        <f>DataTable3[[#This Row],[FlightNumber]]&amp;" "&amp;DataTable3[[#This Row],[Departure Date]]</f>
        <v>VS76y 44404</v>
      </c>
      <c r="B844" s="185">
        <v>44404</v>
      </c>
      <c r="C844" s="182" t="s">
        <v>119</v>
      </c>
      <c r="D844" s="181" t="s">
        <v>21</v>
      </c>
      <c r="E844" s="181" t="s">
        <v>3</v>
      </c>
      <c r="F844" s="181" t="s">
        <v>101</v>
      </c>
      <c r="G844" s="181" t="s">
        <v>100</v>
      </c>
      <c r="H844" s="181" t="s">
        <v>104</v>
      </c>
      <c r="I844" s="183">
        <v>10</v>
      </c>
      <c r="AU844" s="178"/>
      <c r="AV844" s="178"/>
      <c r="AW844" s="178"/>
      <c r="AX844" s="178"/>
      <c r="AY844" s="178"/>
      <c r="AZ844" s="178"/>
      <c r="BA844" s="178"/>
      <c r="BB844" s="178"/>
      <c r="BC844" s="178"/>
      <c r="BD844" s="178"/>
      <c r="CF844" s="178"/>
    </row>
    <row r="845" spans="1:84" ht="15.75" x14ac:dyDescent="0.25">
      <c r="A845" s="103" t="str">
        <f>DataTable3[[#This Row],[FlightNumber]]&amp;" "&amp;DataTable3[[#This Row],[Departure Date]]</f>
        <v>VS75y 44404</v>
      </c>
      <c r="B845" s="185">
        <v>44404</v>
      </c>
      <c r="C845" s="182" t="s">
        <v>118</v>
      </c>
      <c r="D845" s="181" t="s">
        <v>3</v>
      </c>
      <c r="E845" s="181" t="s">
        <v>21</v>
      </c>
      <c r="F845" s="181" t="s">
        <v>99</v>
      </c>
      <c r="G845" s="181" t="s">
        <v>100</v>
      </c>
      <c r="H845" s="181" t="s">
        <v>106</v>
      </c>
      <c r="I845" s="183">
        <v>10</v>
      </c>
      <c r="AU845" s="178"/>
      <c r="AV845" s="178"/>
      <c r="AW845" s="178"/>
      <c r="AX845" s="178"/>
      <c r="AY845" s="178"/>
      <c r="AZ845" s="178"/>
      <c r="BA845" s="178"/>
      <c r="BB845" s="178"/>
      <c r="BC845" s="178"/>
      <c r="BD845" s="178"/>
      <c r="CF845" s="178"/>
    </row>
    <row r="846" spans="1:84" ht="15.75" x14ac:dyDescent="0.25">
      <c r="A846" s="103" t="str">
        <f>DataTable3[[#This Row],[FlightNumber]]&amp;" "&amp;DataTable3[[#This Row],[Departure Date]]</f>
        <v>VS28y 44404</v>
      </c>
      <c r="B846" s="185">
        <v>44404</v>
      </c>
      <c r="C846" s="182" t="s">
        <v>120</v>
      </c>
      <c r="D846" s="181" t="s">
        <v>21</v>
      </c>
      <c r="E846" s="181" t="s">
        <v>2</v>
      </c>
      <c r="F846" s="181" t="s">
        <v>101</v>
      </c>
      <c r="G846" s="181" t="s">
        <v>100</v>
      </c>
      <c r="H846" s="181" t="s">
        <v>109</v>
      </c>
      <c r="I846" s="183">
        <v>10</v>
      </c>
      <c r="AU846" s="178"/>
      <c r="AV846" s="178"/>
      <c r="AW846" s="178"/>
      <c r="AX846" s="178"/>
      <c r="AY846" s="178"/>
      <c r="AZ846" s="178"/>
      <c r="BA846" s="178"/>
      <c r="BB846" s="178"/>
      <c r="BC846" s="178"/>
      <c r="BD846" s="178"/>
      <c r="CF846" s="178"/>
    </row>
    <row r="847" spans="1:84" ht="15.75" x14ac:dyDescent="0.25">
      <c r="A847" s="103" t="str">
        <f>DataTable3[[#This Row],[FlightNumber]]&amp;" "&amp;DataTable3[[#This Row],[Departure Date]]</f>
        <v>VS27y 44404</v>
      </c>
      <c r="B847" s="185">
        <v>44404</v>
      </c>
      <c r="C847" s="182" t="s">
        <v>117</v>
      </c>
      <c r="D847" s="181" t="s">
        <v>2</v>
      </c>
      <c r="E847" s="181" t="s">
        <v>21</v>
      </c>
      <c r="F847" s="181" t="s">
        <v>99</v>
      </c>
      <c r="G847" s="181" t="s">
        <v>100</v>
      </c>
      <c r="H847" s="181" t="s">
        <v>107</v>
      </c>
      <c r="I847" s="183">
        <v>10</v>
      </c>
      <c r="AU847" s="178"/>
      <c r="AV847" s="178"/>
      <c r="AW847" s="178"/>
      <c r="AX847" s="178"/>
      <c r="AY847" s="178"/>
      <c r="AZ847" s="178"/>
      <c r="BA847" s="178"/>
      <c r="BB847" s="178"/>
      <c r="BC847" s="178"/>
      <c r="BD847" s="178"/>
      <c r="CF847" s="178"/>
    </row>
    <row r="848" spans="1:84" ht="15.75" x14ac:dyDescent="0.25">
      <c r="A848" s="103" t="str">
        <f>DataTable3[[#This Row],[FlightNumber]]&amp;" "&amp;DataTable3[[#This Row],[Departure Date]]</f>
        <v>VS27y 44405</v>
      </c>
      <c r="B848" s="185">
        <v>44405</v>
      </c>
      <c r="C848" s="182" t="s">
        <v>117</v>
      </c>
      <c r="D848" s="181" t="s">
        <v>2</v>
      </c>
      <c r="E848" s="181" t="s">
        <v>21</v>
      </c>
      <c r="F848" s="181" t="s">
        <v>99</v>
      </c>
      <c r="G848" s="181" t="s">
        <v>100</v>
      </c>
      <c r="H848" s="181" t="s">
        <v>107</v>
      </c>
      <c r="I848" s="183">
        <v>10</v>
      </c>
      <c r="AU848" s="178"/>
      <c r="AV848" s="178"/>
      <c r="AW848" s="178"/>
      <c r="AX848" s="178"/>
      <c r="AY848" s="178"/>
      <c r="AZ848" s="178"/>
      <c r="BA848" s="178"/>
      <c r="BB848" s="178"/>
      <c r="BC848" s="178"/>
      <c r="BD848" s="178"/>
      <c r="CF848" s="178"/>
    </row>
    <row r="849" spans="1:84" ht="15.75" x14ac:dyDescent="0.25">
      <c r="A849" s="103" t="str">
        <f>DataTable3[[#This Row],[FlightNumber]]&amp;" "&amp;DataTable3[[#This Row],[Departure Date]]</f>
        <v>VS28y 44405</v>
      </c>
      <c r="B849" s="185">
        <v>44405</v>
      </c>
      <c r="C849" s="182" t="s">
        <v>120</v>
      </c>
      <c r="D849" s="181" t="s">
        <v>21</v>
      </c>
      <c r="E849" s="181" t="s">
        <v>2</v>
      </c>
      <c r="F849" s="181" t="s">
        <v>101</v>
      </c>
      <c r="G849" s="181" t="s">
        <v>100</v>
      </c>
      <c r="H849" s="181" t="s">
        <v>109</v>
      </c>
      <c r="I849" s="183">
        <v>10</v>
      </c>
      <c r="AU849" s="178"/>
      <c r="AV849" s="178"/>
      <c r="AW849" s="178"/>
      <c r="AX849" s="178"/>
      <c r="AY849" s="178"/>
      <c r="AZ849" s="178"/>
      <c r="BA849" s="178"/>
      <c r="BB849" s="178"/>
      <c r="BC849" s="178"/>
      <c r="BD849" s="178"/>
      <c r="CF849" s="178"/>
    </row>
    <row r="850" spans="1:84" ht="15.75" x14ac:dyDescent="0.25">
      <c r="A850" s="103" t="str">
        <f>DataTable3[[#This Row],[FlightNumber]]&amp;" "&amp;DataTable3[[#This Row],[Departure Date]]</f>
        <v>VS75y 44405</v>
      </c>
      <c r="B850" s="185">
        <v>44405</v>
      </c>
      <c r="C850" s="182" t="s">
        <v>118</v>
      </c>
      <c r="D850" s="181" t="s">
        <v>3</v>
      </c>
      <c r="E850" s="181" t="s">
        <v>21</v>
      </c>
      <c r="F850" s="181" t="s">
        <v>99</v>
      </c>
      <c r="G850" s="181" t="s">
        <v>100</v>
      </c>
      <c r="H850" s="181" t="s">
        <v>106</v>
      </c>
      <c r="I850" s="183">
        <v>10</v>
      </c>
      <c r="AU850" s="178"/>
      <c r="AV850" s="178"/>
      <c r="AW850" s="178"/>
      <c r="AX850" s="178"/>
      <c r="AY850" s="178"/>
      <c r="AZ850" s="178"/>
      <c r="BA850" s="178"/>
      <c r="BB850" s="178"/>
      <c r="BC850" s="178"/>
      <c r="BD850" s="178"/>
      <c r="CF850" s="178"/>
    </row>
    <row r="851" spans="1:84" ht="15.75" x14ac:dyDescent="0.25">
      <c r="A851" s="103" t="str">
        <f>DataTable3[[#This Row],[FlightNumber]]&amp;" "&amp;DataTable3[[#This Row],[Departure Date]]</f>
        <v>VS76y 44405</v>
      </c>
      <c r="B851" s="185">
        <v>44405</v>
      </c>
      <c r="C851" s="182" t="s">
        <v>119</v>
      </c>
      <c r="D851" s="181" t="s">
        <v>21</v>
      </c>
      <c r="E851" s="181" t="s">
        <v>3</v>
      </c>
      <c r="F851" s="181" t="s">
        <v>101</v>
      </c>
      <c r="G851" s="181" t="s">
        <v>100</v>
      </c>
      <c r="H851" s="181" t="s">
        <v>104</v>
      </c>
      <c r="I851" s="183">
        <v>10</v>
      </c>
      <c r="AU851" s="178"/>
      <c r="AV851" s="178"/>
      <c r="AW851" s="178"/>
      <c r="AX851" s="178"/>
      <c r="AY851" s="178"/>
      <c r="AZ851" s="178"/>
      <c r="BA851" s="178"/>
      <c r="BB851" s="178"/>
      <c r="BC851" s="178"/>
      <c r="BD851" s="178"/>
      <c r="CF851" s="178"/>
    </row>
    <row r="852" spans="1:84" ht="15.75" x14ac:dyDescent="0.25">
      <c r="A852" s="103" t="str">
        <f>DataTable3[[#This Row],[FlightNumber]]&amp;" "&amp;DataTable3[[#This Row],[Departure Date]]</f>
        <v>VS76y 44406</v>
      </c>
      <c r="B852" s="185">
        <v>44406</v>
      </c>
      <c r="C852" s="182" t="s">
        <v>119</v>
      </c>
      <c r="D852" s="181" t="s">
        <v>21</v>
      </c>
      <c r="E852" s="181" t="s">
        <v>3</v>
      </c>
      <c r="F852" s="181" t="s">
        <v>101</v>
      </c>
      <c r="G852" s="181" t="s">
        <v>100</v>
      </c>
      <c r="H852" s="181" t="s">
        <v>104</v>
      </c>
      <c r="I852" s="183">
        <v>10</v>
      </c>
      <c r="AU852" s="178"/>
      <c r="AV852" s="178"/>
      <c r="AW852" s="178"/>
      <c r="AX852" s="178"/>
      <c r="AY852" s="178"/>
      <c r="AZ852" s="178"/>
      <c r="BA852" s="178"/>
      <c r="BB852" s="178"/>
      <c r="BC852" s="178"/>
      <c r="BD852" s="178"/>
      <c r="CF852" s="178"/>
    </row>
    <row r="853" spans="1:84" ht="15.75" x14ac:dyDescent="0.25">
      <c r="A853" s="103" t="str">
        <f>DataTable3[[#This Row],[FlightNumber]]&amp;" "&amp;DataTable3[[#This Row],[Departure Date]]</f>
        <v>VS75y 44406</v>
      </c>
      <c r="B853" s="185">
        <v>44406</v>
      </c>
      <c r="C853" s="182" t="s">
        <v>118</v>
      </c>
      <c r="D853" s="181" t="s">
        <v>3</v>
      </c>
      <c r="E853" s="181" t="s">
        <v>21</v>
      </c>
      <c r="F853" s="181" t="s">
        <v>99</v>
      </c>
      <c r="G853" s="181" t="s">
        <v>100</v>
      </c>
      <c r="H853" s="181" t="s">
        <v>106</v>
      </c>
      <c r="I853" s="183">
        <v>10</v>
      </c>
      <c r="AU853" s="178"/>
      <c r="AV853" s="178"/>
      <c r="AW853" s="178"/>
      <c r="AX853" s="178"/>
      <c r="AY853" s="178"/>
      <c r="AZ853" s="178"/>
      <c r="BA853" s="178"/>
      <c r="BB853" s="178"/>
      <c r="BC853" s="178"/>
      <c r="BD853" s="178"/>
      <c r="CF853" s="178"/>
    </row>
    <row r="854" spans="1:84" ht="15.75" x14ac:dyDescent="0.25">
      <c r="A854" s="103" t="str">
        <f>DataTable3[[#This Row],[FlightNumber]]&amp;" "&amp;DataTable3[[#This Row],[Departure Date]]</f>
        <v>VS28y 44406</v>
      </c>
      <c r="B854" s="185">
        <v>44406</v>
      </c>
      <c r="C854" s="182" t="s">
        <v>120</v>
      </c>
      <c r="D854" s="181" t="s">
        <v>21</v>
      </c>
      <c r="E854" s="181" t="s">
        <v>2</v>
      </c>
      <c r="F854" s="181" t="s">
        <v>101</v>
      </c>
      <c r="G854" s="181" t="s">
        <v>100</v>
      </c>
      <c r="H854" s="181" t="s">
        <v>109</v>
      </c>
      <c r="I854" s="183">
        <v>10</v>
      </c>
      <c r="AU854" s="178"/>
      <c r="AV854" s="178"/>
      <c r="AW854" s="178"/>
      <c r="AX854" s="178"/>
      <c r="AY854" s="178"/>
      <c r="AZ854" s="178"/>
      <c r="BA854" s="178"/>
      <c r="BB854" s="178"/>
      <c r="BC854" s="178"/>
      <c r="BD854" s="178"/>
      <c r="CF854" s="178"/>
    </row>
    <row r="855" spans="1:84" ht="15.75" x14ac:dyDescent="0.25">
      <c r="A855" s="103" t="str">
        <f>DataTable3[[#This Row],[FlightNumber]]&amp;" "&amp;DataTable3[[#This Row],[Departure Date]]</f>
        <v>VS27y 44406</v>
      </c>
      <c r="B855" s="185">
        <v>44406</v>
      </c>
      <c r="C855" s="182" t="s">
        <v>117</v>
      </c>
      <c r="D855" s="181" t="s">
        <v>2</v>
      </c>
      <c r="E855" s="181" t="s">
        <v>21</v>
      </c>
      <c r="F855" s="181" t="s">
        <v>99</v>
      </c>
      <c r="G855" s="181" t="s">
        <v>100</v>
      </c>
      <c r="H855" s="181" t="s">
        <v>107</v>
      </c>
      <c r="I855" s="183">
        <v>10</v>
      </c>
      <c r="AU855" s="178"/>
      <c r="AV855" s="178"/>
      <c r="AW855" s="178"/>
      <c r="AX855" s="178"/>
      <c r="AY855" s="178"/>
      <c r="AZ855" s="178"/>
      <c r="BA855" s="178"/>
      <c r="BB855" s="178"/>
      <c r="BC855" s="178"/>
      <c r="BD855" s="178"/>
      <c r="CF855" s="178"/>
    </row>
    <row r="856" spans="1:84" ht="15.75" x14ac:dyDescent="0.25">
      <c r="A856" s="103" t="str">
        <f>DataTable3[[#This Row],[FlightNumber]]&amp;" "&amp;DataTable3[[#This Row],[Departure Date]]</f>
        <v>VS27y 44407</v>
      </c>
      <c r="B856" s="185">
        <v>44407</v>
      </c>
      <c r="C856" s="182" t="s">
        <v>117</v>
      </c>
      <c r="D856" s="181" t="s">
        <v>2</v>
      </c>
      <c r="E856" s="181" t="s">
        <v>21</v>
      </c>
      <c r="F856" s="181" t="s">
        <v>99</v>
      </c>
      <c r="G856" s="181" t="s">
        <v>100</v>
      </c>
      <c r="H856" s="181" t="s">
        <v>107</v>
      </c>
      <c r="I856" s="183">
        <v>10</v>
      </c>
      <c r="AU856" s="178"/>
      <c r="AV856" s="178"/>
      <c r="AW856" s="178"/>
      <c r="AX856" s="178"/>
      <c r="AY856" s="178"/>
      <c r="AZ856" s="178"/>
      <c r="BA856" s="178"/>
      <c r="BB856" s="178"/>
      <c r="BC856" s="178"/>
      <c r="BD856" s="178"/>
      <c r="CF856" s="178"/>
    </row>
    <row r="857" spans="1:84" ht="15.75" x14ac:dyDescent="0.25">
      <c r="A857" s="103" t="str">
        <f>DataTable3[[#This Row],[FlightNumber]]&amp;" "&amp;DataTable3[[#This Row],[Departure Date]]</f>
        <v>VS28y 44407</v>
      </c>
      <c r="B857" s="185">
        <v>44407</v>
      </c>
      <c r="C857" s="182" t="s">
        <v>120</v>
      </c>
      <c r="D857" s="181" t="s">
        <v>21</v>
      </c>
      <c r="E857" s="181" t="s">
        <v>2</v>
      </c>
      <c r="F857" s="181" t="s">
        <v>101</v>
      </c>
      <c r="G857" s="181" t="s">
        <v>100</v>
      </c>
      <c r="H857" s="181" t="s">
        <v>109</v>
      </c>
      <c r="I857" s="183">
        <v>10</v>
      </c>
      <c r="AU857" s="178"/>
      <c r="AV857" s="178"/>
      <c r="AW857" s="178"/>
      <c r="AX857" s="178"/>
      <c r="AY857" s="178"/>
      <c r="AZ857" s="178"/>
      <c r="BA857" s="178"/>
      <c r="BB857" s="178"/>
      <c r="BC857" s="178"/>
      <c r="BD857" s="178"/>
      <c r="CF857" s="178"/>
    </row>
    <row r="858" spans="1:84" ht="15.75" x14ac:dyDescent="0.25">
      <c r="A858" s="103" t="str">
        <f>DataTable3[[#This Row],[FlightNumber]]&amp;" "&amp;DataTable3[[#This Row],[Departure Date]]</f>
        <v>VS75y 44407</v>
      </c>
      <c r="B858" s="185">
        <v>44407</v>
      </c>
      <c r="C858" s="182" t="s">
        <v>118</v>
      </c>
      <c r="D858" s="181" t="s">
        <v>3</v>
      </c>
      <c r="E858" s="181" t="s">
        <v>21</v>
      </c>
      <c r="F858" s="181" t="s">
        <v>99</v>
      </c>
      <c r="G858" s="181" t="s">
        <v>100</v>
      </c>
      <c r="H858" s="181" t="s">
        <v>106</v>
      </c>
      <c r="I858" s="183">
        <v>10</v>
      </c>
      <c r="AU858" s="178"/>
      <c r="AV858" s="178"/>
      <c r="AW858" s="178"/>
      <c r="AX858" s="178"/>
      <c r="AY858" s="178"/>
      <c r="AZ858" s="178"/>
      <c r="BA858" s="178"/>
      <c r="BB858" s="178"/>
      <c r="BC858" s="178"/>
      <c r="BD858" s="178"/>
      <c r="CF858" s="178"/>
    </row>
    <row r="859" spans="1:84" ht="15.75" x14ac:dyDescent="0.25">
      <c r="A859" s="103" t="str">
        <f>DataTable3[[#This Row],[FlightNumber]]&amp;" "&amp;DataTable3[[#This Row],[Departure Date]]</f>
        <v>VS76y 44407</v>
      </c>
      <c r="B859" s="185">
        <v>44407</v>
      </c>
      <c r="C859" s="182" t="s">
        <v>119</v>
      </c>
      <c r="D859" s="181" t="s">
        <v>21</v>
      </c>
      <c r="E859" s="181" t="s">
        <v>3</v>
      </c>
      <c r="F859" s="181" t="s">
        <v>101</v>
      </c>
      <c r="G859" s="181" t="s">
        <v>100</v>
      </c>
      <c r="H859" s="181" t="s">
        <v>104</v>
      </c>
      <c r="I859" s="183">
        <v>10</v>
      </c>
      <c r="AU859" s="178"/>
      <c r="AV859" s="178"/>
      <c r="AW859" s="178"/>
      <c r="AX859" s="178"/>
      <c r="AY859" s="178"/>
      <c r="AZ859" s="178"/>
      <c r="BA859" s="178"/>
      <c r="BB859" s="178"/>
      <c r="BC859" s="178"/>
      <c r="BD859" s="178"/>
      <c r="CF859" s="178"/>
    </row>
    <row r="860" spans="1:84" ht="15.75" x14ac:dyDescent="0.25">
      <c r="A860" s="103" t="str">
        <f>DataTable3[[#This Row],[FlightNumber]]&amp;" "&amp;DataTable3[[#This Row],[Departure Date]]</f>
        <v>VS71y 44407</v>
      </c>
      <c r="B860" s="185">
        <v>44407</v>
      </c>
      <c r="C860" s="182" t="s">
        <v>122</v>
      </c>
      <c r="D860" s="181" t="s">
        <v>11</v>
      </c>
      <c r="E860" s="181" t="s">
        <v>21</v>
      </c>
      <c r="F860" s="181" t="s">
        <v>99</v>
      </c>
      <c r="G860" s="181" t="s">
        <v>100</v>
      </c>
      <c r="H860" s="181" t="s">
        <v>108</v>
      </c>
      <c r="I860" s="183">
        <v>10</v>
      </c>
      <c r="AU860" s="178"/>
      <c r="AV860" s="178"/>
      <c r="AW860" s="178"/>
      <c r="AX860" s="178"/>
      <c r="AY860" s="178"/>
      <c r="AZ860" s="178"/>
      <c r="BA860" s="178"/>
      <c r="BB860" s="178"/>
      <c r="BC860" s="178"/>
      <c r="BD860" s="178"/>
      <c r="CF860" s="178"/>
    </row>
    <row r="861" spans="1:84" ht="15.75" x14ac:dyDescent="0.25">
      <c r="A861" s="103" t="str">
        <f>DataTable3[[#This Row],[FlightNumber]]&amp;" "&amp;DataTable3[[#This Row],[Departure Date]]</f>
        <v>VS72y 44407</v>
      </c>
      <c r="B861" s="185">
        <v>44407</v>
      </c>
      <c r="C861" s="182" t="s">
        <v>121</v>
      </c>
      <c r="D861" s="181" t="s">
        <v>21</v>
      </c>
      <c r="E861" s="181" t="s">
        <v>11</v>
      </c>
      <c r="F861" s="181" t="s">
        <v>101</v>
      </c>
      <c r="G861" s="181" t="s">
        <v>100</v>
      </c>
      <c r="H861" s="181" t="s">
        <v>105</v>
      </c>
      <c r="I861" s="183">
        <v>10</v>
      </c>
      <c r="AU861" s="178"/>
      <c r="AV861" s="178"/>
      <c r="AW861" s="178"/>
      <c r="AX861" s="178"/>
      <c r="AY861" s="178"/>
      <c r="AZ861" s="178"/>
      <c r="BA861" s="178"/>
      <c r="BB861" s="178"/>
      <c r="BC861" s="178"/>
      <c r="BD861" s="178"/>
      <c r="CF861" s="178"/>
    </row>
    <row r="862" spans="1:84" ht="15.75" x14ac:dyDescent="0.25">
      <c r="A862" s="103" t="str">
        <f>DataTable3[[#This Row],[FlightNumber]]&amp;" "&amp;DataTable3[[#This Row],[Departure Date]]</f>
        <v>VS72y 44408</v>
      </c>
      <c r="B862" s="185">
        <v>44408</v>
      </c>
      <c r="C862" s="182" t="s">
        <v>121</v>
      </c>
      <c r="D862" s="181" t="s">
        <v>21</v>
      </c>
      <c r="E862" s="181" t="s">
        <v>11</v>
      </c>
      <c r="F862" s="181" t="s">
        <v>101</v>
      </c>
      <c r="G862" s="181" t="s">
        <v>100</v>
      </c>
      <c r="H862" s="181" t="s">
        <v>105</v>
      </c>
      <c r="I862" s="183">
        <v>10</v>
      </c>
      <c r="AU862" s="178"/>
      <c r="AV862" s="178"/>
      <c r="AW862" s="178"/>
      <c r="AX862" s="178"/>
      <c r="AY862" s="178"/>
      <c r="AZ862" s="178"/>
      <c r="BA862" s="178"/>
      <c r="BB862" s="178"/>
      <c r="BC862" s="178"/>
      <c r="BD862" s="178"/>
      <c r="CF862" s="178"/>
    </row>
    <row r="863" spans="1:84" ht="15.75" x14ac:dyDescent="0.25">
      <c r="A863" s="103" t="str">
        <f>DataTable3[[#This Row],[FlightNumber]]&amp;" "&amp;DataTable3[[#This Row],[Departure Date]]</f>
        <v>VS71y 44408</v>
      </c>
      <c r="B863" s="185">
        <v>44408</v>
      </c>
      <c r="C863" s="182" t="s">
        <v>122</v>
      </c>
      <c r="D863" s="181" t="s">
        <v>11</v>
      </c>
      <c r="E863" s="181" t="s">
        <v>21</v>
      </c>
      <c r="F863" s="181" t="s">
        <v>99</v>
      </c>
      <c r="G863" s="181" t="s">
        <v>100</v>
      </c>
      <c r="H863" s="181" t="s">
        <v>108</v>
      </c>
      <c r="I863" s="183">
        <v>10</v>
      </c>
      <c r="AU863" s="178"/>
      <c r="AV863" s="178"/>
      <c r="AW863" s="178"/>
      <c r="AX863" s="178"/>
      <c r="AY863" s="178"/>
      <c r="AZ863" s="178"/>
      <c r="BA863" s="178"/>
      <c r="BB863" s="178"/>
      <c r="BC863" s="178"/>
      <c r="BD863" s="178"/>
      <c r="CF863" s="178"/>
    </row>
    <row r="864" spans="1:84" ht="15.75" x14ac:dyDescent="0.25">
      <c r="A864" s="103" t="str">
        <f>DataTable3[[#This Row],[FlightNumber]]&amp;" "&amp;DataTable3[[#This Row],[Departure Date]]</f>
        <v>VS76y 44408</v>
      </c>
      <c r="B864" s="185">
        <v>44408</v>
      </c>
      <c r="C864" s="182" t="s">
        <v>119</v>
      </c>
      <c r="D864" s="181" t="s">
        <v>21</v>
      </c>
      <c r="E864" s="181" t="s">
        <v>3</v>
      </c>
      <c r="F864" s="181" t="s">
        <v>101</v>
      </c>
      <c r="G864" s="181" t="s">
        <v>100</v>
      </c>
      <c r="H864" s="181" t="s">
        <v>104</v>
      </c>
      <c r="I864" s="183">
        <v>10</v>
      </c>
      <c r="AU864" s="178"/>
      <c r="AV864" s="178"/>
      <c r="AW864" s="178"/>
      <c r="AX864" s="178"/>
      <c r="AY864" s="178"/>
      <c r="AZ864" s="178"/>
      <c r="BA864" s="178"/>
      <c r="BB864" s="178"/>
      <c r="BC864" s="178"/>
      <c r="BD864" s="178"/>
      <c r="CF864" s="178"/>
    </row>
    <row r="865" spans="1:84" ht="15.75" x14ac:dyDescent="0.25">
      <c r="A865" s="103" t="str">
        <f>DataTable3[[#This Row],[FlightNumber]]&amp;" "&amp;DataTable3[[#This Row],[Departure Date]]</f>
        <v>VS75y 44408</v>
      </c>
      <c r="B865" s="185">
        <v>44408</v>
      </c>
      <c r="C865" s="182" t="s">
        <v>118</v>
      </c>
      <c r="D865" s="181" t="s">
        <v>3</v>
      </c>
      <c r="E865" s="181" t="s">
        <v>21</v>
      </c>
      <c r="F865" s="181" t="s">
        <v>99</v>
      </c>
      <c r="G865" s="181" t="s">
        <v>100</v>
      </c>
      <c r="H865" s="181" t="s">
        <v>106</v>
      </c>
      <c r="I865" s="183">
        <v>10</v>
      </c>
      <c r="AU865" s="178"/>
      <c r="AV865" s="178"/>
      <c r="AW865" s="178"/>
      <c r="AX865" s="178"/>
      <c r="AY865" s="178"/>
      <c r="AZ865" s="178"/>
      <c r="BA865" s="178"/>
      <c r="BB865" s="178"/>
      <c r="BC865" s="178"/>
      <c r="BD865" s="178"/>
      <c r="CF865" s="178"/>
    </row>
    <row r="866" spans="1:84" ht="15.75" x14ac:dyDescent="0.25">
      <c r="A866" s="103" t="str">
        <f>DataTable3[[#This Row],[FlightNumber]]&amp;" "&amp;DataTable3[[#This Row],[Departure Date]]</f>
        <v>VS28y 44408</v>
      </c>
      <c r="B866" s="185">
        <v>44408</v>
      </c>
      <c r="C866" s="182" t="s">
        <v>120</v>
      </c>
      <c r="D866" s="181" t="s">
        <v>21</v>
      </c>
      <c r="E866" s="181" t="s">
        <v>2</v>
      </c>
      <c r="F866" s="181" t="s">
        <v>101</v>
      </c>
      <c r="G866" s="181" t="s">
        <v>100</v>
      </c>
      <c r="H866" s="181" t="s">
        <v>109</v>
      </c>
      <c r="I866" s="183">
        <v>6</v>
      </c>
      <c r="AU866" s="178"/>
      <c r="AV866" s="178"/>
      <c r="AW866" s="178"/>
      <c r="AX866" s="178"/>
      <c r="AY866" s="178"/>
      <c r="AZ866" s="178"/>
      <c r="BA866" s="178"/>
      <c r="BB866" s="178"/>
      <c r="BC866" s="178"/>
      <c r="BD866" s="178"/>
      <c r="CF866" s="178"/>
    </row>
    <row r="867" spans="1:84" ht="15.75" x14ac:dyDescent="0.25">
      <c r="A867" s="103" t="str">
        <f>DataTable3[[#This Row],[FlightNumber]]&amp;" "&amp;DataTable3[[#This Row],[Departure Date]]</f>
        <v>VS27y 44408</v>
      </c>
      <c r="B867" s="185">
        <v>44408</v>
      </c>
      <c r="C867" s="182" t="s">
        <v>117</v>
      </c>
      <c r="D867" s="181" t="s">
        <v>2</v>
      </c>
      <c r="E867" s="181" t="s">
        <v>21</v>
      </c>
      <c r="F867" s="181" t="s">
        <v>99</v>
      </c>
      <c r="G867" s="181" t="s">
        <v>100</v>
      </c>
      <c r="H867" s="181" t="s">
        <v>107</v>
      </c>
      <c r="I867" s="183">
        <v>10</v>
      </c>
      <c r="AU867" s="178"/>
      <c r="AV867" s="178"/>
      <c r="AW867" s="178"/>
      <c r="AX867" s="178"/>
      <c r="AY867" s="178"/>
      <c r="AZ867" s="178"/>
      <c r="BA867" s="178"/>
      <c r="BB867" s="178"/>
      <c r="BC867" s="178"/>
      <c r="BD867" s="178"/>
      <c r="CF867" s="178"/>
    </row>
    <row r="868" spans="1:84" ht="15.75" x14ac:dyDescent="0.25">
      <c r="A868" s="103" t="str">
        <f>DataTable3[[#This Row],[FlightNumber]]&amp;" "&amp;DataTable3[[#This Row],[Departure Date]]</f>
        <v>VS27y 44409</v>
      </c>
      <c r="B868" s="185">
        <v>44409</v>
      </c>
      <c r="C868" s="182" t="s">
        <v>117</v>
      </c>
      <c r="D868" s="181" t="s">
        <v>2</v>
      </c>
      <c r="E868" s="181" t="s">
        <v>21</v>
      </c>
      <c r="F868" s="181" t="s">
        <v>99</v>
      </c>
      <c r="G868" s="181" t="s">
        <v>100</v>
      </c>
      <c r="H868" s="181" t="s">
        <v>107</v>
      </c>
      <c r="I868" s="183">
        <v>10</v>
      </c>
      <c r="AU868" s="178"/>
      <c r="AV868" s="178"/>
      <c r="AW868" s="178"/>
      <c r="AX868" s="178"/>
      <c r="AY868" s="178"/>
      <c r="AZ868" s="178"/>
      <c r="BA868" s="178"/>
      <c r="BB868" s="178"/>
      <c r="BC868" s="178"/>
      <c r="BD868" s="178"/>
      <c r="CF868" s="178"/>
    </row>
    <row r="869" spans="1:84" ht="15.75" x14ac:dyDescent="0.25">
      <c r="A869" s="103" t="str">
        <f>DataTable3[[#This Row],[FlightNumber]]&amp;" "&amp;DataTable3[[#This Row],[Departure Date]]</f>
        <v>VS28y 44409</v>
      </c>
      <c r="B869" s="185">
        <v>44409</v>
      </c>
      <c r="C869" s="182" t="s">
        <v>120</v>
      </c>
      <c r="D869" s="181" t="s">
        <v>21</v>
      </c>
      <c r="E869" s="181" t="s">
        <v>2</v>
      </c>
      <c r="F869" s="181" t="s">
        <v>101</v>
      </c>
      <c r="G869" s="181" t="s">
        <v>100</v>
      </c>
      <c r="H869" s="181" t="s">
        <v>109</v>
      </c>
      <c r="I869" s="183">
        <v>10</v>
      </c>
      <c r="AU869" s="178"/>
      <c r="AV869" s="178"/>
      <c r="AW869" s="178"/>
      <c r="AX869" s="178"/>
      <c r="AY869" s="178"/>
      <c r="AZ869" s="178"/>
      <c r="BA869" s="178"/>
      <c r="BB869" s="178"/>
      <c r="BC869" s="178"/>
      <c r="BD869" s="178"/>
      <c r="CF869" s="178"/>
    </row>
    <row r="870" spans="1:84" ht="15.75" x14ac:dyDescent="0.25">
      <c r="A870" s="103" t="str">
        <f>DataTable3[[#This Row],[FlightNumber]]&amp;" "&amp;DataTable3[[#This Row],[Departure Date]]</f>
        <v>VS75y 44409</v>
      </c>
      <c r="B870" s="185">
        <v>44409</v>
      </c>
      <c r="C870" s="182" t="s">
        <v>118</v>
      </c>
      <c r="D870" s="181" t="s">
        <v>3</v>
      </c>
      <c r="E870" s="181" t="s">
        <v>21</v>
      </c>
      <c r="F870" s="181" t="s">
        <v>99</v>
      </c>
      <c r="G870" s="181" t="s">
        <v>100</v>
      </c>
      <c r="H870" s="181" t="s">
        <v>106</v>
      </c>
      <c r="I870" s="183">
        <v>10</v>
      </c>
      <c r="AU870" s="178"/>
      <c r="AV870" s="178"/>
      <c r="AW870" s="178"/>
      <c r="AX870" s="178"/>
      <c r="AY870" s="178"/>
      <c r="AZ870" s="178"/>
      <c r="BA870" s="178"/>
      <c r="BB870" s="178"/>
      <c r="BC870" s="178"/>
      <c r="BD870" s="178"/>
      <c r="CF870" s="178"/>
    </row>
    <row r="871" spans="1:84" ht="15.75" x14ac:dyDescent="0.25">
      <c r="A871" s="103" t="str">
        <f>DataTable3[[#This Row],[FlightNumber]]&amp;" "&amp;DataTable3[[#This Row],[Departure Date]]</f>
        <v>VS76y 44409</v>
      </c>
      <c r="B871" s="185">
        <v>44409</v>
      </c>
      <c r="C871" s="182" t="s">
        <v>119</v>
      </c>
      <c r="D871" s="181" t="s">
        <v>21</v>
      </c>
      <c r="E871" s="181" t="s">
        <v>3</v>
      </c>
      <c r="F871" s="181" t="s">
        <v>101</v>
      </c>
      <c r="G871" s="181" t="s">
        <v>100</v>
      </c>
      <c r="H871" s="181" t="s">
        <v>104</v>
      </c>
      <c r="I871" s="183">
        <v>10</v>
      </c>
      <c r="AU871" s="178"/>
      <c r="AV871" s="178"/>
      <c r="AW871" s="178"/>
      <c r="AX871" s="178"/>
      <c r="AY871" s="178"/>
      <c r="AZ871" s="178"/>
      <c r="BA871" s="178"/>
      <c r="BB871" s="178"/>
      <c r="BC871" s="178"/>
      <c r="BD871" s="178"/>
      <c r="CF871" s="178"/>
    </row>
    <row r="872" spans="1:84" ht="15.75" x14ac:dyDescent="0.25">
      <c r="A872" s="103" t="str">
        <f>DataTable3[[#This Row],[FlightNumber]]&amp;" "&amp;DataTable3[[#This Row],[Departure Date]]</f>
        <v>VS162y 44409</v>
      </c>
      <c r="B872" s="185">
        <v>44409</v>
      </c>
      <c r="C872" s="182" t="s">
        <v>121</v>
      </c>
      <c r="D872" s="181" t="s">
        <v>21</v>
      </c>
      <c r="E872" s="181" t="s">
        <v>73</v>
      </c>
      <c r="F872" s="181" t="s">
        <v>101</v>
      </c>
      <c r="G872" s="181" t="s">
        <v>100</v>
      </c>
      <c r="H872" s="181" t="s">
        <v>111</v>
      </c>
      <c r="I872" s="183">
        <v>10</v>
      </c>
      <c r="AU872" s="178"/>
      <c r="AV872" s="178"/>
      <c r="AW872" s="178"/>
      <c r="AX872" s="178"/>
      <c r="AY872" s="178"/>
      <c r="AZ872" s="178"/>
      <c r="BA872" s="178"/>
      <c r="BB872" s="178"/>
      <c r="BC872" s="178"/>
      <c r="BD872" s="178"/>
      <c r="CF872" s="178"/>
    </row>
    <row r="873" spans="1:84" ht="15.75" x14ac:dyDescent="0.25">
      <c r="A873" s="103" t="str">
        <f>DataTable3[[#This Row],[FlightNumber]]&amp;" "&amp;DataTable3[[#This Row],[Departure Date]]</f>
        <v>VS161y 44409</v>
      </c>
      <c r="B873" s="185">
        <v>44409</v>
      </c>
      <c r="C873" s="182" t="s">
        <v>129</v>
      </c>
      <c r="D873" s="181" t="s">
        <v>73</v>
      </c>
      <c r="E873" s="181" t="s">
        <v>21</v>
      </c>
      <c r="F873" s="181" t="s">
        <v>99</v>
      </c>
      <c r="G873" s="181" t="s">
        <v>100</v>
      </c>
      <c r="H873" s="181" t="s">
        <v>110</v>
      </c>
      <c r="I873" s="183">
        <v>10</v>
      </c>
      <c r="AU873" s="178"/>
      <c r="AV873" s="178"/>
      <c r="AW873" s="178"/>
      <c r="AX873" s="178"/>
      <c r="AY873" s="178"/>
      <c r="AZ873" s="178"/>
      <c r="BA873" s="178"/>
      <c r="BB873" s="178"/>
      <c r="BC873" s="178"/>
      <c r="BD873" s="178"/>
      <c r="CF873" s="178"/>
    </row>
    <row r="874" spans="1:84" ht="15.75" x14ac:dyDescent="0.25">
      <c r="A874" s="103" t="str">
        <f>DataTable3[[#This Row],[FlightNumber]]&amp;" "&amp;DataTable3[[#This Row],[Departure Date]]</f>
        <v>VS76y 44410</v>
      </c>
      <c r="B874" s="185">
        <v>44410</v>
      </c>
      <c r="C874" s="182" t="s">
        <v>119</v>
      </c>
      <c r="D874" s="181" t="s">
        <v>21</v>
      </c>
      <c r="E874" s="181" t="s">
        <v>3</v>
      </c>
      <c r="F874" s="181" t="s">
        <v>101</v>
      </c>
      <c r="G874" s="181" t="s">
        <v>100</v>
      </c>
      <c r="H874" s="181" t="s">
        <v>104</v>
      </c>
      <c r="I874" s="183">
        <v>10</v>
      </c>
      <c r="AU874" s="178"/>
      <c r="AV874" s="178"/>
      <c r="AW874" s="178"/>
      <c r="AX874" s="178"/>
      <c r="AY874" s="178"/>
      <c r="AZ874" s="178"/>
      <c r="BA874" s="178"/>
      <c r="BB874" s="178"/>
      <c r="BC874" s="178"/>
      <c r="BD874" s="178"/>
      <c r="CF874" s="178"/>
    </row>
    <row r="875" spans="1:84" ht="15.75" x14ac:dyDescent="0.25">
      <c r="A875" s="103" t="str">
        <f>DataTable3[[#This Row],[FlightNumber]]&amp;" "&amp;DataTable3[[#This Row],[Departure Date]]</f>
        <v>VS75y 44410</v>
      </c>
      <c r="B875" s="185">
        <v>44410</v>
      </c>
      <c r="C875" s="182" t="s">
        <v>118</v>
      </c>
      <c r="D875" s="181" t="s">
        <v>3</v>
      </c>
      <c r="E875" s="181" t="s">
        <v>21</v>
      </c>
      <c r="F875" s="181" t="s">
        <v>99</v>
      </c>
      <c r="G875" s="181" t="s">
        <v>100</v>
      </c>
      <c r="H875" s="181" t="s">
        <v>106</v>
      </c>
      <c r="I875" s="183">
        <v>10</v>
      </c>
      <c r="AU875" s="178"/>
      <c r="AV875" s="178"/>
      <c r="AW875" s="178"/>
      <c r="AX875" s="178"/>
      <c r="AY875" s="178"/>
      <c r="AZ875" s="178"/>
      <c r="BA875" s="178"/>
      <c r="BB875" s="178"/>
      <c r="BC875" s="178"/>
      <c r="BD875" s="178"/>
      <c r="CF875" s="178"/>
    </row>
    <row r="876" spans="1:84" ht="15.75" x14ac:dyDescent="0.25">
      <c r="A876" s="103" t="str">
        <f>DataTable3[[#This Row],[FlightNumber]]&amp;" "&amp;DataTable3[[#This Row],[Departure Date]]</f>
        <v>VS28y 44410</v>
      </c>
      <c r="B876" s="185">
        <v>44410</v>
      </c>
      <c r="C876" s="182" t="s">
        <v>120</v>
      </c>
      <c r="D876" s="181" t="s">
        <v>21</v>
      </c>
      <c r="E876" s="181" t="s">
        <v>2</v>
      </c>
      <c r="F876" s="181" t="s">
        <v>101</v>
      </c>
      <c r="G876" s="181" t="s">
        <v>100</v>
      </c>
      <c r="H876" s="181" t="s">
        <v>109</v>
      </c>
      <c r="I876" s="183">
        <v>10</v>
      </c>
      <c r="AU876" s="178"/>
      <c r="AV876" s="178"/>
      <c r="AW876" s="178"/>
      <c r="AX876" s="178"/>
      <c r="AY876" s="178"/>
      <c r="AZ876" s="178"/>
      <c r="BA876" s="178"/>
      <c r="BB876" s="178"/>
      <c r="BC876" s="178"/>
      <c r="BD876" s="178"/>
      <c r="CF876" s="178"/>
    </row>
    <row r="877" spans="1:84" ht="15.75" x14ac:dyDescent="0.25">
      <c r="A877" s="103" t="str">
        <f>DataTable3[[#This Row],[FlightNumber]]&amp;" "&amp;DataTable3[[#This Row],[Departure Date]]</f>
        <v>VS27y 44410</v>
      </c>
      <c r="B877" s="185">
        <v>44410</v>
      </c>
      <c r="C877" s="182" t="s">
        <v>117</v>
      </c>
      <c r="D877" s="181" t="s">
        <v>2</v>
      </c>
      <c r="E877" s="181" t="s">
        <v>21</v>
      </c>
      <c r="F877" s="181" t="s">
        <v>99</v>
      </c>
      <c r="G877" s="181" t="s">
        <v>100</v>
      </c>
      <c r="H877" s="181" t="s">
        <v>107</v>
      </c>
      <c r="I877" s="183">
        <v>10</v>
      </c>
      <c r="AU877" s="178"/>
      <c r="AV877" s="178"/>
      <c r="AW877" s="178"/>
      <c r="AX877" s="178"/>
      <c r="AY877" s="178"/>
      <c r="AZ877" s="178"/>
      <c r="BA877" s="178"/>
      <c r="BB877" s="178"/>
      <c r="BC877" s="178"/>
      <c r="BD877" s="178"/>
      <c r="CF877" s="178"/>
    </row>
    <row r="878" spans="1:84" ht="15.75" x14ac:dyDescent="0.25">
      <c r="A878" s="103" t="str">
        <f>DataTable3[[#This Row],[FlightNumber]]&amp;" "&amp;DataTable3[[#This Row],[Departure Date]]</f>
        <v>VS27y 44411</v>
      </c>
      <c r="B878" s="185">
        <v>44411</v>
      </c>
      <c r="C878" s="182" t="s">
        <v>117</v>
      </c>
      <c r="D878" s="181" t="s">
        <v>2</v>
      </c>
      <c r="E878" s="181" t="s">
        <v>21</v>
      </c>
      <c r="F878" s="181" t="s">
        <v>99</v>
      </c>
      <c r="G878" s="181" t="s">
        <v>100</v>
      </c>
      <c r="H878" s="181" t="s">
        <v>107</v>
      </c>
      <c r="I878" s="183">
        <v>10</v>
      </c>
      <c r="AU878" s="178"/>
      <c r="AV878" s="178"/>
      <c r="AW878" s="178"/>
      <c r="AX878" s="178"/>
      <c r="AY878" s="178"/>
      <c r="AZ878" s="178"/>
      <c r="BA878" s="178"/>
      <c r="BB878" s="178"/>
      <c r="BC878" s="178"/>
      <c r="BD878" s="178"/>
      <c r="CF878" s="178"/>
    </row>
    <row r="879" spans="1:84" ht="15.75" x14ac:dyDescent="0.25">
      <c r="A879" s="103" t="str">
        <f>DataTable3[[#This Row],[FlightNumber]]&amp;" "&amp;DataTable3[[#This Row],[Departure Date]]</f>
        <v>VS28y 44411</v>
      </c>
      <c r="B879" s="185">
        <v>44411</v>
      </c>
      <c r="C879" s="182" t="s">
        <v>120</v>
      </c>
      <c r="D879" s="181" t="s">
        <v>21</v>
      </c>
      <c r="E879" s="181" t="s">
        <v>2</v>
      </c>
      <c r="F879" s="181" t="s">
        <v>101</v>
      </c>
      <c r="G879" s="181" t="s">
        <v>100</v>
      </c>
      <c r="H879" s="181" t="s">
        <v>109</v>
      </c>
      <c r="I879" s="183">
        <v>10</v>
      </c>
      <c r="AU879" s="178"/>
      <c r="AV879" s="178"/>
      <c r="AW879" s="178"/>
      <c r="AX879" s="178"/>
      <c r="AY879" s="178"/>
      <c r="AZ879" s="178"/>
      <c r="BA879" s="178"/>
      <c r="BB879" s="178"/>
      <c r="BC879" s="178"/>
      <c r="BD879" s="178"/>
      <c r="CF879" s="178"/>
    </row>
    <row r="880" spans="1:84" ht="15.75" x14ac:dyDescent="0.25">
      <c r="A880" s="103" t="str">
        <f>DataTable3[[#This Row],[FlightNumber]]&amp;" "&amp;DataTable3[[#This Row],[Departure Date]]</f>
        <v>VS75y 44411</v>
      </c>
      <c r="B880" s="185">
        <v>44411</v>
      </c>
      <c r="C880" s="182" t="s">
        <v>118</v>
      </c>
      <c r="D880" s="181" t="s">
        <v>3</v>
      </c>
      <c r="E880" s="181" t="s">
        <v>21</v>
      </c>
      <c r="F880" s="181" t="s">
        <v>99</v>
      </c>
      <c r="G880" s="181" t="s">
        <v>100</v>
      </c>
      <c r="H880" s="181" t="s">
        <v>106</v>
      </c>
      <c r="I880" s="183">
        <v>10</v>
      </c>
      <c r="AU880" s="178"/>
      <c r="AV880" s="178"/>
      <c r="AW880" s="178"/>
      <c r="AX880" s="178"/>
      <c r="AY880" s="178"/>
      <c r="AZ880" s="178"/>
      <c r="BA880" s="178"/>
      <c r="BB880" s="178"/>
      <c r="BC880" s="178"/>
      <c r="BD880" s="178"/>
      <c r="CF880" s="178"/>
    </row>
    <row r="881" spans="1:84" ht="15.75" x14ac:dyDescent="0.25">
      <c r="A881" s="103" t="str">
        <f>DataTable3[[#This Row],[FlightNumber]]&amp;" "&amp;DataTable3[[#This Row],[Departure Date]]</f>
        <v>VS76y 44411</v>
      </c>
      <c r="B881" s="185">
        <v>44411</v>
      </c>
      <c r="C881" s="182" t="s">
        <v>119</v>
      </c>
      <c r="D881" s="181" t="s">
        <v>21</v>
      </c>
      <c r="E881" s="181" t="s">
        <v>3</v>
      </c>
      <c r="F881" s="181" t="s">
        <v>101</v>
      </c>
      <c r="G881" s="181" t="s">
        <v>100</v>
      </c>
      <c r="H881" s="181" t="s">
        <v>104</v>
      </c>
      <c r="I881" s="183">
        <v>10</v>
      </c>
      <c r="AU881" s="178"/>
      <c r="AV881" s="178"/>
      <c r="AW881" s="178"/>
      <c r="AX881" s="178"/>
      <c r="AY881" s="178"/>
      <c r="AZ881" s="178"/>
      <c r="BA881" s="178"/>
      <c r="BB881" s="178"/>
      <c r="BC881" s="178"/>
      <c r="BD881" s="178"/>
      <c r="CF881" s="178"/>
    </row>
    <row r="882" spans="1:84" ht="15.75" x14ac:dyDescent="0.25">
      <c r="A882" s="103" t="str">
        <f>DataTable3[[#This Row],[FlightNumber]]&amp;" "&amp;DataTable3[[#This Row],[Departure Date]]</f>
        <v>VS76y 44412</v>
      </c>
      <c r="B882" s="185">
        <v>44412</v>
      </c>
      <c r="C882" s="182" t="s">
        <v>119</v>
      </c>
      <c r="D882" s="181" t="s">
        <v>21</v>
      </c>
      <c r="E882" s="181" t="s">
        <v>3</v>
      </c>
      <c r="F882" s="181" t="s">
        <v>101</v>
      </c>
      <c r="G882" s="181" t="s">
        <v>100</v>
      </c>
      <c r="H882" s="181" t="s">
        <v>104</v>
      </c>
      <c r="I882" s="183">
        <v>10</v>
      </c>
      <c r="AU882" s="178"/>
      <c r="AV882" s="178"/>
      <c r="AW882" s="178"/>
      <c r="AX882" s="178"/>
      <c r="AY882" s="178"/>
      <c r="AZ882" s="178"/>
      <c r="BA882" s="178"/>
      <c r="BB882" s="178"/>
      <c r="BC882" s="178"/>
      <c r="BD882" s="178"/>
      <c r="CF882" s="178"/>
    </row>
    <row r="883" spans="1:84" ht="15.75" x14ac:dyDescent="0.25">
      <c r="A883" s="103" t="str">
        <f>DataTable3[[#This Row],[FlightNumber]]&amp;" "&amp;DataTable3[[#This Row],[Departure Date]]</f>
        <v>VS75y 44412</v>
      </c>
      <c r="B883" s="185">
        <v>44412</v>
      </c>
      <c r="C883" s="182" t="s">
        <v>118</v>
      </c>
      <c r="D883" s="181" t="s">
        <v>3</v>
      </c>
      <c r="E883" s="181" t="s">
        <v>21</v>
      </c>
      <c r="F883" s="181" t="s">
        <v>99</v>
      </c>
      <c r="G883" s="181" t="s">
        <v>100</v>
      </c>
      <c r="H883" s="181" t="s">
        <v>106</v>
      </c>
      <c r="I883" s="183">
        <v>10</v>
      </c>
      <c r="AU883" s="178"/>
      <c r="AV883" s="178"/>
      <c r="AW883" s="178"/>
      <c r="AX883" s="178"/>
      <c r="AY883" s="178"/>
      <c r="AZ883" s="178"/>
      <c r="BA883" s="178"/>
      <c r="BB883" s="178"/>
      <c r="BC883" s="178"/>
      <c r="BD883" s="178"/>
      <c r="CF883" s="178"/>
    </row>
    <row r="884" spans="1:84" ht="15.75" x14ac:dyDescent="0.25">
      <c r="A884" s="103" t="str">
        <f>DataTable3[[#This Row],[FlightNumber]]&amp;" "&amp;DataTable3[[#This Row],[Departure Date]]</f>
        <v>VS28y 44412</v>
      </c>
      <c r="B884" s="185">
        <v>44412</v>
      </c>
      <c r="C884" s="182" t="s">
        <v>120</v>
      </c>
      <c r="D884" s="181" t="s">
        <v>21</v>
      </c>
      <c r="E884" s="181" t="s">
        <v>2</v>
      </c>
      <c r="F884" s="181" t="s">
        <v>101</v>
      </c>
      <c r="G884" s="181" t="s">
        <v>100</v>
      </c>
      <c r="H884" s="181" t="s">
        <v>109</v>
      </c>
      <c r="I884" s="183">
        <v>10</v>
      </c>
      <c r="AU884" s="178"/>
      <c r="AV884" s="178"/>
      <c r="AW884" s="178"/>
      <c r="AX884" s="178"/>
      <c r="AY884" s="178"/>
      <c r="AZ884" s="178"/>
      <c r="BA884" s="178"/>
      <c r="BB884" s="178"/>
      <c r="BC884" s="178"/>
      <c r="BD884" s="178"/>
      <c r="CF884" s="178"/>
    </row>
    <row r="885" spans="1:84" ht="15.75" x14ac:dyDescent="0.25">
      <c r="A885" s="103" t="str">
        <f>DataTable3[[#This Row],[FlightNumber]]&amp;" "&amp;DataTable3[[#This Row],[Departure Date]]</f>
        <v>VS27y 44412</v>
      </c>
      <c r="B885" s="185">
        <v>44412</v>
      </c>
      <c r="C885" s="182" t="s">
        <v>117</v>
      </c>
      <c r="D885" s="181" t="s">
        <v>2</v>
      </c>
      <c r="E885" s="181" t="s">
        <v>21</v>
      </c>
      <c r="F885" s="181" t="s">
        <v>99</v>
      </c>
      <c r="G885" s="181" t="s">
        <v>100</v>
      </c>
      <c r="H885" s="181" t="s">
        <v>107</v>
      </c>
      <c r="I885" s="183">
        <v>10</v>
      </c>
      <c r="AU885" s="178"/>
      <c r="AV885" s="178"/>
      <c r="AW885" s="178"/>
      <c r="AX885" s="178"/>
      <c r="AY885" s="178"/>
      <c r="AZ885" s="178"/>
      <c r="BA885" s="178"/>
      <c r="BB885" s="178"/>
      <c r="BC885" s="178"/>
      <c r="BD885" s="178"/>
      <c r="CF885" s="178"/>
    </row>
    <row r="886" spans="1:84" ht="15.75" x14ac:dyDescent="0.25">
      <c r="A886" s="103" t="str">
        <f>DataTable3[[#This Row],[FlightNumber]]&amp;" "&amp;DataTable3[[#This Row],[Departure Date]]</f>
        <v>VS27y 44413</v>
      </c>
      <c r="B886" s="185">
        <v>44413</v>
      </c>
      <c r="C886" s="182" t="s">
        <v>117</v>
      </c>
      <c r="D886" s="181" t="s">
        <v>2</v>
      </c>
      <c r="E886" s="181" t="s">
        <v>21</v>
      </c>
      <c r="F886" s="181" t="s">
        <v>99</v>
      </c>
      <c r="G886" s="181" t="s">
        <v>100</v>
      </c>
      <c r="H886" s="181" t="s">
        <v>107</v>
      </c>
      <c r="I886" s="183">
        <v>4</v>
      </c>
      <c r="AU886" s="178"/>
      <c r="AV886" s="178"/>
      <c r="AW886" s="178"/>
      <c r="AX886" s="178"/>
      <c r="AY886" s="178"/>
      <c r="AZ886" s="178"/>
      <c r="BA886" s="178"/>
      <c r="BB886" s="178"/>
      <c r="BC886" s="178"/>
      <c r="BD886" s="178"/>
      <c r="CF886" s="178"/>
    </row>
    <row r="887" spans="1:84" ht="15.75" x14ac:dyDescent="0.25">
      <c r="A887" s="103" t="str">
        <f>DataTable3[[#This Row],[FlightNumber]]&amp;" "&amp;DataTable3[[#This Row],[Departure Date]]</f>
        <v>VS28y 44413</v>
      </c>
      <c r="B887" s="185">
        <v>44413</v>
      </c>
      <c r="C887" s="182" t="s">
        <v>120</v>
      </c>
      <c r="D887" s="181" t="s">
        <v>21</v>
      </c>
      <c r="E887" s="181" t="s">
        <v>2</v>
      </c>
      <c r="F887" s="181" t="s">
        <v>101</v>
      </c>
      <c r="G887" s="181" t="s">
        <v>100</v>
      </c>
      <c r="H887" s="181" t="s">
        <v>109</v>
      </c>
      <c r="I887" s="183">
        <v>10</v>
      </c>
      <c r="AU887" s="178"/>
      <c r="AV887" s="178"/>
      <c r="AW887" s="178"/>
      <c r="AX887" s="178"/>
      <c r="AY887" s="178"/>
      <c r="AZ887" s="178"/>
      <c r="BA887" s="178"/>
      <c r="BB887" s="178"/>
      <c r="BC887" s="178"/>
      <c r="BD887" s="178"/>
      <c r="CF887" s="178"/>
    </row>
    <row r="888" spans="1:84" ht="15.75" x14ac:dyDescent="0.25">
      <c r="A888" s="103" t="str">
        <f>DataTable3[[#This Row],[FlightNumber]]&amp;" "&amp;DataTable3[[#This Row],[Departure Date]]</f>
        <v>VS75y 44413</v>
      </c>
      <c r="B888" s="185">
        <v>44413</v>
      </c>
      <c r="C888" s="182" t="s">
        <v>118</v>
      </c>
      <c r="D888" s="181" t="s">
        <v>3</v>
      </c>
      <c r="E888" s="181" t="s">
        <v>21</v>
      </c>
      <c r="F888" s="181" t="s">
        <v>99</v>
      </c>
      <c r="G888" s="181" t="s">
        <v>100</v>
      </c>
      <c r="H888" s="181" t="s">
        <v>106</v>
      </c>
      <c r="I888" s="183">
        <v>10</v>
      </c>
      <c r="AU888" s="178"/>
      <c r="AV888" s="178"/>
      <c r="AW888" s="178"/>
      <c r="AX888" s="178"/>
      <c r="AY888" s="178"/>
      <c r="AZ888" s="178"/>
      <c r="BA888" s="178"/>
      <c r="BB888" s="178"/>
      <c r="BC888" s="178"/>
      <c r="BD888" s="178"/>
      <c r="CF888" s="178"/>
    </row>
    <row r="889" spans="1:84" ht="15.75" x14ac:dyDescent="0.25">
      <c r="A889" s="103" t="str">
        <f>DataTable3[[#This Row],[FlightNumber]]&amp;" "&amp;DataTable3[[#This Row],[Departure Date]]</f>
        <v>VS76y 44413</v>
      </c>
      <c r="B889" s="185">
        <v>44413</v>
      </c>
      <c r="C889" s="182" t="s">
        <v>119</v>
      </c>
      <c r="D889" s="181" t="s">
        <v>21</v>
      </c>
      <c r="E889" s="181" t="s">
        <v>3</v>
      </c>
      <c r="F889" s="181" t="s">
        <v>101</v>
      </c>
      <c r="G889" s="181" t="s">
        <v>100</v>
      </c>
      <c r="H889" s="181" t="s">
        <v>104</v>
      </c>
      <c r="I889" s="183">
        <v>10</v>
      </c>
      <c r="AU889" s="178"/>
      <c r="AV889" s="178"/>
      <c r="AW889" s="178"/>
      <c r="AX889" s="178"/>
      <c r="AY889" s="178"/>
      <c r="AZ889" s="178"/>
      <c r="BA889" s="178"/>
      <c r="BB889" s="178"/>
      <c r="BC889" s="178"/>
      <c r="BD889" s="178"/>
      <c r="CF889" s="178"/>
    </row>
    <row r="890" spans="1:84" ht="15.75" x14ac:dyDescent="0.25">
      <c r="A890" s="103" t="str">
        <f>DataTable3[[#This Row],[FlightNumber]]&amp;" "&amp;DataTable3[[#This Row],[Departure Date]]</f>
        <v>VS76y 44414</v>
      </c>
      <c r="B890" s="185">
        <v>44414</v>
      </c>
      <c r="C890" s="182" t="s">
        <v>119</v>
      </c>
      <c r="D890" s="181" t="s">
        <v>21</v>
      </c>
      <c r="E890" s="181" t="s">
        <v>3</v>
      </c>
      <c r="F890" s="181" t="s">
        <v>101</v>
      </c>
      <c r="G890" s="181" t="s">
        <v>100</v>
      </c>
      <c r="H890" s="181" t="s">
        <v>104</v>
      </c>
      <c r="I890" s="183">
        <v>10</v>
      </c>
      <c r="AU890" s="178"/>
      <c r="AV890" s="178"/>
      <c r="AW890" s="178"/>
      <c r="AX890" s="178"/>
      <c r="AY890" s="178"/>
      <c r="AZ890" s="178"/>
      <c r="BA890" s="178"/>
      <c r="BB890" s="178"/>
      <c r="BC890" s="178"/>
      <c r="BD890" s="178"/>
      <c r="CF890" s="178"/>
    </row>
    <row r="891" spans="1:84" ht="15.75" x14ac:dyDescent="0.25">
      <c r="A891" s="103" t="str">
        <f>DataTable3[[#This Row],[FlightNumber]]&amp;" "&amp;DataTable3[[#This Row],[Departure Date]]</f>
        <v>VS75y 44414</v>
      </c>
      <c r="B891" s="185">
        <v>44414</v>
      </c>
      <c r="C891" s="182" t="s">
        <v>118</v>
      </c>
      <c r="D891" s="181" t="s">
        <v>3</v>
      </c>
      <c r="E891" s="181" t="s">
        <v>21</v>
      </c>
      <c r="F891" s="181" t="s">
        <v>99</v>
      </c>
      <c r="G891" s="181" t="s">
        <v>100</v>
      </c>
      <c r="H891" s="181" t="s">
        <v>106</v>
      </c>
      <c r="I891" s="183">
        <v>10</v>
      </c>
      <c r="AU891" s="178"/>
      <c r="AV891" s="178"/>
      <c r="AW891" s="178"/>
      <c r="AX891" s="178"/>
      <c r="AY891" s="178"/>
      <c r="AZ891" s="178"/>
      <c r="BA891" s="178"/>
      <c r="BB891" s="178"/>
      <c r="BC891" s="178"/>
      <c r="BD891" s="178"/>
      <c r="CF891" s="178"/>
    </row>
    <row r="892" spans="1:84" ht="15.75" x14ac:dyDescent="0.25">
      <c r="A892" s="103" t="str">
        <f>DataTable3[[#This Row],[FlightNumber]]&amp;" "&amp;DataTable3[[#This Row],[Departure Date]]</f>
        <v>VS28y 44414</v>
      </c>
      <c r="B892" s="185">
        <v>44414</v>
      </c>
      <c r="C892" s="182" t="s">
        <v>120</v>
      </c>
      <c r="D892" s="181" t="s">
        <v>21</v>
      </c>
      <c r="E892" s="181" t="s">
        <v>2</v>
      </c>
      <c r="F892" s="181" t="s">
        <v>101</v>
      </c>
      <c r="G892" s="181" t="s">
        <v>100</v>
      </c>
      <c r="H892" s="181" t="s">
        <v>109</v>
      </c>
      <c r="I892" s="183">
        <v>10</v>
      </c>
      <c r="AU892" s="178"/>
      <c r="AV892" s="178"/>
      <c r="AW892" s="178"/>
      <c r="AX892" s="178"/>
      <c r="AY892" s="178"/>
      <c r="AZ892" s="178"/>
      <c r="BA892" s="178"/>
      <c r="BB892" s="178"/>
      <c r="BC892" s="178"/>
      <c r="BD892" s="178"/>
      <c r="CF892" s="178"/>
    </row>
    <row r="893" spans="1:84" ht="15.75" x14ac:dyDescent="0.25">
      <c r="A893" s="103" t="str">
        <f>DataTable3[[#This Row],[FlightNumber]]&amp;" "&amp;DataTable3[[#This Row],[Departure Date]]</f>
        <v>VS27y 44414</v>
      </c>
      <c r="B893" s="185">
        <v>44414</v>
      </c>
      <c r="C893" s="182" t="s">
        <v>117</v>
      </c>
      <c r="D893" s="181" t="s">
        <v>2</v>
      </c>
      <c r="E893" s="181" t="s">
        <v>21</v>
      </c>
      <c r="F893" s="181" t="s">
        <v>99</v>
      </c>
      <c r="G893" s="181" t="s">
        <v>100</v>
      </c>
      <c r="H893" s="181" t="s">
        <v>107</v>
      </c>
      <c r="I893" s="183">
        <v>10</v>
      </c>
      <c r="AU893" s="178"/>
      <c r="AV893" s="178"/>
      <c r="AW893" s="178"/>
      <c r="AX893" s="178"/>
      <c r="AY893" s="178"/>
      <c r="AZ893" s="178"/>
      <c r="BA893" s="178"/>
      <c r="BB893" s="178"/>
      <c r="BC893" s="178"/>
      <c r="BD893" s="178"/>
      <c r="CF893" s="178"/>
    </row>
    <row r="894" spans="1:84" ht="15.75" x14ac:dyDescent="0.25">
      <c r="A894" s="103" t="str">
        <f>DataTable3[[#This Row],[FlightNumber]]&amp;" "&amp;DataTable3[[#This Row],[Departure Date]]</f>
        <v>VS71y 44414</v>
      </c>
      <c r="B894" s="185">
        <v>44414</v>
      </c>
      <c r="C894" s="182" t="s">
        <v>122</v>
      </c>
      <c r="D894" s="181" t="s">
        <v>11</v>
      </c>
      <c r="E894" s="181" t="s">
        <v>21</v>
      </c>
      <c r="F894" s="181" t="s">
        <v>99</v>
      </c>
      <c r="G894" s="181" t="s">
        <v>100</v>
      </c>
      <c r="H894" s="181" t="s">
        <v>108</v>
      </c>
      <c r="I894" s="183">
        <v>10</v>
      </c>
      <c r="AU894" s="178"/>
      <c r="AV894" s="178"/>
      <c r="AW894" s="178"/>
      <c r="AX894" s="178"/>
      <c r="AY894" s="178"/>
      <c r="AZ894" s="178"/>
      <c r="BA894" s="178"/>
      <c r="BB894" s="178"/>
      <c r="BC894" s="178"/>
      <c r="BD894" s="178"/>
      <c r="CF894" s="178"/>
    </row>
    <row r="895" spans="1:84" ht="15.75" x14ac:dyDescent="0.25">
      <c r="A895" s="103" t="str">
        <f>DataTable3[[#This Row],[FlightNumber]]&amp;" "&amp;DataTable3[[#This Row],[Departure Date]]</f>
        <v>VS72y 44414</v>
      </c>
      <c r="B895" s="185">
        <v>44414</v>
      </c>
      <c r="C895" s="182" t="s">
        <v>121</v>
      </c>
      <c r="D895" s="181" t="s">
        <v>21</v>
      </c>
      <c r="E895" s="181" t="s">
        <v>11</v>
      </c>
      <c r="F895" s="181" t="s">
        <v>101</v>
      </c>
      <c r="G895" s="181" t="s">
        <v>100</v>
      </c>
      <c r="H895" s="181" t="s">
        <v>105</v>
      </c>
      <c r="I895" s="183">
        <v>10</v>
      </c>
      <c r="AU895" s="178"/>
      <c r="AV895" s="178"/>
      <c r="AW895" s="178"/>
      <c r="AX895" s="178"/>
      <c r="AY895" s="178"/>
      <c r="AZ895" s="178"/>
      <c r="BA895" s="178"/>
      <c r="BB895" s="178"/>
      <c r="BC895" s="178"/>
      <c r="BD895" s="178"/>
      <c r="CF895" s="178"/>
    </row>
    <row r="896" spans="1:84" ht="15.75" x14ac:dyDescent="0.25">
      <c r="A896" s="103" t="str">
        <f>DataTable3[[#This Row],[FlightNumber]]&amp;" "&amp;DataTable3[[#This Row],[Departure Date]]</f>
        <v>VS72y 44415</v>
      </c>
      <c r="B896" s="185">
        <v>44415</v>
      </c>
      <c r="C896" s="182" t="s">
        <v>121</v>
      </c>
      <c r="D896" s="181" t="s">
        <v>21</v>
      </c>
      <c r="E896" s="181" t="s">
        <v>11</v>
      </c>
      <c r="F896" s="181" t="s">
        <v>101</v>
      </c>
      <c r="G896" s="181" t="s">
        <v>100</v>
      </c>
      <c r="H896" s="181" t="s">
        <v>105</v>
      </c>
      <c r="I896" s="183">
        <v>10</v>
      </c>
      <c r="AU896" s="178"/>
      <c r="AV896" s="178"/>
      <c r="AW896" s="178"/>
      <c r="AX896" s="178"/>
      <c r="AY896" s="178"/>
      <c r="AZ896" s="178"/>
      <c r="BA896" s="178"/>
      <c r="BB896" s="178"/>
      <c r="BC896" s="178"/>
      <c r="BD896" s="178"/>
      <c r="CF896" s="178"/>
    </row>
    <row r="897" spans="1:84" ht="15.75" x14ac:dyDescent="0.25">
      <c r="A897" s="103" t="str">
        <f>DataTable3[[#This Row],[FlightNumber]]&amp;" "&amp;DataTable3[[#This Row],[Departure Date]]</f>
        <v>VS71y 44415</v>
      </c>
      <c r="B897" s="185">
        <v>44415</v>
      </c>
      <c r="C897" s="182" t="s">
        <v>122</v>
      </c>
      <c r="D897" s="181" t="s">
        <v>11</v>
      </c>
      <c r="E897" s="181" t="s">
        <v>21</v>
      </c>
      <c r="F897" s="181" t="s">
        <v>99</v>
      </c>
      <c r="G897" s="181" t="s">
        <v>100</v>
      </c>
      <c r="H897" s="181" t="s">
        <v>108</v>
      </c>
      <c r="I897" s="183">
        <v>10</v>
      </c>
      <c r="AU897" s="178"/>
      <c r="AV897" s="178"/>
      <c r="AW897" s="178"/>
      <c r="AX897" s="178"/>
      <c r="AY897" s="178"/>
      <c r="AZ897" s="178"/>
      <c r="BA897" s="178"/>
      <c r="BB897" s="178"/>
      <c r="BC897" s="178"/>
      <c r="BD897" s="178"/>
      <c r="CF897" s="178"/>
    </row>
    <row r="898" spans="1:84" ht="15.75" x14ac:dyDescent="0.25">
      <c r="A898" s="103" t="str">
        <f>DataTable3[[#This Row],[FlightNumber]]&amp;" "&amp;DataTable3[[#This Row],[Departure Date]]</f>
        <v>VS27y 44415</v>
      </c>
      <c r="B898" s="185">
        <v>44415</v>
      </c>
      <c r="C898" s="182" t="s">
        <v>117</v>
      </c>
      <c r="D898" s="181" t="s">
        <v>2</v>
      </c>
      <c r="E898" s="181" t="s">
        <v>21</v>
      </c>
      <c r="F898" s="181" t="s">
        <v>99</v>
      </c>
      <c r="G898" s="181" t="s">
        <v>100</v>
      </c>
      <c r="H898" s="181" t="s">
        <v>107</v>
      </c>
      <c r="I898" s="183">
        <v>10</v>
      </c>
      <c r="AU898" s="178"/>
      <c r="AV898" s="178"/>
      <c r="AW898" s="178"/>
      <c r="AX898" s="178"/>
      <c r="AY898" s="178"/>
      <c r="AZ898" s="178"/>
      <c r="BA898" s="178"/>
      <c r="BB898" s="178"/>
      <c r="BC898" s="178"/>
      <c r="BD898" s="178"/>
      <c r="CF898" s="178"/>
    </row>
    <row r="899" spans="1:84" ht="15.75" x14ac:dyDescent="0.25">
      <c r="A899" s="103" t="str">
        <f>DataTable3[[#This Row],[FlightNumber]]&amp;" "&amp;DataTable3[[#This Row],[Departure Date]]</f>
        <v>VS28y 44415</v>
      </c>
      <c r="B899" s="185">
        <v>44415</v>
      </c>
      <c r="C899" s="182" t="s">
        <v>120</v>
      </c>
      <c r="D899" s="181" t="s">
        <v>21</v>
      </c>
      <c r="E899" s="181" t="s">
        <v>2</v>
      </c>
      <c r="F899" s="181" t="s">
        <v>101</v>
      </c>
      <c r="G899" s="181" t="s">
        <v>100</v>
      </c>
      <c r="H899" s="181" t="s">
        <v>109</v>
      </c>
      <c r="I899" s="183">
        <v>4</v>
      </c>
      <c r="AU899" s="178"/>
      <c r="AV899" s="178"/>
      <c r="AW899" s="178"/>
      <c r="AX899" s="178"/>
      <c r="AY899" s="178"/>
      <c r="AZ899" s="178"/>
      <c r="BA899" s="178"/>
      <c r="BB899" s="178"/>
      <c r="BC899" s="178"/>
      <c r="BD899" s="178"/>
      <c r="CF899" s="178"/>
    </row>
    <row r="900" spans="1:84" ht="15.75" x14ac:dyDescent="0.25">
      <c r="A900" s="103" t="str">
        <f>DataTable3[[#This Row],[FlightNumber]]&amp;" "&amp;DataTable3[[#This Row],[Departure Date]]</f>
        <v>VS75y 44415</v>
      </c>
      <c r="B900" s="185">
        <v>44415</v>
      </c>
      <c r="C900" s="182" t="s">
        <v>118</v>
      </c>
      <c r="D900" s="181" t="s">
        <v>3</v>
      </c>
      <c r="E900" s="181" t="s">
        <v>21</v>
      </c>
      <c r="F900" s="181" t="s">
        <v>99</v>
      </c>
      <c r="G900" s="181" t="s">
        <v>100</v>
      </c>
      <c r="H900" s="181" t="s">
        <v>106</v>
      </c>
      <c r="I900" s="183">
        <v>10</v>
      </c>
      <c r="AU900" s="178"/>
      <c r="AV900" s="178"/>
      <c r="AW900" s="178"/>
      <c r="AX900" s="178"/>
      <c r="AY900" s="178"/>
      <c r="AZ900" s="178"/>
      <c r="BA900" s="178"/>
      <c r="BB900" s="178"/>
      <c r="BC900" s="178"/>
      <c r="BD900" s="178"/>
      <c r="CF900" s="178"/>
    </row>
    <row r="901" spans="1:84" ht="15.75" x14ac:dyDescent="0.25">
      <c r="A901" s="103" t="str">
        <f>DataTable3[[#This Row],[FlightNumber]]&amp;" "&amp;DataTable3[[#This Row],[Departure Date]]</f>
        <v>VS76y 44415</v>
      </c>
      <c r="B901" s="185">
        <v>44415</v>
      </c>
      <c r="C901" s="182" t="s">
        <v>119</v>
      </c>
      <c r="D901" s="181" t="s">
        <v>21</v>
      </c>
      <c r="E901" s="181" t="s">
        <v>3</v>
      </c>
      <c r="F901" s="181" t="s">
        <v>101</v>
      </c>
      <c r="G901" s="181" t="s">
        <v>100</v>
      </c>
      <c r="H901" s="181" t="s">
        <v>104</v>
      </c>
      <c r="I901" s="183">
        <v>10</v>
      </c>
      <c r="AU901" s="178"/>
      <c r="AV901" s="178"/>
      <c r="AW901" s="178"/>
      <c r="AX901" s="178"/>
      <c r="AY901" s="178"/>
      <c r="AZ901" s="178"/>
      <c r="BA901" s="178"/>
      <c r="BB901" s="178"/>
      <c r="BC901" s="178"/>
      <c r="BD901" s="178"/>
      <c r="CF901" s="178"/>
    </row>
    <row r="902" spans="1:84" ht="15.75" x14ac:dyDescent="0.25">
      <c r="A902" s="103" t="str">
        <f>DataTable3[[#This Row],[FlightNumber]]&amp;" "&amp;DataTable3[[#This Row],[Departure Date]]</f>
        <v>VS76y 44416</v>
      </c>
      <c r="B902" s="185">
        <v>44416</v>
      </c>
      <c r="C902" s="182" t="s">
        <v>119</v>
      </c>
      <c r="D902" s="181" t="s">
        <v>21</v>
      </c>
      <c r="E902" s="181" t="s">
        <v>3</v>
      </c>
      <c r="F902" s="181" t="s">
        <v>101</v>
      </c>
      <c r="G902" s="181" t="s">
        <v>100</v>
      </c>
      <c r="H902" s="181" t="s">
        <v>104</v>
      </c>
      <c r="I902" s="183">
        <v>10</v>
      </c>
      <c r="AU902" s="178"/>
      <c r="AV902" s="178"/>
      <c r="AW902" s="178"/>
      <c r="AX902" s="178"/>
      <c r="AY902" s="178"/>
      <c r="AZ902" s="178"/>
      <c r="BA902" s="178"/>
      <c r="BB902" s="178"/>
      <c r="BC902" s="178"/>
      <c r="BD902" s="178"/>
      <c r="CF902" s="178"/>
    </row>
    <row r="903" spans="1:84" ht="15.75" x14ac:dyDescent="0.25">
      <c r="A903" s="103" t="str">
        <f>DataTable3[[#This Row],[FlightNumber]]&amp;" "&amp;DataTable3[[#This Row],[Departure Date]]</f>
        <v>VS75y 44416</v>
      </c>
      <c r="B903" s="185">
        <v>44416</v>
      </c>
      <c r="C903" s="182" t="s">
        <v>118</v>
      </c>
      <c r="D903" s="181" t="s">
        <v>3</v>
      </c>
      <c r="E903" s="181" t="s">
        <v>21</v>
      </c>
      <c r="F903" s="181" t="s">
        <v>99</v>
      </c>
      <c r="G903" s="181" t="s">
        <v>100</v>
      </c>
      <c r="H903" s="181" t="s">
        <v>106</v>
      </c>
      <c r="I903" s="183">
        <v>10</v>
      </c>
      <c r="AU903" s="178"/>
      <c r="AV903" s="178"/>
      <c r="AW903" s="178"/>
      <c r="AX903" s="178"/>
      <c r="AY903" s="178"/>
      <c r="AZ903" s="178"/>
      <c r="BA903" s="178"/>
      <c r="BB903" s="178"/>
      <c r="BC903" s="178"/>
      <c r="BD903" s="178"/>
      <c r="CF903" s="178"/>
    </row>
    <row r="904" spans="1:84" ht="15.75" x14ac:dyDescent="0.25">
      <c r="A904" s="103" t="str">
        <f>DataTable3[[#This Row],[FlightNumber]]&amp;" "&amp;DataTable3[[#This Row],[Departure Date]]</f>
        <v>VS28y 44416</v>
      </c>
      <c r="B904" s="185">
        <v>44416</v>
      </c>
      <c r="C904" s="182" t="s">
        <v>120</v>
      </c>
      <c r="D904" s="181" t="s">
        <v>21</v>
      </c>
      <c r="E904" s="181" t="s">
        <v>2</v>
      </c>
      <c r="F904" s="181" t="s">
        <v>101</v>
      </c>
      <c r="G904" s="181" t="s">
        <v>100</v>
      </c>
      <c r="H904" s="181" t="s">
        <v>109</v>
      </c>
      <c r="I904" s="183">
        <v>10</v>
      </c>
      <c r="AU904" s="178"/>
      <c r="AV904" s="178"/>
      <c r="AW904" s="178"/>
      <c r="AX904" s="178"/>
      <c r="AY904" s="178"/>
      <c r="AZ904" s="178"/>
      <c r="BA904" s="178"/>
      <c r="BB904" s="178"/>
      <c r="BC904" s="178"/>
      <c r="BD904" s="178"/>
      <c r="CF904" s="178"/>
    </row>
    <row r="905" spans="1:84" ht="15.75" x14ac:dyDescent="0.25">
      <c r="A905" s="103" t="str">
        <f>DataTable3[[#This Row],[FlightNumber]]&amp;" "&amp;DataTable3[[#This Row],[Departure Date]]</f>
        <v>VS27y 44416</v>
      </c>
      <c r="B905" s="185">
        <v>44416</v>
      </c>
      <c r="C905" s="182" t="s">
        <v>117</v>
      </c>
      <c r="D905" s="181" t="s">
        <v>2</v>
      </c>
      <c r="E905" s="181" t="s">
        <v>21</v>
      </c>
      <c r="F905" s="181" t="s">
        <v>99</v>
      </c>
      <c r="G905" s="181" t="s">
        <v>100</v>
      </c>
      <c r="H905" s="181" t="s">
        <v>107</v>
      </c>
      <c r="I905" s="183">
        <v>10</v>
      </c>
      <c r="AU905" s="178"/>
      <c r="AV905" s="178"/>
      <c r="AW905" s="178"/>
      <c r="AX905" s="178"/>
      <c r="AY905" s="178"/>
      <c r="AZ905" s="178"/>
      <c r="BA905" s="178"/>
      <c r="BB905" s="178"/>
      <c r="BC905" s="178"/>
      <c r="BD905" s="178"/>
      <c r="CF905" s="178"/>
    </row>
    <row r="906" spans="1:84" ht="15.75" x14ac:dyDescent="0.25">
      <c r="A906" s="103" t="str">
        <f>DataTable3[[#This Row],[FlightNumber]]&amp;" "&amp;DataTable3[[#This Row],[Departure Date]]</f>
        <v>VS161y 44416</v>
      </c>
      <c r="B906" s="185">
        <v>44416</v>
      </c>
      <c r="C906" s="182" t="s">
        <v>129</v>
      </c>
      <c r="D906" s="181" t="s">
        <v>73</v>
      </c>
      <c r="E906" s="181" t="s">
        <v>21</v>
      </c>
      <c r="F906" s="181" t="s">
        <v>99</v>
      </c>
      <c r="G906" s="181" t="s">
        <v>100</v>
      </c>
      <c r="H906" s="181" t="s">
        <v>110</v>
      </c>
      <c r="I906" s="183">
        <v>10</v>
      </c>
      <c r="AU906" s="178"/>
      <c r="AV906" s="178"/>
      <c r="AW906" s="178"/>
      <c r="AX906" s="178"/>
      <c r="AY906" s="178"/>
      <c r="AZ906" s="178"/>
      <c r="BA906" s="178"/>
      <c r="BB906" s="178"/>
      <c r="BC906" s="178"/>
      <c r="BD906" s="178"/>
      <c r="CF906" s="178"/>
    </row>
    <row r="907" spans="1:84" ht="15.75" x14ac:dyDescent="0.25">
      <c r="A907" s="103" t="str">
        <f>DataTable3[[#This Row],[FlightNumber]]&amp;" "&amp;DataTable3[[#This Row],[Departure Date]]</f>
        <v>VS162y 44416</v>
      </c>
      <c r="B907" s="185">
        <v>44416</v>
      </c>
      <c r="C907" s="182" t="s">
        <v>121</v>
      </c>
      <c r="D907" s="181" t="s">
        <v>21</v>
      </c>
      <c r="E907" s="181" t="s">
        <v>73</v>
      </c>
      <c r="F907" s="181" t="s">
        <v>101</v>
      </c>
      <c r="G907" s="181" t="s">
        <v>100</v>
      </c>
      <c r="H907" s="181" t="s">
        <v>111</v>
      </c>
      <c r="I907" s="183">
        <v>10</v>
      </c>
      <c r="AU907" s="178"/>
      <c r="AV907" s="178"/>
      <c r="AW907" s="178"/>
      <c r="AX907" s="178"/>
      <c r="AY907" s="178"/>
      <c r="AZ907" s="178"/>
      <c r="BA907" s="178"/>
      <c r="BB907" s="178"/>
      <c r="BC907" s="178"/>
      <c r="BD907" s="178"/>
      <c r="CF907" s="178"/>
    </row>
    <row r="908" spans="1:84" ht="15.75" x14ac:dyDescent="0.25">
      <c r="A908" s="103" t="str">
        <f>DataTable3[[#This Row],[FlightNumber]]&amp;" "&amp;DataTable3[[#This Row],[Departure Date]]</f>
        <v>VS27y 44417</v>
      </c>
      <c r="B908" s="185">
        <v>44417</v>
      </c>
      <c r="C908" s="182" t="s">
        <v>117</v>
      </c>
      <c r="D908" s="181" t="s">
        <v>2</v>
      </c>
      <c r="E908" s="181" t="s">
        <v>21</v>
      </c>
      <c r="F908" s="181" t="s">
        <v>99</v>
      </c>
      <c r="G908" s="181" t="s">
        <v>100</v>
      </c>
      <c r="H908" s="181" t="s">
        <v>107</v>
      </c>
      <c r="I908" s="183">
        <v>10</v>
      </c>
      <c r="AU908" s="178"/>
      <c r="AV908" s="178"/>
      <c r="AW908" s="178"/>
      <c r="AX908" s="178"/>
      <c r="AY908" s="178"/>
      <c r="AZ908" s="178"/>
      <c r="BA908" s="178"/>
      <c r="BB908" s="178"/>
      <c r="BC908" s="178"/>
      <c r="BD908" s="178"/>
      <c r="CF908" s="178"/>
    </row>
    <row r="909" spans="1:84" ht="15.75" x14ac:dyDescent="0.25">
      <c r="A909" s="103" t="str">
        <f>DataTable3[[#This Row],[FlightNumber]]&amp;" "&amp;DataTable3[[#This Row],[Departure Date]]</f>
        <v>VS28y 44417</v>
      </c>
      <c r="B909" s="185">
        <v>44417</v>
      </c>
      <c r="C909" s="182" t="s">
        <v>120</v>
      </c>
      <c r="D909" s="181" t="s">
        <v>21</v>
      </c>
      <c r="E909" s="181" t="s">
        <v>2</v>
      </c>
      <c r="F909" s="181" t="s">
        <v>101</v>
      </c>
      <c r="G909" s="181" t="s">
        <v>100</v>
      </c>
      <c r="H909" s="181" t="s">
        <v>109</v>
      </c>
      <c r="I909" s="183">
        <v>10</v>
      </c>
      <c r="AU909" s="178"/>
      <c r="AV909" s="178"/>
      <c r="AW909" s="178"/>
      <c r="AX909" s="178"/>
      <c r="AY909" s="178"/>
      <c r="AZ909" s="178"/>
      <c r="BA909" s="178"/>
      <c r="BB909" s="178"/>
      <c r="BC909" s="178"/>
      <c r="BD909" s="178"/>
      <c r="CF909" s="178"/>
    </row>
    <row r="910" spans="1:84" ht="15.75" x14ac:dyDescent="0.25">
      <c r="A910" s="103" t="str">
        <f>DataTable3[[#This Row],[FlightNumber]]&amp;" "&amp;DataTable3[[#This Row],[Departure Date]]</f>
        <v>VS75y 44417</v>
      </c>
      <c r="B910" s="185">
        <v>44417</v>
      </c>
      <c r="C910" s="182" t="s">
        <v>118</v>
      </c>
      <c r="D910" s="181" t="s">
        <v>3</v>
      </c>
      <c r="E910" s="181" t="s">
        <v>21</v>
      </c>
      <c r="F910" s="181" t="s">
        <v>99</v>
      </c>
      <c r="G910" s="181" t="s">
        <v>100</v>
      </c>
      <c r="H910" s="181" t="s">
        <v>106</v>
      </c>
      <c r="I910" s="183">
        <v>10</v>
      </c>
      <c r="AU910" s="178"/>
      <c r="AV910" s="178"/>
      <c r="AW910" s="178"/>
      <c r="AX910" s="178"/>
      <c r="AY910" s="178"/>
      <c r="AZ910" s="178"/>
      <c r="BA910" s="178"/>
      <c r="BB910" s="178"/>
      <c r="BC910" s="178"/>
      <c r="BD910" s="178"/>
      <c r="CF910" s="178"/>
    </row>
    <row r="911" spans="1:84" ht="15.75" x14ac:dyDescent="0.25">
      <c r="A911" s="103" t="str">
        <f>DataTable3[[#This Row],[FlightNumber]]&amp;" "&amp;DataTable3[[#This Row],[Departure Date]]</f>
        <v>VS76y 44417</v>
      </c>
      <c r="B911" s="185">
        <v>44417</v>
      </c>
      <c r="C911" s="182" t="s">
        <v>119</v>
      </c>
      <c r="D911" s="181" t="s">
        <v>21</v>
      </c>
      <c r="E911" s="181" t="s">
        <v>3</v>
      </c>
      <c r="F911" s="181" t="s">
        <v>101</v>
      </c>
      <c r="G911" s="181" t="s">
        <v>100</v>
      </c>
      <c r="H911" s="181" t="s">
        <v>104</v>
      </c>
      <c r="I911" s="183">
        <v>10</v>
      </c>
      <c r="AU911" s="178"/>
      <c r="AV911" s="178"/>
      <c r="AW911" s="178"/>
      <c r="AX911" s="178"/>
      <c r="AY911" s="178"/>
      <c r="AZ911" s="178"/>
      <c r="BA911" s="178"/>
      <c r="BB911" s="178"/>
      <c r="BC911" s="178"/>
      <c r="BD911" s="178"/>
      <c r="CF911" s="178"/>
    </row>
    <row r="912" spans="1:84" ht="15.75" x14ac:dyDescent="0.25">
      <c r="A912" s="103" t="str">
        <f>DataTable3[[#This Row],[FlightNumber]]&amp;" "&amp;DataTable3[[#This Row],[Departure Date]]</f>
        <v>VS76y 44418</v>
      </c>
      <c r="B912" s="185">
        <v>44418</v>
      </c>
      <c r="C912" s="182" t="s">
        <v>119</v>
      </c>
      <c r="D912" s="181" t="s">
        <v>21</v>
      </c>
      <c r="E912" s="181" t="s">
        <v>3</v>
      </c>
      <c r="F912" s="181" t="s">
        <v>101</v>
      </c>
      <c r="G912" s="181" t="s">
        <v>100</v>
      </c>
      <c r="H912" s="181" t="s">
        <v>104</v>
      </c>
      <c r="I912" s="183">
        <v>10</v>
      </c>
      <c r="AU912" s="178"/>
      <c r="AV912" s="178"/>
      <c r="AW912" s="178"/>
      <c r="AX912" s="178"/>
      <c r="AY912" s="178"/>
      <c r="AZ912" s="178"/>
      <c r="BA912" s="178"/>
      <c r="BB912" s="178"/>
      <c r="BC912" s="178"/>
      <c r="BD912" s="178"/>
      <c r="CF912" s="178"/>
    </row>
    <row r="913" spans="1:84" ht="15.75" x14ac:dyDescent="0.25">
      <c r="A913" s="103" t="str">
        <f>DataTable3[[#This Row],[FlightNumber]]&amp;" "&amp;DataTable3[[#This Row],[Departure Date]]</f>
        <v>VS75y 44418</v>
      </c>
      <c r="B913" s="185">
        <v>44418</v>
      </c>
      <c r="C913" s="182" t="s">
        <v>118</v>
      </c>
      <c r="D913" s="181" t="s">
        <v>3</v>
      </c>
      <c r="E913" s="181" t="s">
        <v>21</v>
      </c>
      <c r="F913" s="181" t="s">
        <v>99</v>
      </c>
      <c r="G913" s="181" t="s">
        <v>100</v>
      </c>
      <c r="H913" s="181" t="s">
        <v>106</v>
      </c>
      <c r="I913" s="183">
        <v>10</v>
      </c>
      <c r="AU913" s="178"/>
      <c r="AV913" s="178"/>
      <c r="AW913" s="178"/>
      <c r="AX913" s="178"/>
      <c r="AY913" s="178"/>
      <c r="AZ913" s="178"/>
      <c r="BA913" s="178"/>
      <c r="BB913" s="178"/>
      <c r="BC913" s="178"/>
      <c r="BD913" s="178"/>
      <c r="CF913" s="178"/>
    </row>
    <row r="914" spans="1:84" ht="15.75" x14ac:dyDescent="0.25">
      <c r="A914" s="103" t="str">
        <f>DataTable3[[#This Row],[FlightNumber]]&amp;" "&amp;DataTable3[[#This Row],[Departure Date]]</f>
        <v>VS28y 44418</v>
      </c>
      <c r="B914" s="185">
        <v>44418</v>
      </c>
      <c r="C914" s="182" t="s">
        <v>120</v>
      </c>
      <c r="D914" s="181" t="s">
        <v>21</v>
      </c>
      <c r="E914" s="181" t="s">
        <v>2</v>
      </c>
      <c r="F914" s="181" t="s">
        <v>101</v>
      </c>
      <c r="G914" s="181" t="s">
        <v>100</v>
      </c>
      <c r="H914" s="181" t="s">
        <v>109</v>
      </c>
      <c r="I914" s="183">
        <v>10</v>
      </c>
      <c r="AU914" s="178"/>
      <c r="AV914" s="178"/>
      <c r="AW914" s="178"/>
      <c r="AX914" s="178"/>
      <c r="AY914" s="178"/>
      <c r="AZ914" s="178"/>
      <c r="BA914" s="178"/>
      <c r="BB914" s="178"/>
      <c r="BC914" s="178"/>
      <c r="BD914" s="178"/>
      <c r="CF914" s="178"/>
    </row>
    <row r="915" spans="1:84" ht="15.75" x14ac:dyDescent="0.25">
      <c r="A915" s="103" t="str">
        <f>DataTable3[[#This Row],[FlightNumber]]&amp;" "&amp;DataTable3[[#This Row],[Departure Date]]</f>
        <v>VS27y 44418</v>
      </c>
      <c r="B915" s="185">
        <v>44418</v>
      </c>
      <c r="C915" s="182" t="s">
        <v>117</v>
      </c>
      <c r="D915" s="181" t="s">
        <v>2</v>
      </c>
      <c r="E915" s="181" t="s">
        <v>21</v>
      </c>
      <c r="F915" s="181" t="s">
        <v>99</v>
      </c>
      <c r="G915" s="181" t="s">
        <v>100</v>
      </c>
      <c r="H915" s="181" t="s">
        <v>107</v>
      </c>
      <c r="I915" s="183">
        <v>10</v>
      </c>
      <c r="AU915" s="178"/>
      <c r="AV915" s="178"/>
      <c r="AW915" s="178"/>
      <c r="AX915" s="178"/>
      <c r="AY915" s="178"/>
      <c r="AZ915" s="178"/>
      <c r="BA915" s="178"/>
      <c r="BB915" s="178"/>
      <c r="BC915" s="178"/>
      <c r="BD915" s="178"/>
      <c r="CF915" s="178"/>
    </row>
    <row r="916" spans="1:84" ht="15.75" x14ac:dyDescent="0.25">
      <c r="A916" s="103" t="str">
        <f>DataTable3[[#This Row],[FlightNumber]]&amp;" "&amp;DataTable3[[#This Row],[Departure Date]]</f>
        <v>VS27y 44419</v>
      </c>
      <c r="B916" s="185">
        <v>44419</v>
      </c>
      <c r="C916" s="182" t="s">
        <v>117</v>
      </c>
      <c r="D916" s="181" t="s">
        <v>2</v>
      </c>
      <c r="E916" s="181" t="s">
        <v>21</v>
      </c>
      <c r="F916" s="181" t="s">
        <v>99</v>
      </c>
      <c r="G916" s="181" t="s">
        <v>100</v>
      </c>
      <c r="H916" s="181" t="s">
        <v>107</v>
      </c>
      <c r="I916" s="183">
        <v>10</v>
      </c>
      <c r="AU916" s="178"/>
      <c r="AV916" s="178"/>
      <c r="AW916" s="178"/>
      <c r="AX916" s="178"/>
      <c r="AY916" s="178"/>
      <c r="AZ916" s="178"/>
      <c r="BA916" s="178"/>
      <c r="BB916" s="178"/>
      <c r="BC916" s="178"/>
      <c r="BD916" s="178"/>
      <c r="CF916" s="178"/>
    </row>
    <row r="917" spans="1:84" ht="15.75" x14ac:dyDescent="0.25">
      <c r="A917" s="103" t="str">
        <f>DataTable3[[#This Row],[FlightNumber]]&amp;" "&amp;DataTable3[[#This Row],[Departure Date]]</f>
        <v>VS28y 44419</v>
      </c>
      <c r="B917" s="185">
        <v>44419</v>
      </c>
      <c r="C917" s="182" t="s">
        <v>120</v>
      </c>
      <c r="D917" s="181" t="s">
        <v>21</v>
      </c>
      <c r="E917" s="181" t="s">
        <v>2</v>
      </c>
      <c r="F917" s="181" t="s">
        <v>101</v>
      </c>
      <c r="G917" s="181" t="s">
        <v>100</v>
      </c>
      <c r="H917" s="181" t="s">
        <v>109</v>
      </c>
      <c r="I917" s="183">
        <v>10</v>
      </c>
      <c r="AU917" s="178"/>
      <c r="AV917" s="178"/>
      <c r="AW917" s="178"/>
      <c r="AX917" s="178"/>
      <c r="AY917" s="178"/>
      <c r="AZ917" s="178"/>
      <c r="BA917" s="178"/>
      <c r="BB917" s="178"/>
      <c r="BC917" s="178"/>
      <c r="BD917" s="178"/>
      <c r="CF917" s="178"/>
    </row>
    <row r="918" spans="1:84" ht="15.75" x14ac:dyDescent="0.25">
      <c r="A918" s="103" t="str">
        <f>DataTable3[[#This Row],[FlightNumber]]&amp;" "&amp;DataTable3[[#This Row],[Departure Date]]</f>
        <v>VS75y 44419</v>
      </c>
      <c r="B918" s="185">
        <v>44419</v>
      </c>
      <c r="C918" s="182" t="s">
        <v>118</v>
      </c>
      <c r="D918" s="181" t="s">
        <v>3</v>
      </c>
      <c r="E918" s="181" t="s">
        <v>21</v>
      </c>
      <c r="F918" s="181" t="s">
        <v>99</v>
      </c>
      <c r="G918" s="181" t="s">
        <v>100</v>
      </c>
      <c r="H918" s="181" t="s">
        <v>106</v>
      </c>
      <c r="I918" s="183">
        <v>10</v>
      </c>
      <c r="AU918" s="178"/>
      <c r="AV918" s="178"/>
      <c r="AW918" s="178"/>
      <c r="AX918" s="178"/>
      <c r="AY918" s="178"/>
      <c r="AZ918" s="178"/>
      <c r="BA918" s="178"/>
      <c r="BB918" s="178"/>
      <c r="BC918" s="178"/>
      <c r="BD918" s="178"/>
      <c r="CF918" s="178"/>
    </row>
    <row r="919" spans="1:84" ht="15.75" x14ac:dyDescent="0.25">
      <c r="A919" s="103" t="str">
        <f>DataTable3[[#This Row],[FlightNumber]]&amp;" "&amp;DataTable3[[#This Row],[Departure Date]]</f>
        <v>VS76y 44419</v>
      </c>
      <c r="B919" s="185">
        <v>44419</v>
      </c>
      <c r="C919" s="182" t="s">
        <v>119</v>
      </c>
      <c r="D919" s="181" t="s">
        <v>21</v>
      </c>
      <c r="E919" s="181" t="s">
        <v>3</v>
      </c>
      <c r="F919" s="181" t="s">
        <v>101</v>
      </c>
      <c r="G919" s="181" t="s">
        <v>100</v>
      </c>
      <c r="H919" s="181" t="s">
        <v>104</v>
      </c>
      <c r="I919" s="183">
        <v>10</v>
      </c>
      <c r="AU919" s="178"/>
      <c r="AV919" s="178"/>
      <c r="AW919" s="178"/>
      <c r="AX919" s="178"/>
      <c r="AY919" s="178"/>
      <c r="AZ919" s="178"/>
      <c r="BA919" s="178"/>
      <c r="BB919" s="178"/>
      <c r="BC919" s="178"/>
      <c r="BD919" s="178"/>
      <c r="CF919" s="178"/>
    </row>
    <row r="920" spans="1:84" ht="15.75" x14ac:dyDescent="0.25">
      <c r="A920" s="103" t="str">
        <f>DataTable3[[#This Row],[FlightNumber]]&amp;" "&amp;DataTable3[[#This Row],[Departure Date]]</f>
        <v>VS76y 44420</v>
      </c>
      <c r="B920" s="185">
        <v>44420</v>
      </c>
      <c r="C920" s="182" t="s">
        <v>119</v>
      </c>
      <c r="D920" s="181" t="s">
        <v>21</v>
      </c>
      <c r="E920" s="181" t="s">
        <v>3</v>
      </c>
      <c r="F920" s="181" t="s">
        <v>101</v>
      </c>
      <c r="G920" s="181" t="s">
        <v>100</v>
      </c>
      <c r="H920" s="181" t="s">
        <v>104</v>
      </c>
      <c r="I920" s="183">
        <v>10</v>
      </c>
      <c r="AU920" s="178"/>
      <c r="AV920" s="178"/>
      <c r="AW920" s="178"/>
      <c r="AX920" s="178"/>
      <c r="AY920" s="178"/>
      <c r="AZ920" s="178"/>
      <c r="BA920" s="178"/>
      <c r="BB920" s="178"/>
      <c r="BC920" s="178"/>
      <c r="BD920" s="178"/>
      <c r="CF920" s="178"/>
    </row>
    <row r="921" spans="1:84" ht="15.75" x14ac:dyDescent="0.25">
      <c r="A921" s="103" t="str">
        <f>DataTable3[[#This Row],[FlightNumber]]&amp;" "&amp;DataTable3[[#This Row],[Departure Date]]</f>
        <v>VS75y 44420</v>
      </c>
      <c r="B921" s="185">
        <v>44420</v>
      </c>
      <c r="C921" s="182" t="s">
        <v>118</v>
      </c>
      <c r="D921" s="181" t="s">
        <v>3</v>
      </c>
      <c r="E921" s="181" t="s">
        <v>21</v>
      </c>
      <c r="F921" s="181" t="s">
        <v>99</v>
      </c>
      <c r="G921" s="181" t="s">
        <v>100</v>
      </c>
      <c r="H921" s="181" t="s">
        <v>106</v>
      </c>
      <c r="I921" s="183">
        <v>10</v>
      </c>
      <c r="AU921" s="178"/>
      <c r="AV921" s="178"/>
      <c r="AW921" s="178"/>
      <c r="AX921" s="178"/>
      <c r="AY921" s="178"/>
      <c r="AZ921" s="178"/>
      <c r="BA921" s="178"/>
      <c r="BB921" s="178"/>
      <c r="BC921" s="178"/>
      <c r="BD921" s="178"/>
      <c r="CF921" s="178"/>
    </row>
    <row r="922" spans="1:84" ht="15.75" x14ac:dyDescent="0.25">
      <c r="A922" s="103" t="str">
        <f>DataTable3[[#This Row],[FlightNumber]]&amp;" "&amp;DataTable3[[#This Row],[Departure Date]]</f>
        <v>VS28y 44420</v>
      </c>
      <c r="B922" s="185">
        <v>44420</v>
      </c>
      <c r="C922" s="182" t="s">
        <v>120</v>
      </c>
      <c r="D922" s="181" t="s">
        <v>21</v>
      </c>
      <c r="E922" s="181" t="s">
        <v>2</v>
      </c>
      <c r="F922" s="181" t="s">
        <v>101</v>
      </c>
      <c r="G922" s="181" t="s">
        <v>100</v>
      </c>
      <c r="H922" s="181" t="s">
        <v>109</v>
      </c>
      <c r="I922" s="183">
        <v>10</v>
      </c>
      <c r="AU922" s="178"/>
      <c r="AV922" s="178"/>
      <c r="AW922" s="178"/>
      <c r="AX922" s="178"/>
      <c r="AY922" s="178"/>
      <c r="AZ922" s="178"/>
      <c r="BA922" s="178"/>
      <c r="BB922" s="178"/>
      <c r="BC922" s="178"/>
      <c r="BD922" s="178"/>
      <c r="CF922" s="178"/>
    </row>
    <row r="923" spans="1:84" ht="15.75" x14ac:dyDescent="0.25">
      <c r="A923" s="103" t="str">
        <f>DataTable3[[#This Row],[FlightNumber]]&amp;" "&amp;DataTable3[[#This Row],[Departure Date]]</f>
        <v>VS27y 44420</v>
      </c>
      <c r="B923" s="185">
        <v>44420</v>
      </c>
      <c r="C923" s="182" t="s">
        <v>117</v>
      </c>
      <c r="D923" s="181" t="s">
        <v>2</v>
      </c>
      <c r="E923" s="181" t="s">
        <v>21</v>
      </c>
      <c r="F923" s="181" t="s">
        <v>99</v>
      </c>
      <c r="G923" s="181" t="s">
        <v>100</v>
      </c>
      <c r="H923" s="181" t="s">
        <v>107</v>
      </c>
      <c r="I923" s="183">
        <v>10</v>
      </c>
      <c r="AU923" s="178"/>
      <c r="AV923" s="178"/>
      <c r="AW923" s="178"/>
      <c r="AX923" s="178"/>
      <c r="AY923" s="178"/>
      <c r="AZ923" s="178"/>
      <c r="BA923" s="178"/>
      <c r="BB923" s="178"/>
      <c r="BC923" s="178"/>
      <c r="BD923" s="178"/>
      <c r="CF923" s="178"/>
    </row>
    <row r="924" spans="1:84" ht="15.75" x14ac:dyDescent="0.25">
      <c r="A924" s="103" t="str">
        <f>DataTable3[[#This Row],[FlightNumber]]&amp;" "&amp;DataTable3[[#This Row],[Departure Date]]</f>
        <v>VS27y 44421</v>
      </c>
      <c r="B924" s="185">
        <v>44421</v>
      </c>
      <c r="C924" s="182" t="s">
        <v>117</v>
      </c>
      <c r="D924" s="181" t="s">
        <v>2</v>
      </c>
      <c r="E924" s="181" t="s">
        <v>21</v>
      </c>
      <c r="F924" s="181" t="s">
        <v>99</v>
      </c>
      <c r="G924" s="181" t="s">
        <v>100</v>
      </c>
      <c r="H924" s="181" t="s">
        <v>107</v>
      </c>
      <c r="I924" s="183">
        <v>10</v>
      </c>
      <c r="AU924" s="178"/>
      <c r="AV924" s="178"/>
      <c r="AW924" s="178"/>
      <c r="AX924" s="178"/>
      <c r="AY924" s="178"/>
      <c r="AZ924" s="178"/>
      <c r="BA924" s="178"/>
      <c r="BB924" s="178"/>
      <c r="BC924" s="178"/>
      <c r="BD924" s="178"/>
      <c r="CF924" s="178"/>
    </row>
    <row r="925" spans="1:84" ht="15.75" x14ac:dyDescent="0.25">
      <c r="A925" s="103" t="str">
        <f>DataTable3[[#This Row],[FlightNumber]]&amp;" "&amp;DataTable3[[#This Row],[Departure Date]]</f>
        <v>VS28y 44421</v>
      </c>
      <c r="B925" s="185">
        <v>44421</v>
      </c>
      <c r="C925" s="182" t="s">
        <v>120</v>
      </c>
      <c r="D925" s="181" t="s">
        <v>21</v>
      </c>
      <c r="E925" s="181" t="s">
        <v>2</v>
      </c>
      <c r="F925" s="181" t="s">
        <v>101</v>
      </c>
      <c r="G925" s="181" t="s">
        <v>100</v>
      </c>
      <c r="H925" s="181" t="s">
        <v>109</v>
      </c>
      <c r="I925" s="183">
        <v>10</v>
      </c>
      <c r="AU925" s="178"/>
      <c r="AV925" s="178"/>
      <c r="AW925" s="178"/>
      <c r="AX925" s="178"/>
      <c r="AY925" s="178"/>
      <c r="AZ925" s="178"/>
      <c r="BA925" s="178"/>
      <c r="BB925" s="178"/>
      <c r="BC925" s="178"/>
      <c r="BD925" s="178"/>
      <c r="CF925" s="178"/>
    </row>
    <row r="926" spans="1:84" ht="15.75" x14ac:dyDescent="0.25">
      <c r="A926" s="103" t="str">
        <f>DataTable3[[#This Row],[FlightNumber]]&amp;" "&amp;DataTable3[[#This Row],[Departure Date]]</f>
        <v>VS75y 44421</v>
      </c>
      <c r="B926" s="185">
        <v>44421</v>
      </c>
      <c r="C926" s="182" t="s">
        <v>118</v>
      </c>
      <c r="D926" s="181" t="s">
        <v>3</v>
      </c>
      <c r="E926" s="181" t="s">
        <v>21</v>
      </c>
      <c r="F926" s="181" t="s">
        <v>99</v>
      </c>
      <c r="G926" s="181" t="s">
        <v>100</v>
      </c>
      <c r="H926" s="181" t="s">
        <v>106</v>
      </c>
      <c r="I926" s="183">
        <v>10</v>
      </c>
      <c r="AU926" s="178"/>
      <c r="AV926" s="178"/>
      <c r="AW926" s="178"/>
      <c r="AX926" s="178"/>
      <c r="AY926" s="178"/>
      <c r="AZ926" s="178"/>
      <c r="BA926" s="178"/>
      <c r="BB926" s="178"/>
      <c r="BC926" s="178"/>
      <c r="BD926" s="178"/>
      <c r="CF926" s="178"/>
    </row>
    <row r="927" spans="1:84" ht="15.75" x14ac:dyDescent="0.25">
      <c r="A927" s="103" t="str">
        <f>DataTable3[[#This Row],[FlightNumber]]&amp;" "&amp;DataTable3[[#This Row],[Departure Date]]</f>
        <v>VS76y 44421</v>
      </c>
      <c r="B927" s="185">
        <v>44421</v>
      </c>
      <c r="C927" s="182" t="s">
        <v>119</v>
      </c>
      <c r="D927" s="181" t="s">
        <v>21</v>
      </c>
      <c r="E927" s="181" t="s">
        <v>3</v>
      </c>
      <c r="F927" s="181" t="s">
        <v>101</v>
      </c>
      <c r="G927" s="181" t="s">
        <v>100</v>
      </c>
      <c r="H927" s="181" t="s">
        <v>104</v>
      </c>
      <c r="I927" s="183">
        <v>10</v>
      </c>
      <c r="AU927" s="178"/>
      <c r="AV927" s="178"/>
      <c r="AW927" s="178"/>
      <c r="AX927" s="178"/>
      <c r="AY927" s="178"/>
      <c r="AZ927" s="178"/>
      <c r="BA927" s="178"/>
      <c r="BB927" s="178"/>
      <c r="BC927" s="178"/>
      <c r="BD927" s="178"/>
      <c r="CF927" s="178"/>
    </row>
    <row r="928" spans="1:84" ht="15.75" x14ac:dyDescent="0.25">
      <c r="A928" s="103" t="str">
        <f>DataTable3[[#This Row],[FlightNumber]]&amp;" "&amp;DataTable3[[#This Row],[Departure Date]]</f>
        <v>VS71y 44421</v>
      </c>
      <c r="B928" s="185">
        <v>44421</v>
      </c>
      <c r="C928" s="182" t="s">
        <v>122</v>
      </c>
      <c r="D928" s="181" t="s">
        <v>11</v>
      </c>
      <c r="E928" s="181" t="s">
        <v>21</v>
      </c>
      <c r="F928" s="181" t="s">
        <v>99</v>
      </c>
      <c r="G928" s="181" t="s">
        <v>100</v>
      </c>
      <c r="H928" s="181" t="s">
        <v>108</v>
      </c>
      <c r="I928" s="183">
        <v>10</v>
      </c>
      <c r="AU928" s="178"/>
      <c r="AV928" s="178"/>
      <c r="AW928" s="178"/>
      <c r="AX928" s="178"/>
      <c r="AY928" s="178"/>
      <c r="AZ928" s="178"/>
      <c r="BA928" s="178"/>
      <c r="BB928" s="178"/>
      <c r="BC928" s="178"/>
      <c r="BD928" s="178"/>
      <c r="CF928" s="178"/>
    </row>
    <row r="929" spans="1:84" ht="15.75" x14ac:dyDescent="0.25">
      <c r="A929" s="103" t="str">
        <f>DataTable3[[#This Row],[FlightNumber]]&amp;" "&amp;DataTable3[[#This Row],[Departure Date]]</f>
        <v>VS72y 44421</v>
      </c>
      <c r="B929" s="185">
        <v>44421</v>
      </c>
      <c r="C929" s="182" t="s">
        <v>121</v>
      </c>
      <c r="D929" s="181" t="s">
        <v>21</v>
      </c>
      <c r="E929" s="181" t="s">
        <v>11</v>
      </c>
      <c r="F929" s="181" t="s">
        <v>101</v>
      </c>
      <c r="G929" s="181" t="s">
        <v>100</v>
      </c>
      <c r="H929" s="181" t="s">
        <v>105</v>
      </c>
      <c r="I929" s="183">
        <v>10</v>
      </c>
      <c r="AU929" s="178"/>
      <c r="AV929" s="178"/>
      <c r="AW929" s="178"/>
      <c r="AX929" s="178"/>
      <c r="AY929" s="178"/>
      <c r="AZ929" s="178"/>
      <c r="BA929" s="178"/>
      <c r="BB929" s="178"/>
      <c r="BC929" s="178"/>
      <c r="BD929" s="178"/>
      <c r="CF929" s="178"/>
    </row>
    <row r="930" spans="1:84" ht="15.75" x14ac:dyDescent="0.25">
      <c r="A930" s="103" t="str">
        <f>DataTable3[[#This Row],[FlightNumber]]&amp;" "&amp;DataTable3[[#This Row],[Departure Date]]</f>
        <v>VS72y 44422</v>
      </c>
      <c r="B930" s="185">
        <v>44422</v>
      </c>
      <c r="C930" s="182" t="s">
        <v>121</v>
      </c>
      <c r="D930" s="181" t="s">
        <v>21</v>
      </c>
      <c r="E930" s="181" t="s">
        <v>11</v>
      </c>
      <c r="F930" s="181" t="s">
        <v>101</v>
      </c>
      <c r="G930" s="181" t="s">
        <v>100</v>
      </c>
      <c r="H930" s="181" t="s">
        <v>105</v>
      </c>
      <c r="I930" s="183">
        <v>10</v>
      </c>
      <c r="AU930" s="178"/>
      <c r="AV930" s="178"/>
      <c r="AW930" s="178"/>
      <c r="AX930" s="178"/>
      <c r="AY930" s="178"/>
      <c r="AZ930" s="178"/>
      <c r="BA930" s="178"/>
      <c r="BB930" s="178"/>
      <c r="BC930" s="178"/>
      <c r="BD930" s="178"/>
      <c r="CF930" s="178"/>
    </row>
    <row r="931" spans="1:84" ht="15.75" x14ac:dyDescent="0.25">
      <c r="A931" s="103" t="str">
        <f>DataTable3[[#This Row],[FlightNumber]]&amp;" "&amp;DataTable3[[#This Row],[Departure Date]]</f>
        <v>VS71y 44422</v>
      </c>
      <c r="B931" s="185">
        <v>44422</v>
      </c>
      <c r="C931" s="182" t="s">
        <v>122</v>
      </c>
      <c r="D931" s="181" t="s">
        <v>11</v>
      </c>
      <c r="E931" s="181" t="s">
        <v>21</v>
      </c>
      <c r="F931" s="181" t="s">
        <v>99</v>
      </c>
      <c r="G931" s="181" t="s">
        <v>100</v>
      </c>
      <c r="H931" s="181" t="s">
        <v>108</v>
      </c>
      <c r="I931" s="183">
        <v>10</v>
      </c>
      <c r="AU931" s="178"/>
      <c r="AV931" s="178"/>
      <c r="AW931" s="178"/>
      <c r="AX931" s="178"/>
      <c r="AY931" s="178"/>
      <c r="AZ931" s="178"/>
      <c r="BA931" s="178"/>
      <c r="BB931" s="178"/>
      <c r="BC931" s="178"/>
      <c r="BD931" s="178"/>
      <c r="CF931" s="178"/>
    </row>
    <row r="932" spans="1:84" ht="15.75" x14ac:dyDescent="0.25">
      <c r="A932" s="103" t="str">
        <f>DataTable3[[#This Row],[FlightNumber]]&amp;" "&amp;DataTable3[[#This Row],[Departure Date]]</f>
        <v>VS76y 44422</v>
      </c>
      <c r="B932" s="185">
        <v>44422</v>
      </c>
      <c r="C932" s="182" t="s">
        <v>119</v>
      </c>
      <c r="D932" s="181" t="s">
        <v>21</v>
      </c>
      <c r="E932" s="181" t="s">
        <v>3</v>
      </c>
      <c r="F932" s="181" t="s">
        <v>101</v>
      </c>
      <c r="G932" s="181" t="s">
        <v>100</v>
      </c>
      <c r="H932" s="181" t="s">
        <v>104</v>
      </c>
      <c r="I932" s="183">
        <v>10</v>
      </c>
      <c r="AU932" s="178"/>
      <c r="AV932" s="178"/>
      <c r="AW932" s="178"/>
      <c r="AX932" s="178"/>
      <c r="AY932" s="178"/>
      <c r="AZ932" s="178"/>
      <c r="BA932" s="178"/>
      <c r="BB932" s="178"/>
      <c r="BC932" s="178"/>
      <c r="BD932" s="178"/>
      <c r="CF932" s="178"/>
    </row>
    <row r="933" spans="1:84" ht="15.75" x14ac:dyDescent="0.25">
      <c r="A933" s="103" t="str">
        <f>DataTable3[[#This Row],[FlightNumber]]&amp;" "&amp;DataTable3[[#This Row],[Departure Date]]</f>
        <v>VS75y 44422</v>
      </c>
      <c r="B933" s="185">
        <v>44422</v>
      </c>
      <c r="C933" s="182" t="s">
        <v>118</v>
      </c>
      <c r="D933" s="181" t="s">
        <v>3</v>
      </c>
      <c r="E933" s="181" t="s">
        <v>21</v>
      </c>
      <c r="F933" s="181" t="s">
        <v>99</v>
      </c>
      <c r="G933" s="181" t="s">
        <v>100</v>
      </c>
      <c r="H933" s="181" t="s">
        <v>106</v>
      </c>
      <c r="I933" s="183">
        <v>10</v>
      </c>
      <c r="AU933" s="178"/>
      <c r="AV933" s="178"/>
      <c r="AW933" s="178"/>
      <c r="AX933" s="178"/>
      <c r="AY933" s="178"/>
      <c r="AZ933" s="178"/>
      <c r="BA933" s="178"/>
      <c r="BB933" s="178"/>
      <c r="BC933" s="178"/>
      <c r="BD933" s="178"/>
      <c r="CF933" s="178"/>
    </row>
    <row r="934" spans="1:84" ht="15.75" x14ac:dyDescent="0.25">
      <c r="A934" s="103" t="str">
        <f>DataTable3[[#This Row],[FlightNumber]]&amp;" "&amp;DataTable3[[#This Row],[Departure Date]]</f>
        <v>VS28y 44422</v>
      </c>
      <c r="B934" s="185">
        <v>44422</v>
      </c>
      <c r="C934" s="182" t="s">
        <v>120</v>
      </c>
      <c r="D934" s="181" t="s">
        <v>21</v>
      </c>
      <c r="E934" s="181" t="s">
        <v>2</v>
      </c>
      <c r="F934" s="181" t="s">
        <v>101</v>
      </c>
      <c r="G934" s="181" t="s">
        <v>100</v>
      </c>
      <c r="H934" s="181" t="s">
        <v>109</v>
      </c>
      <c r="I934" s="183">
        <v>10</v>
      </c>
      <c r="AU934" s="178"/>
      <c r="AV934" s="178"/>
      <c r="AW934" s="178"/>
      <c r="AX934" s="178"/>
      <c r="AY934" s="178"/>
      <c r="AZ934" s="178"/>
      <c r="BA934" s="178"/>
      <c r="BB934" s="178"/>
      <c r="BC934" s="178"/>
      <c r="BD934" s="178"/>
      <c r="CF934" s="178"/>
    </row>
    <row r="935" spans="1:84" ht="15.75" x14ac:dyDescent="0.25">
      <c r="A935" s="103" t="str">
        <f>DataTable3[[#This Row],[FlightNumber]]&amp;" "&amp;DataTable3[[#This Row],[Departure Date]]</f>
        <v>VS27y 44422</v>
      </c>
      <c r="B935" s="185">
        <v>44422</v>
      </c>
      <c r="C935" s="182" t="s">
        <v>117</v>
      </c>
      <c r="D935" s="181" t="s">
        <v>2</v>
      </c>
      <c r="E935" s="181" t="s">
        <v>21</v>
      </c>
      <c r="F935" s="181" t="s">
        <v>99</v>
      </c>
      <c r="G935" s="181" t="s">
        <v>100</v>
      </c>
      <c r="H935" s="181" t="s">
        <v>107</v>
      </c>
      <c r="I935" s="183">
        <v>3</v>
      </c>
      <c r="AU935" s="178"/>
      <c r="AV935" s="178"/>
      <c r="AW935" s="178"/>
      <c r="AX935" s="178"/>
      <c r="AY935" s="178"/>
      <c r="AZ935" s="178"/>
      <c r="BA935" s="178"/>
      <c r="BB935" s="178"/>
      <c r="BC935" s="178"/>
      <c r="BD935" s="178"/>
      <c r="CF935" s="178"/>
    </row>
    <row r="936" spans="1:84" ht="15.75" x14ac:dyDescent="0.25">
      <c r="A936" s="103" t="str">
        <f>DataTable3[[#This Row],[FlightNumber]]&amp;" "&amp;DataTable3[[#This Row],[Departure Date]]</f>
        <v>VS27y 44423</v>
      </c>
      <c r="B936" s="185">
        <v>44423</v>
      </c>
      <c r="C936" s="182" t="s">
        <v>117</v>
      </c>
      <c r="D936" s="181" t="s">
        <v>2</v>
      </c>
      <c r="E936" s="181" t="s">
        <v>21</v>
      </c>
      <c r="F936" s="181" t="s">
        <v>99</v>
      </c>
      <c r="G936" s="181" t="s">
        <v>100</v>
      </c>
      <c r="H936" s="181" t="s">
        <v>107</v>
      </c>
      <c r="I936" s="183">
        <v>10</v>
      </c>
      <c r="AU936" s="178"/>
      <c r="AV936" s="178"/>
      <c r="AW936" s="178"/>
      <c r="AX936" s="178"/>
      <c r="AY936" s="178"/>
      <c r="AZ936" s="178"/>
      <c r="BA936" s="178"/>
      <c r="BB936" s="178"/>
      <c r="BC936" s="178"/>
      <c r="BD936" s="178"/>
      <c r="CF936" s="178"/>
    </row>
    <row r="937" spans="1:84" ht="15.75" x14ac:dyDescent="0.25">
      <c r="A937" s="103" t="str">
        <f>DataTable3[[#This Row],[FlightNumber]]&amp;" "&amp;DataTable3[[#This Row],[Departure Date]]</f>
        <v>VS28y 44423</v>
      </c>
      <c r="B937" s="185">
        <v>44423</v>
      </c>
      <c r="C937" s="182" t="s">
        <v>120</v>
      </c>
      <c r="D937" s="181" t="s">
        <v>21</v>
      </c>
      <c r="E937" s="181" t="s">
        <v>2</v>
      </c>
      <c r="F937" s="181" t="s">
        <v>101</v>
      </c>
      <c r="G937" s="181" t="s">
        <v>100</v>
      </c>
      <c r="H937" s="181" t="s">
        <v>109</v>
      </c>
      <c r="I937" s="183">
        <v>10</v>
      </c>
      <c r="AU937" s="178"/>
      <c r="AV937" s="178"/>
      <c r="AW937" s="178"/>
      <c r="AX937" s="178"/>
      <c r="AY937" s="178"/>
      <c r="AZ937" s="178"/>
      <c r="BA937" s="178"/>
      <c r="BB937" s="178"/>
      <c r="BC937" s="178"/>
      <c r="BD937" s="178"/>
      <c r="CF937" s="178"/>
    </row>
    <row r="938" spans="1:84" ht="15.75" x14ac:dyDescent="0.25">
      <c r="A938" s="103" t="str">
        <f>DataTable3[[#This Row],[FlightNumber]]&amp;" "&amp;DataTable3[[#This Row],[Departure Date]]</f>
        <v>VS75y 44423</v>
      </c>
      <c r="B938" s="185">
        <v>44423</v>
      </c>
      <c r="C938" s="182" t="s">
        <v>118</v>
      </c>
      <c r="D938" s="181" t="s">
        <v>3</v>
      </c>
      <c r="E938" s="181" t="s">
        <v>21</v>
      </c>
      <c r="F938" s="181" t="s">
        <v>99</v>
      </c>
      <c r="G938" s="181" t="s">
        <v>100</v>
      </c>
      <c r="H938" s="181" t="s">
        <v>106</v>
      </c>
      <c r="I938" s="183">
        <v>10</v>
      </c>
      <c r="AU938" s="178"/>
      <c r="AV938" s="178"/>
      <c r="AW938" s="178"/>
      <c r="AX938" s="178"/>
      <c r="AY938" s="178"/>
      <c r="AZ938" s="178"/>
      <c r="BA938" s="178"/>
      <c r="BB938" s="178"/>
      <c r="BC938" s="178"/>
      <c r="BD938" s="178"/>
      <c r="CF938" s="178"/>
    </row>
    <row r="939" spans="1:84" ht="15.75" x14ac:dyDescent="0.25">
      <c r="A939" s="103" t="str">
        <f>DataTable3[[#This Row],[FlightNumber]]&amp;" "&amp;DataTable3[[#This Row],[Departure Date]]</f>
        <v>VS76y 44423</v>
      </c>
      <c r="B939" s="185">
        <v>44423</v>
      </c>
      <c r="C939" s="182" t="s">
        <v>119</v>
      </c>
      <c r="D939" s="181" t="s">
        <v>21</v>
      </c>
      <c r="E939" s="181" t="s">
        <v>3</v>
      </c>
      <c r="F939" s="181" t="s">
        <v>101</v>
      </c>
      <c r="G939" s="181" t="s">
        <v>100</v>
      </c>
      <c r="H939" s="181" t="s">
        <v>104</v>
      </c>
      <c r="I939" s="183">
        <v>10</v>
      </c>
      <c r="AU939" s="178"/>
      <c r="AV939" s="178"/>
      <c r="AW939" s="178"/>
      <c r="AX939" s="178"/>
      <c r="AY939" s="178"/>
      <c r="AZ939" s="178"/>
      <c r="BA939" s="178"/>
      <c r="BB939" s="178"/>
      <c r="BC939" s="178"/>
      <c r="BD939" s="178"/>
      <c r="CF939" s="178"/>
    </row>
    <row r="940" spans="1:84" ht="15.75" x14ac:dyDescent="0.25">
      <c r="A940" s="103" t="str">
        <f>DataTable3[[#This Row],[FlightNumber]]&amp;" "&amp;DataTable3[[#This Row],[Departure Date]]</f>
        <v>VS162y 44423</v>
      </c>
      <c r="B940" s="185">
        <v>44423</v>
      </c>
      <c r="C940" s="182" t="s">
        <v>121</v>
      </c>
      <c r="D940" s="181" t="s">
        <v>21</v>
      </c>
      <c r="E940" s="181" t="s">
        <v>73</v>
      </c>
      <c r="F940" s="181" t="s">
        <v>101</v>
      </c>
      <c r="G940" s="181" t="s">
        <v>100</v>
      </c>
      <c r="H940" s="181" t="s">
        <v>111</v>
      </c>
      <c r="I940" s="183">
        <v>10</v>
      </c>
      <c r="AU940" s="178"/>
      <c r="AV940" s="178"/>
      <c r="AW940" s="178"/>
      <c r="AX940" s="178"/>
      <c r="AY940" s="178"/>
      <c r="AZ940" s="178"/>
      <c r="BA940" s="178"/>
      <c r="BB940" s="178"/>
      <c r="BC940" s="178"/>
      <c r="BD940" s="178"/>
      <c r="CF940" s="178"/>
    </row>
    <row r="941" spans="1:84" ht="15.75" x14ac:dyDescent="0.25">
      <c r="A941" s="103" t="str">
        <f>DataTable3[[#This Row],[FlightNumber]]&amp;" "&amp;DataTable3[[#This Row],[Departure Date]]</f>
        <v>VS161y 44423</v>
      </c>
      <c r="B941" s="185">
        <v>44423</v>
      </c>
      <c r="C941" s="182" t="s">
        <v>129</v>
      </c>
      <c r="D941" s="181" t="s">
        <v>73</v>
      </c>
      <c r="E941" s="181" t="s">
        <v>21</v>
      </c>
      <c r="F941" s="181" t="s">
        <v>99</v>
      </c>
      <c r="G941" s="181" t="s">
        <v>100</v>
      </c>
      <c r="H941" s="181" t="s">
        <v>110</v>
      </c>
      <c r="I941" s="183">
        <v>10</v>
      </c>
      <c r="AU941" s="178"/>
      <c r="AV941" s="178"/>
      <c r="AW941" s="178"/>
      <c r="AX941" s="178"/>
      <c r="AY941" s="178"/>
      <c r="AZ941" s="178"/>
      <c r="BA941" s="178"/>
      <c r="BB941" s="178"/>
      <c r="BC941" s="178"/>
      <c r="BD941" s="178"/>
      <c r="CF941" s="178"/>
    </row>
    <row r="942" spans="1:84" ht="15.75" x14ac:dyDescent="0.25">
      <c r="A942" s="103" t="str">
        <f>DataTable3[[#This Row],[FlightNumber]]&amp;" "&amp;DataTable3[[#This Row],[Departure Date]]</f>
        <v>VS76y 44424</v>
      </c>
      <c r="B942" s="185">
        <v>44424</v>
      </c>
      <c r="C942" s="182" t="s">
        <v>119</v>
      </c>
      <c r="D942" s="181" t="s">
        <v>21</v>
      </c>
      <c r="E942" s="181" t="s">
        <v>3</v>
      </c>
      <c r="F942" s="181" t="s">
        <v>101</v>
      </c>
      <c r="G942" s="181" t="s">
        <v>100</v>
      </c>
      <c r="H942" s="181" t="s">
        <v>104</v>
      </c>
      <c r="I942" s="183">
        <v>10</v>
      </c>
      <c r="AU942" s="178"/>
      <c r="AV942" s="178"/>
      <c r="AW942" s="178"/>
      <c r="AX942" s="178"/>
      <c r="AY942" s="178"/>
      <c r="AZ942" s="178"/>
      <c r="BA942" s="178"/>
      <c r="BB942" s="178"/>
      <c r="BC942" s="178"/>
      <c r="BD942" s="178"/>
      <c r="CF942" s="178"/>
    </row>
    <row r="943" spans="1:84" ht="15.75" x14ac:dyDescent="0.25">
      <c r="A943" s="103" t="str">
        <f>DataTable3[[#This Row],[FlightNumber]]&amp;" "&amp;DataTable3[[#This Row],[Departure Date]]</f>
        <v>VS75y 44424</v>
      </c>
      <c r="B943" s="185">
        <v>44424</v>
      </c>
      <c r="C943" s="182" t="s">
        <v>118</v>
      </c>
      <c r="D943" s="181" t="s">
        <v>3</v>
      </c>
      <c r="E943" s="181" t="s">
        <v>21</v>
      </c>
      <c r="F943" s="181" t="s">
        <v>99</v>
      </c>
      <c r="G943" s="181" t="s">
        <v>100</v>
      </c>
      <c r="H943" s="181" t="s">
        <v>106</v>
      </c>
      <c r="I943" s="183">
        <v>10</v>
      </c>
      <c r="AU943" s="178"/>
      <c r="AV943" s="178"/>
      <c r="AW943" s="178"/>
      <c r="AX943" s="178"/>
      <c r="AY943" s="178"/>
      <c r="AZ943" s="178"/>
      <c r="BA943" s="178"/>
      <c r="BB943" s="178"/>
      <c r="BC943" s="178"/>
      <c r="BD943" s="178"/>
      <c r="CF943" s="178"/>
    </row>
    <row r="944" spans="1:84" ht="15.75" x14ac:dyDescent="0.25">
      <c r="A944" s="103" t="str">
        <f>DataTable3[[#This Row],[FlightNumber]]&amp;" "&amp;DataTable3[[#This Row],[Departure Date]]</f>
        <v>VS28y 44424</v>
      </c>
      <c r="B944" s="185">
        <v>44424</v>
      </c>
      <c r="C944" s="182" t="s">
        <v>120</v>
      </c>
      <c r="D944" s="181" t="s">
        <v>21</v>
      </c>
      <c r="E944" s="181" t="s">
        <v>2</v>
      </c>
      <c r="F944" s="181" t="s">
        <v>101</v>
      </c>
      <c r="G944" s="181" t="s">
        <v>100</v>
      </c>
      <c r="H944" s="181" t="s">
        <v>109</v>
      </c>
      <c r="I944" s="183">
        <v>10</v>
      </c>
      <c r="AU944" s="178"/>
      <c r="AV944" s="178"/>
      <c r="AW944" s="178"/>
      <c r="AX944" s="178"/>
      <c r="AY944" s="178"/>
      <c r="AZ944" s="178"/>
      <c r="BA944" s="178"/>
      <c r="BB944" s="178"/>
      <c r="BC944" s="178"/>
      <c r="BD944" s="178"/>
      <c r="CF944" s="178"/>
    </row>
    <row r="945" spans="1:84" ht="15.75" x14ac:dyDescent="0.25">
      <c r="A945" s="103" t="str">
        <f>DataTable3[[#This Row],[FlightNumber]]&amp;" "&amp;DataTable3[[#This Row],[Departure Date]]</f>
        <v>VS27y 44424</v>
      </c>
      <c r="B945" s="185">
        <v>44424</v>
      </c>
      <c r="C945" s="182" t="s">
        <v>117</v>
      </c>
      <c r="D945" s="181" t="s">
        <v>2</v>
      </c>
      <c r="E945" s="181" t="s">
        <v>21</v>
      </c>
      <c r="F945" s="181" t="s">
        <v>99</v>
      </c>
      <c r="G945" s="181" t="s">
        <v>100</v>
      </c>
      <c r="H945" s="181" t="s">
        <v>107</v>
      </c>
      <c r="I945" s="183">
        <v>0</v>
      </c>
      <c r="AU945" s="178"/>
      <c r="AV945" s="178"/>
      <c r="AW945" s="178"/>
      <c r="AX945" s="178"/>
      <c r="AY945" s="178"/>
      <c r="AZ945" s="178"/>
      <c r="BA945" s="178"/>
      <c r="BB945" s="178"/>
      <c r="BC945" s="178"/>
      <c r="BD945" s="178"/>
      <c r="CF945" s="178"/>
    </row>
    <row r="946" spans="1:84" ht="15.75" x14ac:dyDescent="0.25">
      <c r="A946" s="103" t="str">
        <f>DataTable3[[#This Row],[FlightNumber]]&amp;" "&amp;DataTable3[[#This Row],[Departure Date]]</f>
        <v>VS27y 44425</v>
      </c>
      <c r="B946" s="185">
        <v>44425</v>
      </c>
      <c r="C946" s="182" t="s">
        <v>117</v>
      </c>
      <c r="D946" s="181" t="s">
        <v>2</v>
      </c>
      <c r="E946" s="181" t="s">
        <v>21</v>
      </c>
      <c r="F946" s="181" t="s">
        <v>99</v>
      </c>
      <c r="G946" s="181" t="s">
        <v>100</v>
      </c>
      <c r="H946" s="181" t="s">
        <v>107</v>
      </c>
      <c r="I946" s="183">
        <v>10</v>
      </c>
      <c r="AU946" s="178"/>
      <c r="AV946" s="178"/>
      <c r="AW946" s="178"/>
      <c r="AX946" s="178"/>
      <c r="AY946" s="178"/>
      <c r="AZ946" s="178"/>
      <c r="BA946" s="178"/>
      <c r="BB946" s="178"/>
      <c r="BC946" s="178"/>
      <c r="BD946" s="178"/>
      <c r="CF946" s="178"/>
    </row>
    <row r="947" spans="1:84" ht="15.75" x14ac:dyDescent="0.25">
      <c r="A947" s="103" t="str">
        <f>DataTable3[[#This Row],[FlightNumber]]&amp;" "&amp;DataTable3[[#This Row],[Departure Date]]</f>
        <v>VS28y 44425</v>
      </c>
      <c r="B947" s="185">
        <v>44425</v>
      </c>
      <c r="C947" s="182" t="s">
        <v>120</v>
      </c>
      <c r="D947" s="181" t="s">
        <v>21</v>
      </c>
      <c r="E947" s="181" t="s">
        <v>2</v>
      </c>
      <c r="F947" s="181" t="s">
        <v>101</v>
      </c>
      <c r="G947" s="181" t="s">
        <v>100</v>
      </c>
      <c r="H947" s="181" t="s">
        <v>109</v>
      </c>
      <c r="I947" s="183">
        <v>10</v>
      </c>
      <c r="AU947" s="178"/>
      <c r="AV947" s="178"/>
      <c r="AW947" s="178"/>
      <c r="AX947" s="178"/>
      <c r="AY947" s="178"/>
      <c r="AZ947" s="178"/>
      <c r="BA947" s="178"/>
      <c r="BB947" s="178"/>
      <c r="BC947" s="178"/>
      <c r="BD947" s="178"/>
      <c r="CF947" s="178"/>
    </row>
    <row r="948" spans="1:84" ht="15.75" x14ac:dyDescent="0.25">
      <c r="A948" s="103" t="str">
        <f>DataTable3[[#This Row],[FlightNumber]]&amp;" "&amp;DataTable3[[#This Row],[Departure Date]]</f>
        <v>VS75y 44425</v>
      </c>
      <c r="B948" s="185">
        <v>44425</v>
      </c>
      <c r="C948" s="182" t="s">
        <v>118</v>
      </c>
      <c r="D948" s="181" t="s">
        <v>3</v>
      </c>
      <c r="E948" s="181" t="s">
        <v>21</v>
      </c>
      <c r="F948" s="181" t="s">
        <v>99</v>
      </c>
      <c r="G948" s="181" t="s">
        <v>100</v>
      </c>
      <c r="H948" s="181" t="s">
        <v>106</v>
      </c>
      <c r="I948" s="183">
        <v>10</v>
      </c>
      <c r="AU948" s="178"/>
      <c r="AV948" s="178"/>
      <c r="AW948" s="178"/>
      <c r="AX948" s="178"/>
      <c r="AY948" s="178"/>
      <c r="AZ948" s="178"/>
      <c r="BA948" s="178"/>
      <c r="BB948" s="178"/>
      <c r="BC948" s="178"/>
      <c r="BD948" s="178"/>
      <c r="CF948" s="178"/>
    </row>
    <row r="949" spans="1:84" ht="15.75" x14ac:dyDescent="0.25">
      <c r="A949" s="103" t="str">
        <f>DataTable3[[#This Row],[FlightNumber]]&amp;" "&amp;DataTable3[[#This Row],[Departure Date]]</f>
        <v>VS76y 44425</v>
      </c>
      <c r="B949" s="185">
        <v>44425</v>
      </c>
      <c r="C949" s="182" t="s">
        <v>119</v>
      </c>
      <c r="D949" s="181" t="s">
        <v>21</v>
      </c>
      <c r="E949" s="181" t="s">
        <v>3</v>
      </c>
      <c r="F949" s="181" t="s">
        <v>101</v>
      </c>
      <c r="G949" s="181" t="s">
        <v>100</v>
      </c>
      <c r="H949" s="181" t="s">
        <v>104</v>
      </c>
      <c r="I949" s="183">
        <v>10</v>
      </c>
      <c r="AU949" s="178"/>
      <c r="AV949" s="178"/>
      <c r="AW949" s="178"/>
      <c r="AX949" s="178"/>
      <c r="AY949" s="178"/>
      <c r="AZ949" s="178"/>
      <c r="BA949" s="178"/>
      <c r="BB949" s="178"/>
      <c r="BC949" s="178"/>
      <c r="BD949" s="178"/>
      <c r="CF949" s="178"/>
    </row>
    <row r="950" spans="1:84" ht="15.75" x14ac:dyDescent="0.25">
      <c r="A950" s="103" t="str">
        <f>DataTable3[[#This Row],[FlightNumber]]&amp;" "&amp;DataTable3[[#This Row],[Departure Date]]</f>
        <v>VS76y 44426</v>
      </c>
      <c r="B950" s="185">
        <v>44426</v>
      </c>
      <c r="C950" s="182" t="s">
        <v>119</v>
      </c>
      <c r="D950" s="181" t="s">
        <v>21</v>
      </c>
      <c r="E950" s="181" t="s">
        <v>3</v>
      </c>
      <c r="F950" s="181" t="s">
        <v>101</v>
      </c>
      <c r="G950" s="181" t="s">
        <v>100</v>
      </c>
      <c r="H950" s="181" t="s">
        <v>104</v>
      </c>
      <c r="I950" s="183">
        <v>10</v>
      </c>
      <c r="AU950" s="178"/>
      <c r="AV950" s="178"/>
      <c r="AW950" s="178"/>
      <c r="AX950" s="178"/>
      <c r="AY950" s="178"/>
      <c r="AZ950" s="178"/>
      <c r="BA950" s="178"/>
      <c r="BB950" s="178"/>
      <c r="BC950" s="178"/>
      <c r="BD950" s="178"/>
      <c r="CF950" s="178"/>
    </row>
    <row r="951" spans="1:84" ht="15.75" x14ac:dyDescent="0.25">
      <c r="A951" s="103" t="str">
        <f>DataTable3[[#This Row],[FlightNumber]]&amp;" "&amp;DataTable3[[#This Row],[Departure Date]]</f>
        <v>VS75y 44426</v>
      </c>
      <c r="B951" s="185">
        <v>44426</v>
      </c>
      <c r="C951" s="182" t="s">
        <v>118</v>
      </c>
      <c r="D951" s="181" t="s">
        <v>3</v>
      </c>
      <c r="E951" s="181" t="s">
        <v>21</v>
      </c>
      <c r="F951" s="181" t="s">
        <v>99</v>
      </c>
      <c r="G951" s="181" t="s">
        <v>100</v>
      </c>
      <c r="H951" s="181" t="s">
        <v>106</v>
      </c>
      <c r="I951" s="183">
        <v>10</v>
      </c>
      <c r="AU951" s="178"/>
      <c r="AV951" s="178"/>
      <c r="AW951" s="178"/>
      <c r="AX951" s="178"/>
      <c r="AY951" s="178"/>
      <c r="AZ951" s="178"/>
      <c r="BA951" s="178"/>
      <c r="BB951" s="178"/>
      <c r="BC951" s="178"/>
      <c r="BD951" s="178"/>
      <c r="CF951" s="178"/>
    </row>
    <row r="952" spans="1:84" ht="15.75" x14ac:dyDescent="0.25">
      <c r="A952" s="103" t="str">
        <f>DataTable3[[#This Row],[FlightNumber]]&amp;" "&amp;DataTable3[[#This Row],[Departure Date]]</f>
        <v>VS28y 44426</v>
      </c>
      <c r="B952" s="185">
        <v>44426</v>
      </c>
      <c r="C952" s="182" t="s">
        <v>120</v>
      </c>
      <c r="D952" s="181" t="s">
        <v>21</v>
      </c>
      <c r="E952" s="181" t="s">
        <v>2</v>
      </c>
      <c r="F952" s="181" t="s">
        <v>101</v>
      </c>
      <c r="G952" s="181" t="s">
        <v>100</v>
      </c>
      <c r="H952" s="181" t="s">
        <v>109</v>
      </c>
      <c r="I952" s="183">
        <v>10</v>
      </c>
      <c r="AU952" s="178"/>
      <c r="AV952" s="178"/>
      <c r="AW952" s="178"/>
      <c r="AX952" s="178"/>
      <c r="AY952" s="178"/>
      <c r="AZ952" s="178"/>
      <c r="BA952" s="178"/>
      <c r="BB952" s="178"/>
      <c r="BC952" s="178"/>
      <c r="BD952" s="178"/>
      <c r="CF952" s="178"/>
    </row>
    <row r="953" spans="1:84" ht="15.75" x14ac:dyDescent="0.25">
      <c r="A953" s="103" t="str">
        <f>DataTable3[[#This Row],[FlightNumber]]&amp;" "&amp;DataTable3[[#This Row],[Departure Date]]</f>
        <v>VS27y 44426</v>
      </c>
      <c r="B953" s="185">
        <v>44426</v>
      </c>
      <c r="C953" s="182" t="s">
        <v>117</v>
      </c>
      <c r="D953" s="181" t="s">
        <v>2</v>
      </c>
      <c r="E953" s="181" t="s">
        <v>21</v>
      </c>
      <c r="F953" s="181" t="s">
        <v>99</v>
      </c>
      <c r="G953" s="181" t="s">
        <v>100</v>
      </c>
      <c r="H953" s="181" t="s">
        <v>107</v>
      </c>
      <c r="I953" s="183">
        <v>10</v>
      </c>
      <c r="AU953" s="178"/>
      <c r="AV953" s="178"/>
      <c r="AW953" s="178"/>
      <c r="AX953" s="178"/>
      <c r="AY953" s="178"/>
      <c r="AZ953" s="178"/>
      <c r="BA953" s="178"/>
      <c r="BB953" s="178"/>
      <c r="BC953" s="178"/>
      <c r="BD953" s="178"/>
      <c r="CF953" s="178"/>
    </row>
    <row r="954" spans="1:84" ht="15.75" x14ac:dyDescent="0.25">
      <c r="A954" s="103" t="str">
        <f>DataTable3[[#This Row],[FlightNumber]]&amp;" "&amp;DataTable3[[#This Row],[Departure Date]]</f>
        <v>VS27y 44427</v>
      </c>
      <c r="B954" s="185">
        <v>44427</v>
      </c>
      <c r="C954" s="182" t="s">
        <v>117</v>
      </c>
      <c r="D954" s="181" t="s">
        <v>2</v>
      </c>
      <c r="E954" s="181" t="s">
        <v>21</v>
      </c>
      <c r="F954" s="181" t="s">
        <v>99</v>
      </c>
      <c r="G954" s="181" t="s">
        <v>100</v>
      </c>
      <c r="H954" s="181" t="s">
        <v>107</v>
      </c>
      <c r="I954" s="183">
        <v>10</v>
      </c>
      <c r="AU954" s="178"/>
      <c r="AV954" s="178"/>
      <c r="AW954" s="178"/>
      <c r="AX954" s="178"/>
      <c r="AY954" s="178"/>
      <c r="AZ954" s="178"/>
      <c r="BA954" s="178"/>
      <c r="BB954" s="178"/>
      <c r="BC954" s="178"/>
      <c r="BD954" s="178"/>
      <c r="CF954" s="178"/>
    </row>
    <row r="955" spans="1:84" ht="15.75" x14ac:dyDescent="0.25">
      <c r="A955" s="103" t="str">
        <f>DataTable3[[#This Row],[FlightNumber]]&amp;" "&amp;DataTable3[[#This Row],[Departure Date]]</f>
        <v>VS28y 44427</v>
      </c>
      <c r="B955" s="185">
        <v>44427</v>
      </c>
      <c r="C955" s="182" t="s">
        <v>120</v>
      </c>
      <c r="D955" s="181" t="s">
        <v>21</v>
      </c>
      <c r="E955" s="181" t="s">
        <v>2</v>
      </c>
      <c r="F955" s="181" t="s">
        <v>101</v>
      </c>
      <c r="G955" s="181" t="s">
        <v>100</v>
      </c>
      <c r="H955" s="181" t="s">
        <v>109</v>
      </c>
      <c r="I955" s="183">
        <v>10</v>
      </c>
      <c r="AU955" s="178"/>
      <c r="AV955" s="178"/>
      <c r="AW955" s="178"/>
      <c r="AX955" s="178"/>
      <c r="AY955" s="178"/>
      <c r="AZ955" s="178"/>
      <c r="BA955" s="178"/>
      <c r="BB955" s="178"/>
      <c r="BC955" s="178"/>
      <c r="BD955" s="178"/>
      <c r="CF955" s="178"/>
    </row>
    <row r="956" spans="1:84" ht="15.75" x14ac:dyDescent="0.25">
      <c r="A956" s="103" t="str">
        <f>DataTable3[[#This Row],[FlightNumber]]&amp;" "&amp;DataTable3[[#This Row],[Departure Date]]</f>
        <v>VS75y 44427</v>
      </c>
      <c r="B956" s="185">
        <v>44427</v>
      </c>
      <c r="C956" s="182" t="s">
        <v>118</v>
      </c>
      <c r="D956" s="181" t="s">
        <v>3</v>
      </c>
      <c r="E956" s="181" t="s">
        <v>21</v>
      </c>
      <c r="F956" s="181" t="s">
        <v>99</v>
      </c>
      <c r="G956" s="181" t="s">
        <v>100</v>
      </c>
      <c r="H956" s="181" t="s">
        <v>106</v>
      </c>
      <c r="I956" s="183">
        <v>10</v>
      </c>
      <c r="AU956" s="178"/>
      <c r="AV956" s="178"/>
      <c r="AW956" s="178"/>
      <c r="AX956" s="178"/>
      <c r="AY956" s="178"/>
      <c r="AZ956" s="178"/>
      <c r="BA956" s="178"/>
      <c r="BB956" s="178"/>
      <c r="BC956" s="178"/>
      <c r="BD956" s="178"/>
      <c r="CF956" s="178"/>
    </row>
    <row r="957" spans="1:84" ht="15.75" x14ac:dyDescent="0.25">
      <c r="A957" s="103" t="str">
        <f>DataTable3[[#This Row],[FlightNumber]]&amp;" "&amp;DataTable3[[#This Row],[Departure Date]]</f>
        <v>VS76y 44427</v>
      </c>
      <c r="B957" s="185">
        <v>44427</v>
      </c>
      <c r="C957" s="182" t="s">
        <v>119</v>
      </c>
      <c r="D957" s="181" t="s">
        <v>21</v>
      </c>
      <c r="E957" s="181" t="s">
        <v>3</v>
      </c>
      <c r="F957" s="181" t="s">
        <v>101</v>
      </c>
      <c r="G957" s="181" t="s">
        <v>100</v>
      </c>
      <c r="H957" s="181" t="s">
        <v>104</v>
      </c>
      <c r="I957" s="183">
        <v>10</v>
      </c>
      <c r="AU957" s="178"/>
      <c r="AV957" s="178"/>
      <c r="AW957" s="178"/>
      <c r="AX957" s="178"/>
      <c r="AY957" s="178"/>
      <c r="AZ957" s="178"/>
      <c r="BA957" s="178"/>
      <c r="BB957" s="178"/>
      <c r="BC957" s="178"/>
      <c r="BD957" s="178"/>
      <c r="CF957" s="178"/>
    </row>
    <row r="958" spans="1:84" ht="15.75" x14ac:dyDescent="0.25">
      <c r="A958" s="103" t="str">
        <f>DataTable3[[#This Row],[FlightNumber]]&amp;" "&amp;DataTable3[[#This Row],[Departure Date]]</f>
        <v>VS76y 44428</v>
      </c>
      <c r="B958" s="185">
        <v>44428</v>
      </c>
      <c r="C958" s="182" t="s">
        <v>119</v>
      </c>
      <c r="D958" s="181" t="s">
        <v>21</v>
      </c>
      <c r="E958" s="181" t="s">
        <v>3</v>
      </c>
      <c r="F958" s="181" t="s">
        <v>101</v>
      </c>
      <c r="G958" s="181" t="s">
        <v>100</v>
      </c>
      <c r="H958" s="181" t="s">
        <v>104</v>
      </c>
      <c r="I958" s="183">
        <v>10</v>
      </c>
      <c r="AU958" s="178"/>
      <c r="AV958" s="178"/>
      <c r="AW958" s="178"/>
      <c r="AX958" s="178"/>
      <c r="AY958" s="178"/>
      <c r="AZ958" s="178"/>
      <c r="BA958" s="178"/>
      <c r="BB958" s="178"/>
      <c r="BC958" s="178"/>
      <c r="BD958" s="178"/>
      <c r="CF958" s="178"/>
    </row>
    <row r="959" spans="1:84" ht="15.75" x14ac:dyDescent="0.25">
      <c r="A959" s="103" t="str">
        <f>DataTable3[[#This Row],[FlightNumber]]&amp;" "&amp;DataTable3[[#This Row],[Departure Date]]</f>
        <v>VS75y 44428</v>
      </c>
      <c r="B959" s="185">
        <v>44428</v>
      </c>
      <c r="C959" s="182" t="s">
        <v>118</v>
      </c>
      <c r="D959" s="181" t="s">
        <v>3</v>
      </c>
      <c r="E959" s="181" t="s">
        <v>21</v>
      </c>
      <c r="F959" s="181" t="s">
        <v>99</v>
      </c>
      <c r="G959" s="181" t="s">
        <v>100</v>
      </c>
      <c r="H959" s="181" t="s">
        <v>106</v>
      </c>
      <c r="I959" s="183">
        <v>10</v>
      </c>
      <c r="AU959" s="178"/>
      <c r="AV959" s="178"/>
      <c r="AW959" s="178"/>
      <c r="AX959" s="178"/>
      <c r="AY959" s="178"/>
      <c r="AZ959" s="178"/>
      <c r="BA959" s="178"/>
      <c r="BB959" s="178"/>
      <c r="BC959" s="178"/>
      <c r="BD959" s="178"/>
      <c r="CF959" s="178"/>
    </row>
    <row r="960" spans="1:84" ht="15.75" x14ac:dyDescent="0.25">
      <c r="A960" s="103" t="str">
        <f>DataTable3[[#This Row],[FlightNumber]]&amp;" "&amp;DataTable3[[#This Row],[Departure Date]]</f>
        <v>VS28y 44428</v>
      </c>
      <c r="B960" s="185">
        <v>44428</v>
      </c>
      <c r="C960" s="182" t="s">
        <v>120</v>
      </c>
      <c r="D960" s="181" t="s">
        <v>21</v>
      </c>
      <c r="E960" s="181" t="s">
        <v>2</v>
      </c>
      <c r="F960" s="181" t="s">
        <v>101</v>
      </c>
      <c r="G960" s="181" t="s">
        <v>100</v>
      </c>
      <c r="H960" s="181" t="s">
        <v>109</v>
      </c>
      <c r="I960" s="183">
        <v>10</v>
      </c>
      <c r="AU960" s="178"/>
      <c r="AV960" s="178"/>
      <c r="AW960" s="178"/>
      <c r="AX960" s="178"/>
      <c r="AY960" s="178"/>
      <c r="AZ960" s="178"/>
      <c r="BA960" s="178"/>
      <c r="BB960" s="178"/>
      <c r="BC960" s="178"/>
      <c r="BD960" s="178"/>
      <c r="CF960" s="178"/>
    </row>
    <row r="961" spans="1:84" ht="15.75" x14ac:dyDescent="0.25">
      <c r="A961" s="103" t="str">
        <f>DataTable3[[#This Row],[FlightNumber]]&amp;" "&amp;DataTable3[[#This Row],[Departure Date]]</f>
        <v>VS27y 44428</v>
      </c>
      <c r="B961" s="185">
        <v>44428</v>
      </c>
      <c r="C961" s="182" t="s">
        <v>117</v>
      </c>
      <c r="D961" s="181" t="s">
        <v>2</v>
      </c>
      <c r="E961" s="181" t="s">
        <v>21</v>
      </c>
      <c r="F961" s="181" t="s">
        <v>99</v>
      </c>
      <c r="G961" s="181" t="s">
        <v>100</v>
      </c>
      <c r="H961" s="181" t="s">
        <v>107</v>
      </c>
      <c r="I961" s="183">
        <v>10</v>
      </c>
      <c r="AU961" s="178"/>
      <c r="AV961" s="178"/>
      <c r="AW961" s="178"/>
      <c r="AX961" s="178"/>
      <c r="AY961" s="178"/>
      <c r="AZ961" s="178"/>
      <c r="BA961" s="178"/>
      <c r="BB961" s="178"/>
      <c r="BC961" s="178"/>
      <c r="BD961" s="178"/>
      <c r="CF961" s="178"/>
    </row>
    <row r="962" spans="1:84" ht="15.75" x14ac:dyDescent="0.25">
      <c r="A962" s="103" t="str">
        <f>DataTable3[[#This Row],[FlightNumber]]&amp;" "&amp;DataTable3[[#This Row],[Departure Date]]</f>
        <v>VS71y 44428</v>
      </c>
      <c r="B962" s="185">
        <v>44428</v>
      </c>
      <c r="C962" s="182" t="s">
        <v>122</v>
      </c>
      <c r="D962" s="181" t="s">
        <v>11</v>
      </c>
      <c r="E962" s="181" t="s">
        <v>21</v>
      </c>
      <c r="F962" s="181" t="s">
        <v>99</v>
      </c>
      <c r="G962" s="181" t="s">
        <v>100</v>
      </c>
      <c r="H962" s="181" t="s">
        <v>108</v>
      </c>
      <c r="I962" s="183">
        <v>10</v>
      </c>
      <c r="AU962" s="178"/>
      <c r="AV962" s="178"/>
      <c r="AW962" s="178"/>
      <c r="AX962" s="178"/>
      <c r="AY962" s="178"/>
      <c r="AZ962" s="178"/>
      <c r="BA962" s="178"/>
      <c r="BB962" s="178"/>
      <c r="BC962" s="178"/>
      <c r="BD962" s="178"/>
      <c r="CF962" s="178"/>
    </row>
    <row r="963" spans="1:84" ht="15.75" x14ac:dyDescent="0.25">
      <c r="A963" s="103" t="str">
        <f>DataTable3[[#This Row],[FlightNumber]]&amp;" "&amp;DataTable3[[#This Row],[Departure Date]]</f>
        <v>VS72y 44428</v>
      </c>
      <c r="B963" s="185">
        <v>44428</v>
      </c>
      <c r="C963" s="182" t="s">
        <v>121</v>
      </c>
      <c r="D963" s="181" t="s">
        <v>21</v>
      </c>
      <c r="E963" s="181" t="s">
        <v>11</v>
      </c>
      <c r="F963" s="181" t="s">
        <v>101</v>
      </c>
      <c r="G963" s="181" t="s">
        <v>100</v>
      </c>
      <c r="H963" s="181" t="s">
        <v>105</v>
      </c>
      <c r="I963" s="183">
        <v>10</v>
      </c>
      <c r="AU963" s="178"/>
      <c r="AV963" s="178"/>
      <c r="AW963" s="178"/>
      <c r="AX963" s="178"/>
      <c r="AY963" s="178"/>
      <c r="AZ963" s="178"/>
      <c r="BA963" s="178"/>
      <c r="BB963" s="178"/>
      <c r="BC963" s="178"/>
      <c r="BD963" s="178"/>
      <c r="CF963" s="178"/>
    </row>
    <row r="964" spans="1:84" ht="15.75" x14ac:dyDescent="0.25">
      <c r="A964" s="103" t="str">
        <f>DataTable3[[#This Row],[FlightNumber]]&amp;" "&amp;DataTable3[[#This Row],[Departure Date]]</f>
        <v>VS72y 44429</v>
      </c>
      <c r="B964" s="185">
        <v>44429</v>
      </c>
      <c r="C964" s="182" t="s">
        <v>121</v>
      </c>
      <c r="D964" s="181" t="s">
        <v>21</v>
      </c>
      <c r="E964" s="181" t="s">
        <v>11</v>
      </c>
      <c r="F964" s="181" t="s">
        <v>101</v>
      </c>
      <c r="G964" s="181" t="s">
        <v>100</v>
      </c>
      <c r="H964" s="181" t="s">
        <v>105</v>
      </c>
      <c r="I964" s="183">
        <v>10</v>
      </c>
      <c r="AU964" s="178"/>
      <c r="AV964" s="178"/>
      <c r="AW964" s="178"/>
      <c r="AX964" s="178"/>
      <c r="AY964" s="178"/>
      <c r="AZ964" s="178"/>
      <c r="BA964" s="178"/>
      <c r="BB964" s="178"/>
      <c r="BC964" s="178"/>
      <c r="BD964" s="178"/>
      <c r="CF964" s="178"/>
    </row>
    <row r="965" spans="1:84" ht="15.75" x14ac:dyDescent="0.25">
      <c r="A965" s="103" t="str">
        <f>DataTable3[[#This Row],[FlightNumber]]&amp;" "&amp;DataTable3[[#This Row],[Departure Date]]</f>
        <v>VS71y 44429</v>
      </c>
      <c r="B965" s="185">
        <v>44429</v>
      </c>
      <c r="C965" s="182" t="s">
        <v>122</v>
      </c>
      <c r="D965" s="181" t="s">
        <v>11</v>
      </c>
      <c r="E965" s="181" t="s">
        <v>21</v>
      </c>
      <c r="F965" s="181" t="s">
        <v>99</v>
      </c>
      <c r="G965" s="181" t="s">
        <v>100</v>
      </c>
      <c r="H965" s="181" t="s">
        <v>108</v>
      </c>
      <c r="I965" s="183">
        <v>10</v>
      </c>
      <c r="AU965" s="178"/>
      <c r="AV965" s="178"/>
      <c r="AW965" s="178"/>
      <c r="AX965" s="178"/>
      <c r="AY965" s="178"/>
      <c r="AZ965" s="178"/>
      <c r="BA965" s="178"/>
      <c r="BB965" s="178"/>
      <c r="BC965" s="178"/>
      <c r="BD965" s="178"/>
      <c r="CF965" s="178"/>
    </row>
    <row r="966" spans="1:84" ht="15.75" x14ac:dyDescent="0.25">
      <c r="A966" s="103" t="str">
        <f>DataTable3[[#This Row],[FlightNumber]]&amp;" "&amp;DataTable3[[#This Row],[Departure Date]]</f>
        <v>VS27y 44429</v>
      </c>
      <c r="B966" s="185">
        <v>44429</v>
      </c>
      <c r="C966" s="182" t="s">
        <v>117</v>
      </c>
      <c r="D966" s="181" t="s">
        <v>2</v>
      </c>
      <c r="E966" s="181" t="s">
        <v>21</v>
      </c>
      <c r="F966" s="181" t="s">
        <v>99</v>
      </c>
      <c r="G966" s="181" t="s">
        <v>100</v>
      </c>
      <c r="H966" s="181" t="s">
        <v>107</v>
      </c>
      <c r="I966" s="183">
        <v>4</v>
      </c>
      <c r="AU966" s="178"/>
      <c r="AV966" s="178"/>
      <c r="AW966" s="178"/>
      <c r="AX966" s="178"/>
      <c r="AY966" s="178"/>
      <c r="AZ966" s="178"/>
      <c r="BA966" s="178"/>
      <c r="BB966" s="178"/>
      <c r="BC966" s="178"/>
      <c r="BD966" s="178"/>
      <c r="CF966" s="178"/>
    </row>
    <row r="967" spans="1:84" ht="15.75" x14ac:dyDescent="0.25">
      <c r="A967" s="103" t="str">
        <f>DataTable3[[#This Row],[FlightNumber]]&amp;" "&amp;DataTable3[[#This Row],[Departure Date]]</f>
        <v>VS28y 44429</v>
      </c>
      <c r="B967" s="185">
        <v>44429</v>
      </c>
      <c r="C967" s="182" t="s">
        <v>120</v>
      </c>
      <c r="D967" s="181" t="s">
        <v>21</v>
      </c>
      <c r="E967" s="181" t="s">
        <v>2</v>
      </c>
      <c r="F967" s="181" t="s">
        <v>101</v>
      </c>
      <c r="G967" s="181" t="s">
        <v>100</v>
      </c>
      <c r="H967" s="181" t="s">
        <v>109</v>
      </c>
      <c r="I967" s="183">
        <v>10</v>
      </c>
      <c r="AU967" s="178"/>
      <c r="AV967" s="178"/>
      <c r="AW967" s="178"/>
      <c r="AX967" s="178"/>
      <c r="AY967" s="178"/>
      <c r="AZ967" s="178"/>
      <c r="BA967" s="178"/>
      <c r="BB967" s="178"/>
      <c r="BC967" s="178"/>
      <c r="BD967" s="178"/>
      <c r="CF967" s="178"/>
    </row>
    <row r="968" spans="1:84" ht="15.75" x14ac:dyDescent="0.25">
      <c r="A968" s="103" t="str">
        <f>DataTable3[[#This Row],[FlightNumber]]&amp;" "&amp;DataTable3[[#This Row],[Departure Date]]</f>
        <v>VS75y 44429</v>
      </c>
      <c r="B968" s="185">
        <v>44429</v>
      </c>
      <c r="C968" s="182" t="s">
        <v>118</v>
      </c>
      <c r="D968" s="181" t="s">
        <v>3</v>
      </c>
      <c r="E968" s="181" t="s">
        <v>21</v>
      </c>
      <c r="F968" s="181" t="s">
        <v>99</v>
      </c>
      <c r="G968" s="181" t="s">
        <v>100</v>
      </c>
      <c r="H968" s="181" t="s">
        <v>106</v>
      </c>
      <c r="I968" s="183">
        <v>3</v>
      </c>
      <c r="AU968" s="178"/>
      <c r="AV968" s="178"/>
      <c r="AW968" s="178"/>
      <c r="AX968" s="178"/>
      <c r="AY968" s="178"/>
      <c r="AZ968" s="178"/>
      <c r="BA968" s="178"/>
      <c r="BB968" s="178"/>
      <c r="BC968" s="178"/>
      <c r="BD968" s="178"/>
      <c r="CF968" s="178"/>
    </row>
    <row r="969" spans="1:84" ht="15.75" x14ac:dyDescent="0.25">
      <c r="A969" s="103" t="str">
        <f>DataTable3[[#This Row],[FlightNumber]]&amp;" "&amp;DataTable3[[#This Row],[Departure Date]]</f>
        <v>VS76y 44429</v>
      </c>
      <c r="B969" s="185">
        <v>44429</v>
      </c>
      <c r="C969" s="182" t="s">
        <v>119</v>
      </c>
      <c r="D969" s="181" t="s">
        <v>21</v>
      </c>
      <c r="E969" s="181" t="s">
        <v>3</v>
      </c>
      <c r="F969" s="181" t="s">
        <v>101</v>
      </c>
      <c r="G969" s="181" t="s">
        <v>100</v>
      </c>
      <c r="H969" s="181" t="s">
        <v>104</v>
      </c>
      <c r="I969" s="183">
        <v>10</v>
      </c>
      <c r="AU969" s="178"/>
      <c r="AV969" s="178"/>
      <c r="AW969" s="178"/>
      <c r="AX969" s="178"/>
      <c r="AY969" s="178"/>
      <c r="AZ969" s="178"/>
      <c r="BA969" s="178"/>
      <c r="BB969" s="178"/>
      <c r="BC969" s="178"/>
      <c r="BD969" s="178"/>
      <c r="CF969" s="178"/>
    </row>
    <row r="970" spans="1:84" ht="15.75" x14ac:dyDescent="0.25">
      <c r="A970" s="103" t="str">
        <f>DataTable3[[#This Row],[FlightNumber]]&amp;" "&amp;DataTable3[[#This Row],[Departure Date]]</f>
        <v>VS76y 44430</v>
      </c>
      <c r="B970" s="185">
        <v>44430</v>
      </c>
      <c r="C970" s="182" t="s">
        <v>119</v>
      </c>
      <c r="D970" s="181" t="s">
        <v>21</v>
      </c>
      <c r="E970" s="181" t="s">
        <v>3</v>
      </c>
      <c r="F970" s="181" t="s">
        <v>101</v>
      </c>
      <c r="G970" s="181" t="s">
        <v>100</v>
      </c>
      <c r="H970" s="181" t="s">
        <v>104</v>
      </c>
      <c r="I970" s="183">
        <v>10</v>
      </c>
      <c r="AU970" s="178"/>
      <c r="AV970" s="178"/>
      <c r="AW970" s="178"/>
      <c r="AX970" s="178"/>
      <c r="AY970" s="178"/>
      <c r="AZ970" s="178"/>
      <c r="BA970" s="178"/>
      <c r="BB970" s="178"/>
      <c r="BC970" s="178"/>
      <c r="BD970" s="178"/>
      <c r="CF970" s="178"/>
    </row>
    <row r="971" spans="1:84" ht="15.75" x14ac:dyDescent="0.25">
      <c r="A971" s="103" t="str">
        <f>DataTable3[[#This Row],[FlightNumber]]&amp;" "&amp;DataTable3[[#This Row],[Departure Date]]</f>
        <v>VS75y 44430</v>
      </c>
      <c r="B971" s="185">
        <v>44430</v>
      </c>
      <c r="C971" s="182" t="s">
        <v>118</v>
      </c>
      <c r="D971" s="181" t="s">
        <v>3</v>
      </c>
      <c r="E971" s="181" t="s">
        <v>21</v>
      </c>
      <c r="F971" s="181" t="s">
        <v>99</v>
      </c>
      <c r="G971" s="181" t="s">
        <v>100</v>
      </c>
      <c r="H971" s="181" t="s">
        <v>106</v>
      </c>
      <c r="I971" s="183">
        <v>1</v>
      </c>
      <c r="AU971" s="178"/>
      <c r="AV971" s="178"/>
      <c r="AW971" s="178"/>
      <c r="AX971" s="178"/>
      <c r="AY971" s="178"/>
      <c r="AZ971" s="178"/>
      <c r="BA971" s="178"/>
      <c r="BB971" s="178"/>
      <c r="BC971" s="178"/>
      <c r="BD971" s="178"/>
      <c r="CF971" s="178"/>
    </row>
    <row r="972" spans="1:84" ht="15.75" x14ac:dyDescent="0.25">
      <c r="A972" s="103" t="str">
        <f>DataTable3[[#This Row],[FlightNumber]]&amp;" "&amp;DataTable3[[#This Row],[Departure Date]]</f>
        <v>VS28y 44430</v>
      </c>
      <c r="B972" s="185">
        <v>44430</v>
      </c>
      <c r="C972" s="182" t="s">
        <v>120</v>
      </c>
      <c r="D972" s="181" t="s">
        <v>21</v>
      </c>
      <c r="E972" s="181" t="s">
        <v>2</v>
      </c>
      <c r="F972" s="181" t="s">
        <v>101</v>
      </c>
      <c r="G972" s="181" t="s">
        <v>100</v>
      </c>
      <c r="H972" s="181" t="s">
        <v>109</v>
      </c>
      <c r="I972" s="183">
        <v>10</v>
      </c>
      <c r="AU972" s="178"/>
      <c r="AV972" s="178"/>
      <c r="AW972" s="178"/>
      <c r="AX972" s="178"/>
      <c r="AY972" s="178"/>
      <c r="AZ972" s="178"/>
      <c r="BA972" s="178"/>
      <c r="BB972" s="178"/>
      <c r="BC972" s="178"/>
      <c r="BD972" s="178"/>
      <c r="CF972" s="178"/>
    </row>
    <row r="973" spans="1:84" ht="15.75" x14ac:dyDescent="0.25">
      <c r="A973" s="103" t="str">
        <f>DataTable3[[#This Row],[FlightNumber]]&amp;" "&amp;DataTable3[[#This Row],[Departure Date]]</f>
        <v>VS27y 44430</v>
      </c>
      <c r="B973" s="185">
        <v>44430</v>
      </c>
      <c r="C973" s="182" t="s">
        <v>117</v>
      </c>
      <c r="D973" s="181" t="s">
        <v>2</v>
      </c>
      <c r="E973" s="181" t="s">
        <v>21</v>
      </c>
      <c r="F973" s="181" t="s">
        <v>99</v>
      </c>
      <c r="G973" s="181" t="s">
        <v>100</v>
      </c>
      <c r="H973" s="181" t="s">
        <v>107</v>
      </c>
      <c r="I973" s="183">
        <v>2</v>
      </c>
      <c r="AU973" s="178"/>
      <c r="AV973" s="178"/>
      <c r="AW973" s="178"/>
      <c r="AX973" s="178"/>
      <c r="AY973" s="178"/>
      <c r="AZ973" s="178"/>
      <c r="BA973" s="178"/>
      <c r="BB973" s="178"/>
      <c r="BC973" s="178"/>
      <c r="BD973" s="178"/>
      <c r="CF973" s="178"/>
    </row>
    <row r="974" spans="1:84" ht="15.75" x14ac:dyDescent="0.25">
      <c r="A974" s="103" t="str">
        <f>DataTable3[[#This Row],[FlightNumber]]&amp;" "&amp;DataTable3[[#This Row],[Departure Date]]</f>
        <v>VS161y 44430</v>
      </c>
      <c r="B974" s="185">
        <v>44430</v>
      </c>
      <c r="C974" s="182" t="s">
        <v>129</v>
      </c>
      <c r="D974" s="181" t="s">
        <v>73</v>
      </c>
      <c r="E974" s="181" t="s">
        <v>21</v>
      </c>
      <c r="F974" s="181" t="s">
        <v>99</v>
      </c>
      <c r="G974" s="181" t="s">
        <v>100</v>
      </c>
      <c r="H974" s="181" t="s">
        <v>110</v>
      </c>
      <c r="I974" s="183">
        <v>10</v>
      </c>
      <c r="AU974" s="178"/>
      <c r="AV974" s="178"/>
      <c r="AW974" s="178"/>
      <c r="AX974" s="178"/>
      <c r="AY974" s="178"/>
      <c r="AZ974" s="178"/>
      <c r="BA974" s="178"/>
      <c r="BB974" s="178"/>
      <c r="BC974" s="178"/>
      <c r="BD974" s="178"/>
      <c r="CF974" s="178"/>
    </row>
    <row r="975" spans="1:84" ht="15.75" x14ac:dyDescent="0.25">
      <c r="A975" s="103" t="str">
        <f>DataTable3[[#This Row],[FlightNumber]]&amp;" "&amp;DataTable3[[#This Row],[Departure Date]]</f>
        <v>VS162y 44430</v>
      </c>
      <c r="B975" s="185">
        <v>44430</v>
      </c>
      <c r="C975" s="182" t="s">
        <v>121</v>
      </c>
      <c r="D975" s="181" t="s">
        <v>21</v>
      </c>
      <c r="E975" s="181" t="s">
        <v>73</v>
      </c>
      <c r="F975" s="181" t="s">
        <v>101</v>
      </c>
      <c r="G975" s="181" t="s">
        <v>100</v>
      </c>
      <c r="H975" s="181" t="s">
        <v>111</v>
      </c>
      <c r="I975" s="183">
        <v>10</v>
      </c>
      <c r="AU975" s="178"/>
      <c r="AV975" s="178"/>
      <c r="AW975" s="178"/>
      <c r="AX975" s="178"/>
      <c r="AY975" s="178"/>
      <c r="AZ975" s="178"/>
      <c r="BA975" s="178"/>
      <c r="BB975" s="178"/>
      <c r="BC975" s="178"/>
      <c r="BD975" s="178"/>
      <c r="CF975" s="178"/>
    </row>
    <row r="976" spans="1:84" ht="15.75" x14ac:dyDescent="0.25">
      <c r="A976" s="103" t="str">
        <f>DataTable3[[#This Row],[FlightNumber]]&amp;" "&amp;DataTable3[[#This Row],[Departure Date]]</f>
        <v>VS27y 44431</v>
      </c>
      <c r="B976" s="185">
        <v>44431</v>
      </c>
      <c r="C976" s="182" t="s">
        <v>117</v>
      </c>
      <c r="D976" s="181" t="s">
        <v>2</v>
      </c>
      <c r="E976" s="181" t="s">
        <v>21</v>
      </c>
      <c r="F976" s="181" t="s">
        <v>99</v>
      </c>
      <c r="G976" s="181" t="s">
        <v>100</v>
      </c>
      <c r="H976" s="181" t="s">
        <v>107</v>
      </c>
      <c r="I976" s="183">
        <v>10</v>
      </c>
      <c r="AU976" s="178"/>
      <c r="AV976" s="178"/>
      <c r="AW976" s="178"/>
      <c r="AX976" s="178"/>
      <c r="AY976" s="178"/>
      <c r="AZ976" s="178"/>
      <c r="BA976" s="178"/>
      <c r="BB976" s="178"/>
      <c r="BC976" s="178"/>
      <c r="BD976" s="178"/>
      <c r="CF976" s="178"/>
    </row>
    <row r="977" spans="1:84" ht="15.75" x14ac:dyDescent="0.25">
      <c r="A977" s="103" t="str">
        <f>DataTable3[[#This Row],[FlightNumber]]&amp;" "&amp;DataTable3[[#This Row],[Departure Date]]</f>
        <v>VS28y 44431</v>
      </c>
      <c r="B977" s="185">
        <v>44431</v>
      </c>
      <c r="C977" s="182" t="s">
        <v>120</v>
      </c>
      <c r="D977" s="181" t="s">
        <v>21</v>
      </c>
      <c r="E977" s="181" t="s">
        <v>2</v>
      </c>
      <c r="F977" s="181" t="s">
        <v>101</v>
      </c>
      <c r="G977" s="181" t="s">
        <v>100</v>
      </c>
      <c r="H977" s="181" t="s">
        <v>109</v>
      </c>
      <c r="I977" s="183">
        <v>10</v>
      </c>
      <c r="AU977" s="178"/>
      <c r="AV977" s="178"/>
      <c r="AW977" s="178"/>
      <c r="AX977" s="178"/>
      <c r="AY977" s="178"/>
      <c r="AZ977" s="178"/>
      <c r="BA977" s="178"/>
      <c r="BB977" s="178"/>
      <c r="BC977" s="178"/>
      <c r="BD977" s="178"/>
      <c r="CF977" s="178"/>
    </row>
    <row r="978" spans="1:84" ht="15.75" x14ac:dyDescent="0.25">
      <c r="A978" s="103" t="str">
        <f>DataTable3[[#This Row],[FlightNumber]]&amp;" "&amp;DataTable3[[#This Row],[Departure Date]]</f>
        <v>VS75y 44431</v>
      </c>
      <c r="B978" s="185">
        <v>44431</v>
      </c>
      <c r="C978" s="182" t="s">
        <v>118</v>
      </c>
      <c r="D978" s="181" t="s">
        <v>3</v>
      </c>
      <c r="E978" s="181" t="s">
        <v>21</v>
      </c>
      <c r="F978" s="181" t="s">
        <v>99</v>
      </c>
      <c r="G978" s="181" t="s">
        <v>100</v>
      </c>
      <c r="H978" s="181" t="s">
        <v>106</v>
      </c>
      <c r="I978" s="183">
        <v>10</v>
      </c>
      <c r="AU978" s="178"/>
      <c r="AV978" s="178"/>
      <c r="AW978" s="178"/>
      <c r="AX978" s="178"/>
      <c r="AY978" s="178"/>
      <c r="AZ978" s="178"/>
      <c r="BA978" s="178"/>
      <c r="BB978" s="178"/>
      <c r="BC978" s="178"/>
      <c r="BD978" s="178"/>
      <c r="CF978" s="178"/>
    </row>
    <row r="979" spans="1:84" ht="15.75" x14ac:dyDescent="0.25">
      <c r="A979" s="103" t="str">
        <f>DataTable3[[#This Row],[FlightNumber]]&amp;" "&amp;DataTable3[[#This Row],[Departure Date]]</f>
        <v>VS76y 44431</v>
      </c>
      <c r="B979" s="185">
        <v>44431</v>
      </c>
      <c r="C979" s="182" t="s">
        <v>119</v>
      </c>
      <c r="D979" s="181" t="s">
        <v>21</v>
      </c>
      <c r="E979" s="181" t="s">
        <v>3</v>
      </c>
      <c r="F979" s="181" t="s">
        <v>101</v>
      </c>
      <c r="G979" s="181" t="s">
        <v>100</v>
      </c>
      <c r="H979" s="181" t="s">
        <v>104</v>
      </c>
      <c r="I979" s="183">
        <v>10</v>
      </c>
      <c r="AU979" s="178"/>
      <c r="AV979" s="178"/>
      <c r="AW979" s="178"/>
      <c r="AX979" s="178"/>
      <c r="AY979" s="178"/>
      <c r="AZ979" s="178"/>
      <c r="BA979" s="178"/>
      <c r="BB979" s="178"/>
      <c r="BC979" s="178"/>
      <c r="BD979" s="178"/>
      <c r="CF979" s="178"/>
    </row>
    <row r="980" spans="1:84" ht="15.75" x14ac:dyDescent="0.25">
      <c r="A980" s="103" t="str">
        <f>DataTable3[[#This Row],[FlightNumber]]&amp;" "&amp;DataTable3[[#This Row],[Departure Date]]</f>
        <v>VS76y 44432</v>
      </c>
      <c r="B980" s="185">
        <v>44432</v>
      </c>
      <c r="C980" s="182" t="s">
        <v>119</v>
      </c>
      <c r="D980" s="181" t="s">
        <v>21</v>
      </c>
      <c r="E980" s="181" t="s">
        <v>3</v>
      </c>
      <c r="F980" s="181" t="s">
        <v>101</v>
      </c>
      <c r="G980" s="181" t="s">
        <v>100</v>
      </c>
      <c r="H980" s="181" t="s">
        <v>104</v>
      </c>
      <c r="I980" s="183">
        <v>10</v>
      </c>
      <c r="AU980" s="178"/>
      <c r="AV980" s="178"/>
      <c r="AW980" s="178"/>
      <c r="AX980" s="178"/>
      <c r="AY980" s="178"/>
      <c r="AZ980" s="178"/>
      <c r="BA980" s="178"/>
      <c r="BB980" s="178"/>
      <c r="BC980" s="178"/>
      <c r="BD980" s="178"/>
      <c r="CF980" s="178"/>
    </row>
    <row r="981" spans="1:84" ht="15.75" x14ac:dyDescent="0.25">
      <c r="A981" s="103" t="str">
        <f>DataTable3[[#This Row],[FlightNumber]]&amp;" "&amp;DataTable3[[#This Row],[Departure Date]]</f>
        <v>VS75y 44432</v>
      </c>
      <c r="B981" s="185">
        <v>44432</v>
      </c>
      <c r="C981" s="182" t="s">
        <v>118</v>
      </c>
      <c r="D981" s="181" t="s">
        <v>3</v>
      </c>
      <c r="E981" s="181" t="s">
        <v>21</v>
      </c>
      <c r="F981" s="181" t="s">
        <v>99</v>
      </c>
      <c r="G981" s="181" t="s">
        <v>100</v>
      </c>
      <c r="H981" s="181" t="s">
        <v>106</v>
      </c>
      <c r="I981" s="183">
        <v>10</v>
      </c>
      <c r="AU981" s="178"/>
      <c r="AV981" s="178"/>
      <c r="AW981" s="178"/>
      <c r="AX981" s="178"/>
      <c r="AY981" s="178"/>
      <c r="AZ981" s="178"/>
      <c r="BA981" s="178"/>
      <c r="BB981" s="178"/>
      <c r="BC981" s="178"/>
      <c r="BD981" s="178"/>
      <c r="CF981" s="178"/>
    </row>
    <row r="982" spans="1:84" ht="15.75" x14ac:dyDescent="0.25">
      <c r="A982" s="103" t="str">
        <f>DataTable3[[#This Row],[FlightNumber]]&amp;" "&amp;DataTable3[[#This Row],[Departure Date]]</f>
        <v>VS28y 44432</v>
      </c>
      <c r="B982" s="185">
        <v>44432</v>
      </c>
      <c r="C982" s="182" t="s">
        <v>120</v>
      </c>
      <c r="D982" s="181" t="s">
        <v>21</v>
      </c>
      <c r="E982" s="181" t="s">
        <v>2</v>
      </c>
      <c r="F982" s="181" t="s">
        <v>101</v>
      </c>
      <c r="G982" s="181" t="s">
        <v>100</v>
      </c>
      <c r="H982" s="181" t="s">
        <v>109</v>
      </c>
      <c r="I982" s="183">
        <v>10</v>
      </c>
      <c r="AU982" s="178"/>
      <c r="AV982" s="178"/>
      <c r="AW982" s="178"/>
      <c r="AX982" s="178"/>
      <c r="AY982" s="178"/>
      <c r="AZ982" s="178"/>
      <c r="BA982" s="178"/>
      <c r="BB982" s="178"/>
      <c r="BC982" s="178"/>
      <c r="BD982" s="178"/>
      <c r="CF982" s="178"/>
    </row>
    <row r="983" spans="1:84" ht="15.75" x14ac:dyDescent="0.25">
      <c r="A983" s="103" t="str">
        <f>DataTable3[[#This Row],[FlightNumber]]&amp;" "&amp;DataTable3[[#This Row],[Departure Date]]</f>
        <v>VS27y 44432</v>
      </c>
      <c r="B983" s="185">
        <v>44432</v>
      </c>
      <c r="C983" s="182" t="s">
        <v>117</v>
      </c>
      <c r="D983" s="181" t="s">
        <v>2</v>
      </c>
      <c r="E983" s="181" t="s">
        <v>21</v>
      </c>
      <c r="F983" s="181" t="s">
        <v>99</v>
      </c>
      <c r="G983" s="181" t="s">
        <v>100</v>
      </c>
      <c r="H983" s="181" t="s">
        <v>107</v>
      </c>
      <c r="I983" s="183">
        <v>10</v>
      </c>
      <c r="AU983" s="178"/>
      <c r="AV983" s="178"/>
      <c r="AW983" s="178"/>
      <c r="AX983" s="178"/>
      <c r="AY983" s="178"/>
      <c r="AZ983" s="178"/>
      <c r="BA983" s="178"/>
      <c r="BB983" s="178"/>
      <c r="BC983" s="178"/>
      <c r="BD983" s="178"/>
      <c r="CF983" s="178"/>
    </row>
    <row r="984" spans="1:84" ht="15.75" x14ac:dyDescent="0.25">
      <c r="A984" s="103" t="str">
        <f>DataTable3[[#This Row],[FlightNumber]]&amp;" "&amp;DataTable3[[#This Row],[Departure Date]]</f>
        <v>VS27y 44433</v>
      </c>
      <c r="B984" s="185">
        <v>44433</v>
      </c>
      <c r="C984" s="182" t="s">
        <v>117</v>
      </c>
      <c r="D984" s="181" t="s">
        <v>2</v>
      </c>
      <c r="E984" s="181" t="s">
        <v>21</v>
      </c>
      <c r="F984" s="181" t="s">
        <v>99</v>
      </c>
      <c r="G984" s="181" t="s">
        <v>100</v>
      </c>
      <c r="H984" s="181" t="s">
        <v>107</v>
      </c>
      <c r="I984" s="183">
        <v>10</v>
      </c>
      <c r="AU984" s="178"/>
      <c r="AV984" s="178"/>
      <c r="AW984" s="178"/>
      <c r="AX984" s="178"/>
      <c r="AY984" s="178"/>
      <c r="AZ984" s="178"/>
      <c r="BA984" s="178"/>
      <c r="BB984" s="178"/>
      <c r="BC984" s="178"/>
      <c r="BD984" s="178"/>
      <c r="CF984" s="178"/>
    </row>
    <row r="985" spans="1:84" ht="15.75" x14ac:dyDescent="0.25">
      <c r="A985" s="103" t="str">
        <f>DataTable3[[#This Row],[FlightNumber]]&amp;" "&amp;DataTable3[[#This Row],[Departure Date]]</f>
        <v>VS28y 44433</v>
      </c>
      <c r="B985" s="185">
        <v>44433</v>
      </c>
      <c r="C985" s="182" t="s">
        <v>120</v>
      </c>
      <c r="D985" s="181" t="s">
        <v>21</v>
      </c>
      <c r="E985" s="181" t="s">
        <v>2</v>
      </c>
      <c r="F985" s="181" t="s">
        <v>101</v>
      </c>
      <c r="G985" s="181" t="s">
        <v>100</v>
      </c>
      <c r="H985" s="181" t="s">
        <v>109</v>
      </c>
      <c r="I985" s="183">
        <v>10</v>
      </c>
      <c r="AU985" s="178"/>
      <c r="AV985" s="178"/>
      <c r="AW985" s="178"/>
      <c r="AX985" s="178"/>
      <c r="AY985" s="178"/>
      <c r="AZ985" s="178"/>
      <c r="BA985" s="178"/>
      <c r="BB985" s="178"/>
      <c r="BC985" s="178"/>
      <c r="BD985" s="178"/>
      <c r="CF985" s="178"/>
    </row>
    <row r="986" spans="1:84" ht="15.75" x14ac:dyDescent="0.25">
      <c r="A986" s="103" t="str">
        <f>DataTable3[[#This Row],[FlightNumber]]&amp;" "&amp;DataTable3[[#This Row],[Departure Date]]</f>
        <v>VS75y 44433</v>
      </c>
      <c r="B986" s="185">
        <v>44433</v>
      </c>
      <c r="C986" s="182" t="s">
        <v>118</v>
      </c>
      <c r="D986" s="181" t="s">
        <v>3</v>
      </c>
      <c r="E986" s="181" t="s">
        <v>21</v>
      </c>
      <c r="F986" s="181" t="s">
        <v>99</v>
      </c>
      <c r="G986" s="181" t="s">
        <v>100</v>
      </c>
      <c r="H986" s="181" t="s">
        <v>106</v>
      </c>
      <c r="I986" s="183">
        <v>10</v>
      </c>
      <c r="AU986" s="178"/>
      <c r="AV986" s="178"/>
      <c r="AW986" s="178"/>
      <c r="AX986" s="178"/>
      <c r="AY986" s="178"/>
      <c r="AZ986" s="178"/>
      <c r="BA986" s="178"/>
      <c r="BB986" s="178"/>
      <c r="BC986" s="178"/>
      <c r="BD986" s="178"/>
      <c r="CF986" s="178"/>
    </row>
    <row r="987" spans="1:84" ht="15.75" x14ac:dyDescent="0.25">
      <c r="A987" s="103" t="str">
        <f>DataTable3[[#This Row],[FlightNumber]]&amp;" "&amp;DataTable3[[#This Row],[Departure Date]]</f>
        <v>VS76y 44433</v>
      </c>
      <c r="B987" s="185">
        <v>44433</v>
      </c>
      <c r="C987" s="182" t="s">
        <v>119</v>
      </c>
      <c r="D987" s="181" t="s">
        <v>21</v>
      </c>
      <c r="E987" s="181" t="s">
        <v>3</v>
      </c>
      <c r="F987" s="181" t="s">
        <v>101</v>
      </c>
      <c r="G987" s="181" t="s">
        <v>100</v>
      </c>
      <c r="H987" s="181" t="s">
        <v>104</v>
      </c>
      <c r="I987" s="183">
        <v>10</v>
      </c>
      <c r="AU987" s="178"/>
      <c r="AV987" s="178"/>
      <c r="AW987" s="178"/>
      <c r="AX987" s="178"/>
      <c r="AY987" s="178"/>
      <c r="AZ987" s="178"/>
      <c r="BA987" s="178"/>
      <c r="BB987" s="178"/>
      <c r="BC987" s="178"/>
      <c r="BD987" s="178"/>
      <c r="CF987" s="178"/>
    </row>
    <row r="988" spans="1:84" ht="15.75" x14ac:dyDescent="0.25">
      <c r="A988" s="103" t="str">
        <f>DataTable3[[#This Row],[FlightNumber]]&amp;" "&amp;DataTable3[[#This Row],[Departure Date]]</f>
        <v>VS76y 44434</v>
      </c>
      <c r="B988" s="185">
        <v>44434</v>
      </c>
      <c r="C988" s="182" t="s">
        <v>119</v>
      </c>
      <c r="D988" s="181" t="s">
        <v>21</v>
      </c>
      <c r="E988" s="181" t="s">
        <v>3</v>
      </c>
      <c r="F988" s="181" t="s">
        <v>101</v>
      </c>
      <c r="G988" s="181" t="s">
        <v>100</v>
      </c>
      <c r="H988" s="181" t="s">
        <v>104</v>
      </c>
      <c r="I988" s="183">
        <v>10</v>
      </c>
      <c r="AU988" s="178"/>
      <c r="AV988" s="178"/>
      <c r="AW988" s="178"/>
      <c r="AX988" s="178"/>
      <c r="AY988" s="178"/>
      <c r="AZ988" s="178"/>
      <c r="BA988" s="178"/>
      <c r="BB988" s="178"/>
      <c r="BC988" s="178"/>
      <c r="BD988" s="178"/>
      <c r="CF988" s="178"/>
    </row>
    <row r="989" spans="1:84" ht="15.75" x14ac:dyDescent="0.25">
      <c r="A989" s="103" t="str">
        <f>DataTable3[[#This Row],[FlightNumber]]&amp;" "&amp;DataTable3[[#This Row],[Departure Date]]</f>
        <v>VS75y 44434</v>
      </c>
      <c r="B989" s="185">
        <v>44434</v>
      </c>
      <c r="C989" s="182" t="s">
        <v>118</v>
      </c>
      <c r="D989" s="181" t="s">
        <v>3</v>
      </c>
      <c r="E989" s="181" t="s">
        <v>21</v>
      </c>
      <c r="F989" s="181" t="s">
        <v>99</v>
      </c>
      <c r="G989" s="181" t="s">
        <v>100</v>
      </c>
      <c r="H989" s="181" t="s">
        <v>106</v>
      </c>
      <c r="I989" s="183">
        <v>6</v>
      </c>
      <c r="AU989" s="178"/>
      <c r="AV989" s="178"/>
      <c r="AW989" s="178"/>
      <c r="AX989" s="178"/>
      <c r="AY989" s="178"/>
      <c r="AZ989" s="178"/>
      <c r="BA989" s="178"/>
      <c r="BB989" s="178"/>
      <c r="BC989" s="178"/>
      <c r="BD989" s="178"/>
      <c r="CF989" s="178"/>
    </row>
    <row r="990" spans="1:84" ht="15.75" x14ac:dyDescent="0.25">
      <c r="A990" s="103" t="str">
        <f>DataTable3[[#This Row],[FlightNumber]]&amp;" "&amp;DataTable3[[#This Row],[Departure Date]]</f>
        <v>VS28y 44434</v>
      </c>
      <c r="B990" s="185">
        <v>44434</v>
      </c>
      <c r="C990" s="182" t="s">
        <v>120</v>
      </c>
      <c r="D990" s="181" t="s">
        <v>21</v>
      </c>
      <c r="E990" s="181" t="s">
        <v>2</v>
      </c>
      <c r="F990" s="181" t="s">
        <v>101</v>
      </c>
      <c r="G990" s="181" t="s">
        <v>100</v>
      </c>
      <c r="H990" s="181" t="s">
        <v>109</v>
      </c>
      <c r="I990" s="183">
        <v>4</v>
      </c>
      <c r="AU990" s="178"/>
      <c r="AV990" s="178"/>
      <c r="AW990" s="178"/>
      <c r="AX990" s="178"/>
      <c r="AY990" s="178"/>
      <c r="AZ990" s="178"/>
      <c r="BA990" s="178"/>
      <c r="BB990" s="178"/>
      <c r="BC990" s="178"/>
      <c r="BD990" s="178"/>
      <c r="CF990" s="178"/>
    </row>
    <row r="991" spans="1:84" ht="15.75" x14ac:dyDescent="0.25">
      <c r="A991" s="103" t="str">
        <f>DataTable3[[#This Row],[FlightNumber]]&amp;" "&amp;DataTable3[[#This Row],[Departure Date]]</f>
        <v>VS27y 44434</v>
      </c>
      <c r="B991" s="185">
        <v>44434</v>
      </c>
      <c r="C991" s="182" t="s">
        <v>117</v>
      </c>
      <c r="D991" s="181" t="s">
        <v>2</v>
      </c>
      <c r="E991" s="181" t="s">
        <v>21</v>
      </c>
      <c r="F991" s="181" t="s">
        <v>99</v>
      </c>
      <c r="G991" s="181" t="s">
        <v>100</v>
      </c>
      <c r="H991" s="181" t="s">
        <v>107</v>
      </c>
      <c r="I991" s="183">
        <v>10</v>
      </c>
      <c r="AU991" s="178"/>
      <c r="AV991" s="178"/>
      <c r="AW991" s="178"/>
      <c r="AX991" s="178"/>
      <c r="AY991" s="178"/>
      <c r="AZ991" s="178"/>
      <c r="BA991" s="178"/>
      <c r="BB991" s="178"/>
      <c r="BC991" s="178"/>
      <c r="BD991" s="178"/>
      <c r="CF991" s="178"/>
    </row>
    <row r="992" spans="1:84" ht="15.75" x14ac:dyDescent="0.25">
      <c r="A992" s="103" t="str">
        <f>DataTable3[[#This Row],[FlightNumber]]&amp;" "&amp;DataTable3[[#This Row],[Departure Date]]</f>
        <v>VS27y 44435</v>
      </c>
      <c r="B992" s="185">
        <v>44435</v>
      </c>
      <c r="C992" s="182" t="s">
        <v>117</v>
      </c>
      <c r="D992" s="181" t="s">
        <v>2</v>
      </c>
      <c r="E992" s="181" t="s">
        <v>21</v>
      </c>
      <c r="F992" s="181" t="s">
        <v>99</v>
      </c>
      <c r="G992" s="181" t="s">
        <v>100</v>
      </c>
      <c r="H992" s="181" t="s">
        <v>107</v>
      </c>
      <c r="I992" s="183">
        <v>8</v>
      </c>
      <c r="AU992" s="178"/>
      <c r="AV992" s="178"/>
      <c r="AW992" s="178"/>
      <c r="AX992" s="178"/>
      <c r="AY992" s="178"/>
      <c r="AZ992" s="178"/>
      <c r="BA992" s="178"/>
      <c r="BB992" s="178"/>
      <c r="BC992" s="178"/>
      <c r="BD992" s="178"/>
      <c r="CF992" s="178"/>
    </row>
    <row r="993" spans="1:84" ht="15.75" x14ac:dyDescent="0.25">
      <c r="A993" s="103" t="str">
        <f>DataTable3[[#This Row],[FlightNumber]]&amp;" "&amp;DataTable3[[#This Row],[Departure Date]]</f>
        <v>VS28y 44435</v>
      </c>
      <c r="B993" s="185">
        <v>44435</v>
      </c>
      <c r="C993" s="182" t="s">
        <v>120</v>
      </c>
      <c r="D993" s="181" t="s">
        <v>21</v>
      </c>
      <c r="E993" s="181" t="s">
        <v>2</v>
      </c>
      <c r="F993" s="181" t="s">
        <v>101</v>
      </c>
      <c r="G993" s="181" t="s">
        <v>100</v>
      </c>
      <c r="H993" s="181" t="s">
        <v>109</v>
      </c>
      <c r="I993" s="183">
        <v>10</v>
      </c>
      <c r="AU993" s="178"/>
      <c r="AV993" s="178"/>
      <c r="AW993" s="178"/>
      <c r="AX993" s="178"/>
      <c r="AY993" s="178"/>
      <c r="AZ993" s="178"/>
      <c r="BA993" s="178"/>
      <c r="BB993" s="178"/>
      <c r="BC993" s="178"/>
      <c r="BD993" s="178"/>
      <c r="CF993" s="178"/>
    </row>
    <row r="994" spans="1:84" ht="15.75" x14ac:dyDescent="0.25">
      <c r="A994" s="103" t="str">
        <f>DataTable3[[#This Row],[FlightNumber]]&amp;" "&amp;DataTable3[[#This Row],[Departure Date]]</f>
        <v>VS75y 44435</v>
      </c>
      <c r="B994" s="185">
        <v>44435</v>
      </c>
      <c r="C994" s="182" t="s">
        <v>118</v>
      </c>
      <c r="D994" s="181" t="s">
        <v>3</v>
      </c>
      <c r="E994" s="181" t="s">
        <v>21</v>
      </c>
      <c r="F994" s="181" t="s">
        <v>99</v>
      </c>
      <c r="G994" s="181" t="s">
        <v>100</v>
      </c>
      <c r="H994" s="181" t="s">
        <v>106</v>
      </c>
      <c r="I994" s="183">
        <v>10</v>
      </c>
      <c r="AU994" s="178"/>
      <c r="AV994" s="178"/>
      <c r="AW994" s="178"/>
      <c r="AX994" s="178"/>
      <c r="AY994" s="178"/>
      <c r="AZ994" s="178"/>
      <c r="BA994" s="178"/>
      <c r="BB994" s="178"/>
      <c r="BC994" s="178"/>
      <c r="BD994" s="178"/>
      <c r="CF994" s="178"/>
    </row>
    <row r="995" spans="1:84" ht="15.75" x14ac:dyDescent="0.25">
      <c r="A995" s="103" t="str">
        <f>DataTable3[[#This Row],[FlightNumber]]&amp;" "&amp;DataTable3[[#This Row],[Departure Date]]</f>
        <v>VS76y 44435</v>
      </c>
      <c r="B995" s="185">
        <v>44435</v>
      </c>
      <c r="C995" s="182" t="s">
        <v>119</v>
      </c>
      <c r="D995" s="181" t="s">
        <v>21</v>
      </c>
      <c r="E995" s="181" t="s">
        <v>3</v>
      </c>
      <c r="F995" s="181" t="s">
        <v>101</v>
      </c>
      <c r="G995" s="181" t="s">
        <v>100</v>
      </c>
      <c r="H995" s="181" t="s">
        <v>104</v>
      </c>
      <c r="I995" s="183">
        <v>10</v>
      </c>
      <c r="AU995" s="178"/>
      <c r="AV995" s="178"/>
      <c r="AW995" s="178"/>
      <c r="AX995" s="178"/>
      <c r="AY995" s="178"/>
      <c r="AZ995" s="178"/>
      <c r="BA995" s="178"/>
      <c r="BB995" s="178"/>
      <c r="BC995" s="178"/>
      <c r="BD995" s="178"/>
      <c r="CF995" s="178"/>
    </row>
    <row r="996" spans="1:84" ht="15.75" x14ac:dyDescent="0.25">
      <c r="A996" s="103" t="str">
        <f>DataTable3[[#This Row],[FlightNumber]]&amp;" "&amp;DataTable3[[#This Row],[Departure Date]]</f>
        <v>VS71y 44435</v>
      </c>
      <c r="B996" s="185">
        <v>44435</v>
      </c>
      <c r="C996" s="182" t="s">
        <v>122</v>
      </c>
      <c r="D996" s="181" t="s">
        <v>11</v>
      </c>
      <c r="E996" s="181" t="s">
        <v>21</v>
      </c>
      <c r="F996" s="181" t="s">
        <v>99</v>
      </c>
      <c r="G996" s="181" t="s">
        <v>100</v>
      </c>
      <c r="H996" s="181" t="s">
        <v>108</v>
      </c>
      <c r="I996" s="183">
        <v>10</v>
      </c>
      <c r="AU996" s="178"/>
      <c r="AV996" s="178"/>
      <c r="AW996" s="178"/>
      <c r="AX996" s="178"/>
      <c r="AY996" s="178"/>
      <c r="AZ996" s="178"/>
      <c r="BA996" s="178"/>
      <c r="BB996" s="178"/>
      <c r="BC996" s="178"/>
      <c r="BD996" s="178"/>
      <c r="CF996" s="178"/>
    </row>
    <row r="997" spans="1:84" ht="15.75" x14ac:dyDescent="0.25">
      <c r="A997" s="103" t="str">
        <f>DataTable3[[#This Row],[FlightNumber]]&amp;" "&amp;DataTable3[[#This Row],[Departure Date]]</f>
        <v>VS72y 44435</v>
      </c>
      <c r="B997" s="185">
        <v>44435</v>
      </c>
      <c r="C997" s="182" t="s">
        <v>121</v>
      </c>
      <c r="D997" s="181" t="s">
        <v>21</v>
      </c>
      <c r="E997" s="181" t="s">
        <v>11</v>
      </c>
      <c r="F997" s="181" t="s">
        <v>101</v>
      </c>
      <c r="G997" s="181" t="s">
        <v>100</v>
      </c>
      <c r="H997" s="181" t="s">
        <v>105</v>
      </c>
      <c r="I997" s="183">
        <v>10</v>
      </c>
      <c r="AU997" s="178"/>
      <c r="AV997" s="178"/>
      <c r="AW997" s="178"/>
      <c r="AX997" s="178"/>
      <c r="AY997" s="178"/>
      <c r="AZ997" s="178"/>
      <c r="BA997" s="178"/>
      <c r="BB997" s="178"/>
      <c r="BC997" s="178"/>
      <c r="BD997" s="178"/>
      <c r="CF997" s="178"/>
    </row>
    <row r="998" spans="1:84" ht="15.75" x14ac:dyDescent="0.25">
      <c r="A998" s="103" t="str">
        <f>DataTable3[[#This Row],[FlightNumber]]&amp;" "&amp;DataTable3[[#This Row],[Departure Date]]</f>
        <v>VS72y 44436</v>
      </c>
      <c r="B998" s="185">
        <v>44436</v>
      </c>
      <c r="C998" s="182" t="s">
        <v>121</v>
      </c>
      <c r="D998" s="181" t="s">
        <v>21</v>
      </c>
      <c r="E998" s="181" t="s">
        <v>11</v>
      </c>
      <c r="F998" s="181" t="s">
        <v>101</v>
      </c>
      <c r="G998" s="181" t="s">
        <v>100</v>
      </c>
      <c r="H998" s="181" t="s">
        <v>105</v>
      </c>
      <c r="I998" s="183">
        <v>10</v>
      </c>
      <c r="AU998" s="178"/>
      <c r="AV998" s="178"/>
      <c r="AW998" s="178"/>
      <c r="AX998" s="178"/>
      <c r="AY998" s="178"/>
      <c r="AZ998" s="178"/>
      <c r="BA998" s="178"/>
      <c r="BB998" s="178"/>
      <c r="BC998" s="178"/>
      <c r="BD998" s="178"/>
      <c r="CF998" s="178"/>
    </row>
    <row r="999" spans="1:84" ht="15.75" x14ac:dyDescent="0.25">
      <c r="A999" s="103" t="str">
        <f>DataTable3[[#This Row],[FlightNumber]]&amp;" "&amp;DataTable3[[#This Row],[Departure Date]]</f>
        <v>VS71y 44436</v>
      </c>
      <c r="B999" s="185">
        <v>44436</v>
      </c>
      <c r="C999" s="182" t="s">
        <v>122</v>
      </c>
      <c r="D999" s="181" t="s">
        <v>11</v>
      </c>
      <c r="E999" s="181" t="s">
        <v>21</v>
      </c>
      <c r="F999" s="181" t="s">
        <v>99</v>
      </c>
      <c r="G999" s="181" t="s">
        <v>100</v>
      </c>
      <c r="H999" s="181" t="s">
        <v>108</v>
      </c>
      <c r="I999" s="183">
        <v>10</v>
      </c>
      <c r="AU999" s="178"/>
      <c r="AV999" s="178"/>
      <c r="AW999" s="178"/>
      <c r="AX999" s="178"/>
      <c r="AY999" s="178"/>
      <c r="AZ999" s="178"/>
      <c r="BA999" s="178"/>
      <c r="BB999" s="178"/>
      <c r="BC999" s="178"/>
      <c r="BD999" s="178"/>
      <c r="CF999" s="178"/>
    </row>
    <row r="1000" spans="1:84" ht="15.75" x14ac:dyDescent="0.25">
      <c r="A1000" s="103" t="str">
        <f>DataTable3[[#This Row],[FlightNumber]]&amp;" "&amp;DataTable3[[#This Row],[Departure Date]]</f>
        <v>VS76y 44436</v>
      </c>
      <c r="B1000" s="185">
        <v>44436</v>
      </c>
      <c r="C1000" s="182" t="s">
        <v>119</v>
      </c>
      <c r="D1000" s="181" t="s">
        <v>21</v>
      </c>
      <c r="E1000" s="181" t="s">
        <v>3</v>
      </c>
      <c r="F1000" s="181" t="s">
        <v>101</v>
      </c>
      <c r="G1000" s="181" t="s">
        <v>100</v>
      </c>
      <c r="H1000" s="181" t="s">
        <v>104</v>
      </c>
      <c r="I1000" s="183">
        <v>10</v>
      </c>
      <c r="AU1000" s="178"/>
      <c r="AV1000" s="178"/>
      <c r="AW1000" s="178"/>
      <c r="AX1000" s="178"/>
      <c r="AY1000" s="178"/>
      <c r="AZ1000" s="178"/>
      <c r="BA1000" s="178"/>
      <c r="BB1000" s="178"/>
      <c r="BC1000" s="178"/>
      <c r="BD1000" s="178"/>
      <c r="CF1000" s="178"/>
    </row>
    <row r="1001" spans="1:84" ht="15.75" x14ac:dyDescent="0.25">
      <c r="A1001" s="103" t="str">
        <f>DataTable3[[#This Row],[FlightNumber]]&amp;" "&amp;DataTable3[[#This Row],[Departure Date]]</f>
        <v>VS75y 44436</v>
      </c>
      <c r="B1001" s="185">
        <v>44436</v>
      </c>
      <c r="C1001" s="182" t="s">
        <v>118</v>
      </c>
      <c r="D1001" s="181" t="s">
        <v>3</v>
      </c>
      <c r="E1001" s="181" t="s">
        <v>21</v>
      </c>
      <c r="F1001" s="181" t="s">
        <v>99</v>
      </c>
      <c r="G1001" s="181" t="s">
        <v>100</v>
      </c>
      <c r="H1001" s="181" t="s">
        <v>106</v>
      </c>
      <c r="I1001" s="183">
        <v>10</v>
      </c>
      <c r="AU1001" s="178"/>
      <c r="AV1001" s="178"/>
      <c r="AW1001" s="178"/>
      <c r="AX1001" s="178"/>
      <c r="AY1001" s="178"/>
      <c r="AZ1001" s="178"/>
      <c r="BA1001" s="178"/>
      <c r="BB1001" s="178"/>
      <c r="BC1001" s="178"/>
      <c r="BD1001" s="178"/>
      <c r="CF1001" s="178"/>
    </row>
    <row r="1002" spans="1:84" ht="15.75" x14ac:dyDescent="0.25">
      <c r="A1002" s="103" t="str">
        <f>DataTable3[[#This Row],[FlightNumber]]&amp;" "&amp;DataTable3[[#This Row],[Departure Date]]</f>
        <v>VS28y 44436</v>
      </c>
      <c r="B1002" s="185">
        <v>44436</v>
      </c>
      <c r="C1002" s="182" t="s">
        <v>120</v>
      </c>
      <c r="D1002" s="181" t="s">
        <v>21</v>
      </c>
      <c r="E1002" s="181" t="s">
        <v>2</v>
      </c>
      <c r="F1002" s="181" t="s">
        <v>101</v>
      </c>
      <c r="G1002" s="181" t="s">
        <v>100</v>
      </c>
      <c r="H1002" s="181" t="s">
        <v>109</v>
      </c>
      <c r="I1002" s="183">
        <v>3</v>
      </c>
      <c r="AU1002" s="178"/>
      <c r="AV1002" s="178"/>
      <c r="AW1002" s="178"/>
      <c r="AX1002" s="178"/>
      <c r="AY1002" s="178"/>
      <c r="AZ1002" s="178"/>
      <c r="BA1002" s="178"/>
      <c r="BB1002" s="178"/>
      <c r="BC1002" s="178"/>
      <c r="BD1002" s="178"/>
      <c r="CF1002" s="178"/>
    </row>
    <row r="1003" spans="1:84" ht="15.75" x14ac:dyDescent="0.25">
      <c r="A1003" s="103" t="str">
        <f>DataTable3[[#This Row],[FlightNumber]]&amp;" "&amp;DataTable3[[#This Row],[Departure Date]]</f>
        <v>VS27y 44436</v>
      </c>
      <c r="B1003" s="185">
        <v>44436</v>
      </c>
      <c r="C1003" s="182" t="s">
        <v>117</v>
      </c>
      <c r="D1003" s="181" t="s">
        <v>2</v>
      </c>
      <c r="E1003" s="181" t="s">
        <v>21</v>
      </c>
      <c r="F1003" s="181" t="s">
        <v>99</v>
      </c>
      <c r="G1003" s="181" t="s">
        <v>100</v>
      </c>
      <c r="H1003" s="181" t="s">
        <v>107</v>
      </c>
      <c r="I1003" s="183">
        <v>10</v>
      </c>
      <c r="AU1003" s="178"/>
      <c r="AV1003" s="178"/>
      <c r="AW1003" s="178"/>
      <c r="AX1003" s="178"/>
      <c r="AY1003" s="178"/>
      <c r="AZ1003" s="178"/>
      <c r="BA1003" s="178"/>
      <c r="BB1003" s="178"/>
      <c r="BC1003" s="178"/>
      <c r="BD1003" s="178"/>
      <c r="CF1003" s="178"/>
    </row>
    <row r="1004" spans="1:84" ht="15.75" x14ac:dyDescent="0.25">
      <c r="A1004" s="103" t="str">
        <f>DataTable3[[#This Row],[FlightNumber]]&amp;" "&amp;DataTable3[[#This Row],[Departure Date]]</f>
        <v>VS27y 44437</v>
      </c>
      <c r="B1004" s="185">
        <v>44437</v>
      </c>
      <c r="C1004" s="182" t="s">
        <v>117</v>
      </c>
      <c r="D1004" s="181" t="s">
        <v>2</v>
      </c>
      <c r="E1004" s="181" t="s">
        <v>21</v>
      </c>
      <c r="F1004" s="181" t="s">
        <v>99</v>
      </c>
      <c r="G1004" s="181" t="s">
        <v>100</v>
      </c>
      <c r="H1004" s="181" t="s">
        <v>107</v>
      </c>
      <c r="I1004" s="183">
        <v>10</v>
      </c>
      <c r="AU1004" s="178"/>
      <c r="AV1004" s="178"/>
      <c r="AW1004" s="178"/>
      <c r="AX1004" s="178"/>
      <c r="AY1004" s="178"/>
      <c r="AZ1004" s="178"/>
      <c r="BA1004" s="178"/>
      <c r="BB1004" s="178"/>
      <c r="BC1004" s="178"/>
      <c r="BD1004" s="178"/>
      <c r="CF1004" s="178"/>
    </row>
    <row r="1005" spans="1:84" ht="15.75" x14ac:dyDescent="0.25">
      <c r="A1005" s="103" t="str">
        <f>DataTable3[[#This Row],[FlightNumber]]&amp;" "&amp;DataTable3[[#This Row],[Departure Date]]</f>
        <v>VS28y 44437</v>
      </c>
      <c r="B1005" s="185">
        <v>44437</v>
      </c>
      <c r="C1005" s="182" t="s">
        <v>120</v>
      </c>
      <c r="D1005" s="181" t="s">
        <v>21</v>
      </c>
      <c r="E1005" s="181" t="s">
        <v>2</v>
      </c>
      <c r="F1005" s="181" t="s">
        <v>101</v>
      </c>
      <c r="G1005" s="181" t="s">
        <v>100</v>
      </c>
      <c r="H1005" s="181" t="s">
        <v>109</v>
      </c>
      <c r="I1005" s="183">
        <v>10</v>
      </c>
      <c r="AU1005" s="178"/>
      <c r="AV1005" s="178"/>
      <c r="AW1005" s="178"/>
      <c r="AX1005" s="178"/>
      <c r="AY1005" s="178"/>
      <c r="AZ1005" s="178"/>
      <c r="BA1005" s="178"/>
      <c r="BB1005" s="178"/>
      <c r="BC1005" s="178"/>
      <c r="BD1005" s="178"/>
      <c r="CF1005" s="178"/>
    </row>
    <row r="1006" spans="1:84" ht="15.75" x14ac:dyDescent="0.25">
      <c r="A1006" s="103" t="str">
        <f>DataTable3[[#This Row],[FlightNumber]]&amp;" "&amp;DataTable3[[#This Row],[Departure Date]]</f>
        <v>VS75y 44437</v>
      </c>
      <c r="B1006" s="185">
        <v>44437</v>
      </c>
      <c r="C1006" s="182" t="s">
        <v>118</v>
      </c>
      <c r="D1006" s="181" t="s">
        <v>3</v>
      </c>
      <c r="E1006" s="181" t="s">
        <v>21</v>
      </c>
      <c r="F1006" s="181" t="s">
        <v>99</v>
      </c>
      <c r="G1006" s="181" t="s">
        <v>100</v>
      </c>
      <c r="H1006" s="181" t="s">
        <v>106</v>
      </c>
      <c r="I1006" s="183">
        <v>10</v>
      </c>
      <c r="AU1006" s="178"/>
      <c r="AV1006" s="178"/>
      <c r="AW1006" s="178"/>
      <c r="AX1006" s="178"/>
      <c r="AY1006" s="178"/>
      <c r="AZ1006" s="178"/>
      <c r="BA1006" s="178"/>
      <c r="BB1006" s="178"/>
      <c r="BC1006" s="178"/>
      <c r="BD1006" s="178"/>
      <c r="CF1006" s="178"/>
    </row>
    <row r="1007" spans="1:84" ht="15.75" x14ac:dyDescent="0.25">
      <c r="A1007" s="103" t="str">
        <f>DataTable3[[#This Row],[FlightNumber]]&amp;" "&amp;DataTable3[[#This Row],[Departure Date]]</f>
        <v>VS76y 44437</v>
      </c>
      <c r="B1007" s="185">
        <v>44437</v>
      </c>
      <c r="C1007" s="182" t="s">
        <v>119</v>
      </c>
      <c r="D1007" s="181" t="s">
        <v>21</v>
      </c>
      <c r="E1007" s="181" t="s">
        <v>3</v>
      </c>
      <c r="F1007" s="181" t="s">
        <v>101</v>
      </c>
      <c r="G1007" s="181" t="s">
        <v>100</v>
      </c>
      <c r="H1007" s="181" t="s">
        <v>104</v>
      </c>
      <c r="I1007" s="183">
        <v>10</v>
      </c>
      <c r="AU1007" s="178"/>
      <c r="AV1007" s="178"/>
      <c r="AW1007" s="178"/>
      <c r="AX1007" s="178"/>
      <c r="AY1007" s="178"/>
      <c r="AZ1007" s="178"/>
      <c r="BA1007" s="178"/>
      <c r="BB1007" s="178"/>
      <c r="BC1007" s="178"/>
      <c r="BD1007" s="178"/>
      <c r="CF1007" s="178"/>
    </row>
    <row r="1008" spans="1:84" ht="15.75" x14ac:dyDescent="0.25">
      <c r="A1008" s="103" t="str">
        <f>DataTable3[[#This Row],[FlightNumber]]&amp;" "&amp;DataTable3[[#This Row],[Departure Date]]</f>
        <v>VS162y 44437</v>
      </c>
      <c r="B1008" s="185">
        <v>44437</v>
      </c>
      <c r="C1008" s="182" t="s">
        <v>121</v>
      </c>
      <c r="D1008" s="181" t="s">
        <v>21</v>
      </c>
      <c r="E1008" s="181" t="s">
        <v>73</v>
      </c>
      <c r="F1008" s="181" t="s">
        <v>101</v>
      </c>
      <c r="G1008" s="181" t="s">
        <v>100</v>
      </c>
      <c r="H1008" s="181" t="s">
        <v>111</v>
      </c>
      <c r="I1008" s="183">
        <v>10</v>
      </c>
      <c r="AU1008" s="178"/>
      <c r="AV1008" s="178"/>
      <c r="AW1008" s="178"/>
      <c r="AX1008" s="178"/>
      <c r="AY1008" s="178"/>
      <c r="AZ1008" s="178"/>
      <c r="BA1008" s="178"/>
      <c r="BB1008" s="178"/>
      <c r="BC1008" s="178"/>
      <c r="BD1008" s="178"/>
      <c r="CF1008" s="178"/>
    </row>
    <row r="1009" spans="1:84" ht="15.75" x14ac:dyDescent="0.25">
      <c r="A1009" s="103" t="str">
        <f>DataTable3[[#This Row],[FlightNumber]]&amp;" "&amp;DataTable3[[#This Row],[Departure Date]]</f>
        <v>VS161y 44437</v>
      </c>
      <c r="B1009" s="185">
        <v>44437</v>
      </c>
      <c r="C1009" s="182" t="s">
        <v>129</v>
      </c>
      <c r="D1009" s="181" t="s">
        <v>73</v>
      </c>
      <c r="E1009" s="181" t="s">
        <v>21</v>
      </c>
      <c r="F1009" s="181" t="s">
        <v>99</v>
      </c>
      <c r="G1009" s="181" t="s">
        <v>100</v>
      </c>
      <c r="H1009" s="181" t="s">
        <v>110</v>
      </c>
      <c r="I1009" s="183">
        <v>10</v>
      </c>
      <c r="AU1009" s="178"/>
      <c r="AV1009" s="178"/>
      <c r="AW1009" s="178"/>
      <c r="AX1009" s="178"/>
      <c r="AY1009" s="178"/>
      <c r="AZ1009" s="178"/>
      <c r="BA1009" s="178"/>
      <c r="BB1009" s="178"/>
      <c r="BC1009" s="178"/>
      <c r="BD1009" s="178"/>
      <c r="CF1009" s="178"/>
    </row>
    <row r="1010" spans="1:84" ht="15.75" x14ac:dyDescent="0.25">
      <c r="A1010" s="103" t="str">
        <f>DataTable3[[#This Row],[FlightNumber]]&amp;" "&amp;DataTable3[[#This Row],[Departure Date]]</f>
        <v>VS76y 44438</v>
      </c>
      <c r="B1010" s="185">
        <v>44438</v>
      </c>
      <c r="C1010" s="182" t="s">
        <v>119</v>
      </c>
      <c r="D1010" s="181" t="s">
        <v>21</v>
      </c>
      <c r="E1010" s="181" t="s">
        <v>3</v>
      </c>
      <c r="F1010" s="181" t="s">
        <v>101</v>
      </c>
      <c r="G1010" s="181" t="s">
        <v>100</v>
      </c>
      <c r="H1010" s="181" t="s">
        <v>104</v>
      </c>
      <c r="I1010" s="183">
        <v>10</v>
      </c>
      <c r="AU1010" s="178"/>
      <c r="AV1010" s="178"/>
      <c r="AW1010" s="178"/>
      <c r="AX1010" s="178"/>
      <c r="AY1010" s="178"/>
      <c r="AZ1010" s="178"/>
      <c r="BA1010" s="178"/>
      <c r="BB1010" s="178"/>
      <c r="BC1010" s="178"/>
      <c r="BD1010" s="178"/>
      <c r="CF1010" s="178"/>
    </row>
    <row r="1011" spans="1:84" ht="15.75" x14ac:dyDescent="0.25">
      <c r="A1011" s="103" t="str">
        <f>DataTable3[[#This Row],[FlightNumber]]&amp;" "&amp;DataTable3[[#This Row],[Departure Date]]</f>
        <v>VS75y 44438</v>
      </c>
      <c r="B1011" s="185">
        <v>44438</v>
      </c>
      <c r="C1011" s="182" t="s">
        <v>118</v>
      </c>
      <c r="D1011" s="181" t="s">
        <v>3</v>
      </c>
      <c r="E1011" s="181" t="s">
        <v>21</v>
      </c>
      <c r="F1011" s="181" t="s">
        <v>99</v>
      </c>
      <c r="G1011" s="181" t="s">
        <v>100</v>
      </c>
      <c r="H1011" s="181" t="s">
        <v>106</v>
      </c>
      <c r="I1011" s="183">
        <v>10</v>
      </c>
      <c r="AU1011" s="178"/>
      <c r="AV1011" s="178"/>
      <c r="AW1011" s="178"/>
      <c r="AX1011" s="178"/>
      <c r="AY1011" s="178"/>
      <c r="AZ1011" s="178"/>
      <c r="BA1011" s="178"/>
      <c r="BB1011" s="178"/>
      <c r="BC1011" s="178"/>
      <c r="BD1011" s="178"/>
      <c r="CF1011" s="178"/>
    </row>
    <row r="1012" spans="1:84" ht="15.75" x14ac:dyDescent="0.25">
      <c r="A1012" s="103" t="str">
        <f>DataTable3[[#This Row],[FlightNumber]]&amp;" "&amp;DataTable3[[#This Row],[Departure Date]]</f>
        <v>VS28y 44438</v>
      </c>
      <c r="B1012" s="185">
        <v>44438</v>
      </c>
      <c r="C1012" s="182" t="s">
        <v>120</v>
      </c>
      <c r="D1012" s="181" t="s">
        <v>21</v>
      </c>
      <c r="E1012" s="181" t="s">
        <v>2</v>
      </c>
      <c r="F1012" s="181" t="s">
        <v>101</v>
      </c>
      <c r="G1012" s="181" t="s">
        <v>100</v>
      </c>
      <c r="H1012" s="181" t="s">
        <v>109</v>
      </c>
      <c r="I1012" s="183">
        <v>0</v>
      </c>
      <c r="AU1012" s="178"/>
      <c r="AV1012" s="178"/>
      <c r="AW1012" s="178"/>
      <c r="AX1012" s="178"/>
      <c r="AY1012" s="178"/>
      <c r="AZ1012" s="178"/>
      <c r="BA1012" s="178"/>
      <c r="BB1012" s="178"/>
      <c r="BC1012" s="178"/>
      <c r="BD1012" s="178"/>
      <c r="CF1012" s="178"/>
    </row>
    <row r="1013" spans="1:84" ht="15.75" x14ac:dyDescent="0.25">
      <c r="A1013" s="103" t="str">
        <f>DataTable3[[#This Row],[FlightNumber]]&amp;" "&amp;DataTable3[[#This Row],[Departure Date]]</f>
        <v>VS27y 44438</v>
      </c>
      <c r="B1013" s="185">
        <v>44438</v>
      </c>
      <c r="C1013" s="182" t="s">
        <v>117</v>
      </c>
      <c r="D1013" s="181" t="s">
        <v>2</v>
      </c>
      <c r="E1013" s="181" t="s">
        <v>21</v>
      </c>
      <c r="F1013" s="181" t="s">
        <v>99</v>
      </c>
      <c r="G1013" s="181" t="s">
        <v>100</v>
      </c>
      <c r="H1013" s="181" t="s">
        <v>107</v>
      </c>
      <c r="I1013" s="183">
        <v>10</v>
      </c>
      <c r="AU1013" s="178"/>
      <c r="AV1013" s="178"/>
      <c r="AW1013" s="178"/>
      <c r="AX1013" s="178"/>
      <c r="AY1013" s="178"/>
      <c r="AZ1013" s="178"/>
      <c r="BA1013" s="178"/>
      <c r="BB1013" s="178"/>
      <c r="BC1013" s="178"/>
      <c r="BD1013" s="178"/>
      <c r="CF1013" s="178"/>
    </row>
    <row r="1014" spans="1:84" ht="15.75" x14ac:dyDescent="0.25">
      <c r="A1014" s="103" t="str">
        <f>DataTable3[[#This Row],[FlightNumber]]&amp;" "&amp;DataTable3[[#This Row],[Departure Date]]</f>
        <v>VS27y 44439</v>
      </c>
      <c r="B1014" s="185">
        <v>44439</v>
      </c>
      <c r="C1014" s="182" t="s">
        <v>117</v>
      </c>
      <c r="D1014" s="181" t="s">
        <v>2</v>
      </c>
      <c r="E1014" s="181" t="s">
        <v>21</v>
      </c>
      <c r="F1014" s="181" t="s">
        <v>99</v>
      </c>
      <c r="G1014" s="181" t="s">
        <v>100</v>
      </c>
      <c r="H1014" s="181" t="s">
        <v>107</v>
      </c>
      <c r="I1014" s="183">
        <v>10</v>
      </c>
      <c r="AU1014" s="178"/>
      <c r="AV1014" s="178"/>
      <c r="AW1014" s="178"/>
      <c r="AX1014" s="178"/>
      <c r="AY1014" s="178"/>
      <c r="AZ1014" s="178"/>
      <c r="BA1014" s="178"/>
      <c r="BB1014" s="178"/>
      <c r="BC1014" s="178"/>
      <c r="BD1014" s="178"/>
      <c r="CF1014" s="178"/>
    </row>
    <row r="1015" spans="1:84" ht="15.75" x14ac:dyDescent="0.25">
      <c r="A1015" s="103" t="str">
        <f>DataTable3[[#This Row],[FlightNumber]]&amp;" "&amp;DataTable3[[#This Row],[Departure Date]]</f>
        <v>VS28y 44439</v>
      </c>
      <c r="B1015" s="185">
        <v>44439</v>
      </c>
      <c r="C1015" s="182" t="s">
        <v>120</v>
      </c>
      <c r="D1015" s="181" t="s">
        <v>21</v>
      </c>
      <c r="E1015" s="181" t="s">
        <v>2</v>
      </c>
      <c r="F1015" s="181" t="s">
        <v>101</v>
      </c>
      <c r="G1015" s="181" t="s">
        <v>100</v>
      </c>
      <c r="H1015" s="181" t="s">
        <v>109</v>
      </c>
      <c r="I1015" s="183">
        <v>10</v>
      </c>
      <c r="AU1015" s="178"/>
      <c r="AV1015" s="178"/>
      <c r="AW1015" s="178"/>
      <c r="AX1015" s="178"/>
      <c r="AY1015" s="178"/>
      <c r="AZ1015" s="178"/>
      <c r="BA1015" s="178"/>
      <c r="BB1015" s="178"/>
      <c r="BC1015" s="178"/>
      <c r="BD1015" s="178"/>
      <c r="CF1015" s="178"/>
    </row>
    <row r="1016" spans="1:84" ht="15.75" x14ac:dyDescent="0.25">
      <c r="A1016" s="103" t="str">
        <f>DataTable3[[#This Row],[FlightNumber]]&amp;" "&amp;DataTable3[[#This Row],[Departure Date]]</f>
        <v>VS75y 44439</v>
      </c>
      <c r="B1016" s="185">
        <v>44439</v>
      </c>
      <c r="C1016" s="182" t="s">
        <v>118</v>
      </c>
      <c r="D1016" s="181" t="s">
        <v>3</v>
      </c>
      <c r="E1016" s="181" t="s">
        <v>21</v>
      </c>
      <c r="F1016" s="181" t="s">
        <v>99</v>
      </c>
      <c r="G1016" s="181" t="s">
        <v>100</v>
      </c>
      <c r="H1016" s="181" t="s">
        <v>106</v>
      </c>
      <c r="I1016" s="183">
        <v>2</v>
      </c>
      <c r="AU1016" s="178"/>
      <c r="AV1016" s="178"/>
      <c r="AW1016" s="178"/>
      <c r="AX1016" s="178"/>
      <c r="AY1016" s="178"/>
      <c r="AZ1016" s="178"/>
      <c r="BA1016" s="178"/>
      <c r="BB1016" s="178"/>
      <c r="BC1016" s="178"/>
      <c r="BD1016" s="178"/>
      <c r="CF1016" s="178"/>
    </row>
    <row r="1017" spans="1:84" ht="15.75" x14ac:dyDescent="0.25">
      <c r="A1017" s="103" t="str">
        <f>DataTable3[[#This Row],[FlightNumber]]&amp;" "&amp;DataTable3[[#This Row],[Departure Date]]</f>
        <v>VS76y 44439</v>
      </c>
      <c r="B1017" s="185">
        <v>44439</v>
      </c>
      <c r="C1017" s="182" t="s">
        <v>119</v>
      </c>
      <c r="D1017" s="181" t="s">
        <v>21</v>
      </c>
      <c r="E1017" s="181" t="s">
        <v>3</v>
      </c>
      <c r="F1017" s="181" t="s">
        <v>101</v>
      </c>
      <c r="G1017" s="181" t="s">
        <v>100</v>
      </c>
      <c r="H1017" s="181" t="s">
        <v>104</v>
      </c>
      <c r="I1017" s="183">
        <v>10</v>
      </c>
      <c r="AU1017" s="178"/>
      <c r="AV1017" s="178"/>
      <c r="AW1017" s="178"/>
      <c r="AX1017" s="178"/>
      <c r="AY1017" s="178"/>
      <c r="AZ1017" s="178"/>
      <c r="BA1017" s="178"/>
      <c r="BB1017" s="178"/>
      <c r="BC1017" s="178"/>
      <c r="BD1017" s="178"/>
      <c r="CF1017" s="178"/>
    </row>
    <row r="1018" spans="1:84" ht="15.75" x14ac:dyDescent="0.25">
      <c r="A1018" s="103" t="str">
        <f>DataTable3[[#This Row],[FlightNumber]]&amp;" "&amp;DataTable3[[#This Row],[Departure Date]]</f>
        <v>VS76y 44440</v>
      </c>
      <c r="B1018" s="185">
        <v>44440</v>
      </c>
      <c r="C1018" s="182" t="s">
        <v>119</v>
      </c>
      <c r="D1018" s="181" t="s">
        <v>21</v>
      </c>
      <c r="E1018" s="181" t="s">
        <v>3</v>
      </c>
      <c r="F1018" s="181" t="s">
        <v>101</v>
      </c>
      <c r="G1018" s="181" t="s">
        <v>100</v>
      </c>
      <c r="H1018" s="181" t="s">
        <v>104</v>
      </c>
      <c r="I1018" s="183">
        <v>10</v>
      </c>
      <c r="AU1018" s="178"/>
      <c r="AV1018" s="178"/>
      <c r="AW1018" s="178"/>
      <c r="AX1018" s="178"/>
      <c r="AY1018" s="178"/>
      <c r="AZ1018" s="178"/>
      <c r="BA1018" s="178"/>
      <c r="BB1018" s="178"/>
      <c r="BC1018" s="178"/>
      <c r="BD1018" s="178"/>
      <c r="CF1018" s="178"/>
    </row>
    <row r="1019" spans="1:84" ht="15.75" x14ac:dyDescent="0.25">
      <c r="A1019" s="103" t="str">
        <f>DataTable3[[#This Row],[FlightNumber]]&amp;" "&amp;DataTable3[[#This Row],[Departure Date]]</f>
        <v>VS75y 44440</v>
      </c>
      <c r="B1019" s="185">
        <v>44440</v>
      </c>
      <c r="C1019" s="182" t="s">
        <v>118</v>
      </c>
      <c r="D1019" s="181" t="s">
        <v>3</v>
      </c>
      <c r="E1019" s="181" t="s">
        <v>21</v>
      </c>
      <c r="F1019" s="181" t="s">
        <v>99</v>
      </c>
      <c r="G1019" s="181" t="s">
        <v>100</v>
      </c>
      <c r="H1019" s="181" t="s">
        <v>106</v>
      </c>
      <c r="I1019" s="183">
        <v>10</v>
      </c>
      <c r="AU1019" s="178"/>
      <c r="AV1019" s="178"/>
      <c r="AW1019" s="178"/>
      <c r="AX1019" s="178"/>
      <c r="AY1019" s="178"/>
      <c r="AZ1019" s="178"/>
      <c r="BA1019" s="178"/>
      <c r="BB1019" s="178"/>
      <c r="BC1019" s="178"/>
      <c r="BD1019" s="178"/>
      <c r="CF1019" s="178"/>
    </row>
    <row r="1020" spans="1:84" ht="15.75" x14ac:dyDescent="0.25">
      <c r="A1020" s="103" t="str">
        <f>DataTable3[[#This Row],[FlightNumber]]&amp;" "&amp;DataTable3[[#This Row],[Departure Date]]</f>
        <v>VS28y 44440</v>
      </c>
      <c r="B1020" s="185">
        <v>44440</v>
      </c>
      <c r="C1020" s="182" t="s">
        <v>120</v>
      </c>
      <c r="D1020" s="181" t="s">
        <v>21</v>
      </c>
      <c r="E1020" s="181" t="s">
        <v>2</v>
      </c>
      <c r="F1020" s="181" t="s">
        <v>101</v>
      </c>
      <c r="G1020" s="181" t="s">
        <v>100</v>
      </c>
      <c r="H1020" s="181" t="s">
        <v>109</v>
      </c>
      <c r="I1020" s="183">
        <v>10</v>
      </c>
      <c r="AU1020" s="178"/>
      <c r="AV1020" s="178"/>
      <c r="AW1020" s="178"/>
      <c r="AX1020" s="178"/>
      <c r="AY1020" s="178"/>
      <c r="AZ1020" s="178"/>
      <c r="BA1020" s="178"/>
      <c r="BB1020" s="178"/>
      <c r="BC1020" s="178"/>
      <c r="BD1020" s="178"/>
      <c r="CF1020" s="178"/>
    </row>
    <row r="1021" spans="1:84" ht="15.75" x14ac:dyDescent="0.25">
      <c r="A1021" s="103" t="str">
        <f>DataTable3[[#This Row],[FlightNumber]]&amp;" "&amp;DataTable3[[#This Row],[Departure Date]]</f>
        <v>VS27y 44440</v>
      </c>
      <c r="B1021" s="185">
        <v>44440</v>
      </c>
      <c r="C1021" s="182" t="s">
        <v>117</v>
      </c>
      <c r="D1021" s="181" t="s">
        <v>2</v>
      </c>
      <c r="E1021" s="181" t="s">
        <v>21</v>
      </c>
      <c r="F1021" s="181" t="s">
        <v>99</v>
      </c>
      <c r="G1021" s="181" t="s">
        <v>100</v>
      </c>
      <c r="H1021" s="181" t="s">
        <v>107</v>
      </c>
      <c r="I1021" s="183">
        <v>10</v>
      </c>
      <c r="AU1021" s="178"/>
      <c r="AV1021" s="178"/>
      <c r="AW1021" s="178"/>
      <c r="AX1021" s="178"/>
      <c r="AY1021" s="178"/>
      <c r="AZ1021" s="178"/>
      <c r="BA1021" s="178"/>
      <c r="BB1021" s="178"/>
      <c r="BC1021" s="178"/>
      <c r="BD1021" s="178"/>
      <c r="CF1021" s="178"/>
    </row>
    <row r="1022" spans="1:84" ht="15.75" x14ac:dyDescent="0.25">
      <c r="A1022" s="103" t="str">
        <f>DataTable3[[#This Row],[FlightNumber]]&amp;" "&amp;DataTable3[[#This Row],[Departure Date]]</f>
        <v>VS27y 44441</v>
      </c>
      <c r="B1022" s="185">
        <v>44441</v>
      </c>
      <c r="C1022" s="182" t="s">
        <v>117</v>
      </c>
      <c r="D1022" s="181" t="s">
        <v>2</v>
      </c>
      <c r="E1022" s="181" t="s">
        <v>21</v>
      </c>
      <c r="F1022" s="181" t="s">
        <v>99</v>
      </c>
      <c r="G1022" s="181" t="s">
        <v>100</v>
      </c>
      <c r="H1022" s="181" t="s">
        <v>107</v>
      </c>
      <c r="I1022" s="183">
        <v>10</v>
      </c>
      <c r="AU1022" s="178"/>
      <c r="AV1022" s="178"/>
      <c r="AW1022" s="178"/>
      <c r="AX1022" s="178"/>
      <c r="AY1022" s="178"/>
      <c r="AZ1022" s="178"/>
      <c r="BA1022" s="178"/>
      <c r="BB1022" s="178"/>
      <c r="BC1022" s="178"/>
      <c r="BD1022" s="178"/>
      <c r="CF1022" s="178"/>
    </row>
    <row r="1023" spans="1:84" ht="15.75" x14ac:dyDescent="0.25">
      <c r="A1023" s="103" t="str">
        <f>DataTable3[[#This Row],[FlightNumber]]&amp;" "&amp;DataTable3[[#This Row],[Departure Date]]</f>
        <v>VS28y 44441</v>
      </c>
      <c r="B1023" s="185">
        <v>44441</v>
      </c>
      <c r="C1023" s="182" t="s">
        <v>120</v>
      </c>
      <c r="D1023" s="181" t="s">
        <v>21</v>
      </c>
      <c r="E1023" s="181" t="s">
        <v>2</v>
      </c>
      <c r="F1023" s="181" t="s">
        <v>101</v>
      </c>
      <c r="G1023" s="181" t="s">
        <v>100</v>
      </c>
      <c r="H1023" s="181" t="s">
        <v>109</v>
      </c>
      <c r="I1023" s="183">
        <v>10</v>
      </c>
      <c r="AU1023" s="178"/>
      <c r="AV1023" s="178"/>
      <c r="AW1023" s="178"/>
      <c r="AX1023" s="178"/>
      <c r="AY1023" s="178"/>
      <c r="AZ1023" s="178"/>
      <c r="BA1023" s="178"/>
      <c r="BB1023" s="178"/>
      <c r="BC1023" s="178"/>
      <c r="BD1023" s="178"/>
      <c r="CF1023" s="178"/>
    </row>
    <row r="1024" spans="1:84" ht="15.75" x14ac:dyDescent="0.25">
      <c r="A1024" s="103" t="str">
        <f>DataTable3[[#This Row],[FlightNumber]]&amp;" "&amp;DataTable3[[#This Row],[Departure Date]]</f>
        <v>VS75y 44441</v>
      </c>
      <c r="B1024" s="185">
        <v>44441</v>
      </c>
      <c r="C1024" s="182" t="s">
        <v>118</v>
      </c>
      <c r="D1024" s="181" t="s">
        <v>3</v>
      </c>
      <c r="E1024" s="181" t="s">
        <v>21</v>
      </c>
      <c r="F1024" s="181" t="s">
        <v>99</v>
      </c>
      <c r="G1024" s="181" t="s">
        <v>100</v>
      </c>
      <c r="H1024" s="181" t="s">
        <v>106</v>
      </c>
      <c r="I1024" s="183">
        <v>10</v>
      </c>
      <c r="AU1024" s="178"/>
      <c r="AV1024" s="178"/>
      <c r="AW1024" s="178"/>
      <c r="AX1024" s="178"/>
      <c r="AY1024" s="178"/>
      <c r="AZ1024" s="178"/>
      <c r="BA1024" s="178"/>
      <c r="BB1024" s="178"/>
      <c r="BC1024" s="178"/>
      <c r="BD1024" s="178"/>
      <c r="CF1024" s="178"/>
    </row>
    <row r="1025" spans="1:84" ht="15.75" x14ac:dyDescent="0.25">
      <c r="A1025" s="103" t="str">
        <f>DataTable3[[#This Row],[FlightNumber]]&amp;" "&amp;DataTable3[[#This Row],[Departure Date]]</f>
        <v>VS76y 44441</v>
      </c>
      <c r="B1025" s="185">
        <v>44441</v>
      </c>
      <c r="C1025" s="182" t="s">
        <v>119</v>
      </c>
      <c r="D1025" s="181" t="s">
        <v>21</v>
      </c>
      <c r="E1025" s="181" t="s">
        <v>3</v>
      </c>
      <c r="F1025" s="181" t="s">
        <v>101</v>
      </c>
      <c r="G1025" s="181" t="s">
        <v>100</v>
      </c>
      <c r="H1025" s="181" t="s">
        <v>104</v>
      </c>
      <c r="I1025" s="183">
        <v>10</v>
      </c>
      <c r="AU1025" s="178"/>
      <c r="AV1025" s="178"/>
      <c r="AW1025" s="178"/>
      <c r="AX1025" s="178"/>
      <c r="AY1025" s="178"/>
      <c r="AZ1025" s="178"/>
      <c r="BA1025" s="178"/>
      <c r="BB1025" s="178"/>
      <c r="BC1025" s="178"/>
      <c r="BD1025" s="178"/>
      <c r="CF1025" s="178"/>
    </row>
    <row r="1026" spans="1:84" ht="15.75" x14ac:dyDescent="0.25">
      <c r="A1026" s="103" t="str">
        <f>DataTable3[[#This Row],[FlightNumber]]&amp;" "&amp;DataTable3[[#This Row],[Departure Date]]</f>
        <v>VS76y 44442</v>
      </c>
      <c r="B1026" s="185">
        <v>44442</v>
      </c>
      <c r="C1026" s="182" t="s">
        <v>119</v>
      </c>
      <c r="D1026" s="181" t="s">
        <v>21</v>
      </c>
      <c r="E1026" s="181" t="s">
        <v>3</v>
      </c>
      <c r="F1026" s="181" t="s">
        <v>101</v>
      </c>
      <c r="G1026" s="181" t="s">
        <v>100</v>
      </c>
      <c r="H1026" s="181" t="s">
        <v>104</v>
      </c>
      <c r="I1026" s="183">
        <v>10</v>
      </c>
      <c r="AU1026" s="178"/>
      <c r="AV1026" s="178"/>
      <c r="AW1026" s="178"/>
      <c r="AX1026" s="178"/>
      <c r="AY1026" s="178"/>
      <c r="AZ1026" s="178"/>
      <c r="BA1026" s="178"/>
      <c r="BB1026" s="178"/>
      <c r="BC1026" s="178"/>
      <c r="BD1026" s="178"/>
      <c r="CF1026" s="178"/>
    </row>
    <row r="1027" spans="1:84" ht="15.75" x14ac:dyDescent="0.25">
      <c r="A1027" s="103" t="str">
        <f>DataTable3[[#This Row],[FlightNumber]]&amp;" "&amp;DataTable3[[#This Row],[Departure Date]]</f>
        <v>VS75y 44442</v>
      </c>
      <c r="B1027" s="185">
        <v>44442</v>
      </c>
      <c r="C1027" s="182" t="s">
        <v>118</v>
      </c>
      <c r="D1027" s="181" t="s">
        <v>3</v>
      </c>
      <c r="E1027" s="181" t="s">
        <v>21</v>
      </c>
      <c r="F1027" s="181" t="s">
        <v>99</v>
      </c>
      <c r="G1027" s="181" t="s">
        <v>100</v>
      </c>
      <c r="H1027" s="181" t="s">
        <v>106</v>
      </c>
      <c r="I1027" s="183">
        <v>10</v>
      </c>
      <c r="AU1027" s="178"/>
      <c r="AV1027" s="178"/>
      <c r="AW1027" s="178"/>
      <c r="AX1027" s="178"/>
      <c r="AY1027" s="178"/>
      <c r="AZ1027" s="178"/>
      <c r="BA1027" s="178"/>
      <c r="BB1027" s="178"/>
      <c r="BC1027" s="178"/>
      <c r="BD1027" s="178"/>
      <c r="CF1027" s="178"/>
    </row>
    <row r="1028" spans="1:84" ht="15.75" x14ac:dyDescent="0.25">
      <c r="A1028" s="103" t="str">
        <f>DataTable3[[#This Row],[FlightNumber]]&amp;" "&amp;DataTable3[[#This Row],[Departure Date]]</f>
        <v>VS28y 44442</v>
      </c>
      <c r="B1028" s="185">
        <v>44442</v>
      </c>
      <c r="C1028" s="182" t="s">
        <v>120</v>
      </c>
      <c r="D1028" s="181" t="s">
        <v>21</v>
      </c>
      <c r="E1028" s="181" t="s">
        <v>2</v>
      </c>
      <c r="F1028" s="181" t="s">
        <v>101</v>
      </c>
      <c r="G1028" s="181" t="s">
        <v>100</v>
      </c>
      <c r="H1028" s="181" t="s">
        <v>109</v>
      </c>
      <c r="I1028" s="183">
        <v>10</v>
      </c>
      <c r="AU1028" s="178"/>
      <c r="AV1028" s="178"/>
      <c r="AW1028" s="178"/>
      <c r="AX1028" s="178"/>
      <c r="AY1028" s="178"/>
      <c r="AZ1028" s="178"/>
      <c r="BA1028" s="178"/>
      <c r="BB1028" s="178"/>
      <c r="BC1028" s="178"/>
      <c r="BD1028" s="178"/>
      <c r="CF1028" s="178"/>
    </row>
    <row r="1029" spans="1:84" ht="15.75" x14ac:dyDescent="0.25">
      <c r="A1029" s="103" t="str">
        <f>DataTable3[[#This Row],[FlightNumber]]&amp;" "&amp;DataTable3[[#This Row],[Departure Date]]</f>
        <v>VS27y 44442</v>
      </c>
      <c r="B1029" s="185">
        <v>44442</v>
      </c>
      <c r="C1029" s="182" t="s">
        <v>117</v>
      </c>
      <c r="D1029" s="181" t="s">
        <v>2</v>
      </c>
      <c r="E1029" s="181" t="s">
        <v>21</v>
      </c>
      <c r="F1029" s="181" t="s">
        <v>99</v>
      </c>
      <c r="G1029" s="181" t="s">
        <v>100</v>
      </c>
      <c r="H1029" s="181" t="s">
        <v>107</v>
      </c>
      <c r="I1029" s="183">
        <v>10</v>
      </c>
      <c r="AU1029" s="178"/>
      <c r="AV1029" s="178"/>
      <c r="AW1029" s="178"/>
      <c r="AX1029" s="178"/>
      <c r="AY1029" s="178"/>
      <c r="AZ1029" s="178"/>
      <c r="BA1029" s="178"/>
      <c r="BB1029" s="178"/>
      <c r="BC1029" s="178"/>
      <c r="BD1029" s="178"/>
      <c r="CF1029" s="178"/>
    </row>
    <row r="1030" spans="1:84" ht="15.75" x14ac:dyDescent="0.25">
      <c r="A1030" s="103" t="str">
        <f>DataTable3[[#This Row],[FlightNumber]]&amp;" "&amp;DataTable3[[#This Row],[Departure Date]]</f>
        <v>VS71y 44442</v>
      </c>
      <c r="B1030" s="185">
        <v>44442</v>
      </c>
      <c r="C1030" s="182" t="s">
        <v>122</v>
      </c>
      <c r="D1030" s="181" t="s">
        <v>11</v>
      </c>
      <c r="E1030" s="181" t="s">
        <v>21</v>
      </c>
      <c r="F1030" s="181" t="s">
        <v>99</v>
      </c>
      <c r="G1030" s="181" t="s">
        <v>100</v>
      </c>
      <c r="H1030" s="181" t="s">
        <v>108</v>
      </c>
      <c r="I1030" s="183">
        <v>10</v>
      </c>
      <c r="AU1030" s="178"/>
      <c r="AV1030" s="178"/>
      <c r="AW1030" s="178"/>
      <c r="AX1030" s="178"/>
      <c r="AY1030" s="178"/>
      <c r="AZ1030" s="178"/>
      <c r="BA1030" s="178"/>
      <c r="BB1030" s="178"/>
      <c r="BC1030" s="178"/>
      <c r="BD1030" s="178"/>
      <c r="CF1030" s="178"/>
    </row>
    <row r="1031" spans="1:84" ht="15.75" x14ac:dyDescent="0.25">
      <c r="A1031" s="103" t="str">
        <f>DataTable3[[#This Row],[FlightNumber]]&amp;" "&amp;DataTable3[[#This Row],[Departure Date]]</f>
        <v>VS72y 44442</v>
      </c>
      <c r="B1031" s="185">
        <v>44442</v>
      </c>
      <c r="C1031" s="182" t="s">
        <v>121</v>
      </c>
      <c r="D1031" s="181" t="s">
        <v>21</v>
      </c>
      <c r="E1031" s="181" t="s">
        <v>11</v>
      </c>
      <c r="F1031" s="181" t="s">
        <v>101</v>
      </c>
      <c r="G1031" s="181" t="s">
        <v>100</v>
      </c>
      <c r="H1031" s="181" t="s">
        <v>105</v>
      </c>
      <c r="I1031" s="183">
        <v>10</v>
      </c>
      <c r="AU1031" s="178"/>
      <c r="AV1031" s="178"/>
      <c r="AW1031" s="178"/>
      <c r="AX1031" s="178"/>
      <c r="AY1031" s="178"/>
      <c r="AZ1031" s="178"/>
      <c r="BA1031" s="178"/>
      <c r="BB1031" s="178"/>
      <c r="BC1031" s="178"/>
      <c r="BD1031" s="178"/>
      <c r="CF1031" s="178"/>
    </row>
    <row r="1032" spans="1:84" ht="15.75" x14ac:dyDescent="0.25">
      <c r="A1032" s="103" t="str">
        <f>DataTable3[[#This Row],[FlightNumber]]&amp;" "&amp;DataTable3[[#This Row],[Departure Date]]</f>
        <v>VS72y 44443</v>
      </c>
      <c r="B1032" s="185">
        <v>44443</v>
      </c>
      <c r="C1032" s="182" t="s">
        <v>121</v>
      </c>
      <c r="D1032" s="181" t="s">
        <v>21</v>
      </c>
      <c r="E1032" s="181" t="s">
        <v>11</v>
      </c>
      <c r="F1032" s="181" t="s">
        <v>101</v>
      </c>
      <c r="G1032" s="181" t="s">
        <v>100</v>
      </c>
      <c r="H1032" s="181" t="s">
        <v>105</v>
      </c>
      <c r="I1032" s="183">
        <v>10</v>
      </c>
      <c r="AU1032" s="178"/>
      <c r="AV1032" s="178"/>
      <c r="AW1032" s="178"/>
      <c r="AX1032" s="178"/>
      <c r="AY1032" s="178"/>
      <c r="AZ1032" s="178"/>
      <c r="BA1032" s="178"/>
      <c r="BB1032" s="178"/>
      <c r="BC1032" s="178"/>
      <c r="BD1032" s="178"/>
      <c r="CF1032" s="178"/>
    </row>
    <row r="1033" spans="1:84" ht="15.75" x14ac:dyDescent="0.25">
      <c r="A1033" s="103" t="str">
        <f>DataTable3[[#This Row],[FlightNumber]]&amp;" "&amp;DataTable3[[#This Row],[Departure Date]]</f>
        <v>VS71y 44443</v>
      </c>
      <c r="B1033" s="185">
        <v>44443</v>
      </c>
      <c r="C1033" s="182" t="s">
        <v>122</v>
      </c>
      <c r="D1033" s="181" t="s">
        <v>11</v>
      </c>
      <c r="E1033" s="181" t="s">
        <v>21</v>
      </c>
      <c r="F1033" s="181" t="s">
        <v>99</v>
      </c>
      <c r="G1033" s="181" t="s">
        <v>100</v>
      </c>
      <c r="H1033" s="181" t="s">
        <v>108</v>
      </c>
      <c r="I1033" s="183">
        <v>5</v>
      </c>
      <c r="AU1033" s="178"/>
      <c r="AV1033" s="178"/>
      <c r="AW1033" s="178"/>
      <c r="AX1033" s="178"/>
      <c r="AY1033" s="178"/>
      <c r="AZ1033" s="178"/>
      <c r="BA1033" s="178"/>
      <c r="BB1033" s="178"/>
      <c r="BC1033" s="178"/>
      <c r="BD1033" s="178"/>
      <c r="CF1033" s="178"/>
    </row>
    <row r="1034" spans="1:84" ht="15.75" x14ac:dyDescent="0.25">
      <c r="A1034" s="103" t="str">
        <f>DataTable3[[#This Row],[FlightNumber]]&amp;" "&amp;DataTable3[[#This Row],[Departure Date]]</f>
        <v>VS27y 44443</v>
      </c>
      <c r="B1034" s="185">
        <v>44443</v>
      </c>
      <c r="C1034" s="182" t="s">
        <v>117</v>
      </c>
      <c r="D1034" s="181" t="s">
        <v>2</v>
      </c>
      <c r="E1034" s="181" t="s">
        <v>21</v>
      </c>
      <c r="F1034" s="181" t="s">
        <v>99</v>
      </c>
      <c r="G1034" s="181" t="s">
        <v>100</v>
      </c>
      <c r="H1034" s="181" t="s">
        <v>107</v>
      </c>
      <c r="I1034" s="183">
        <v>10</v>
      </c>
      <c r="AU1034" s="178"/>
      <c r="AV1034" s="178"/>
      <c r="AW1034" s="178"/>
      <c r="AX1034" s="178"/>
      <c r="AY1034" s="178"/>
      <c r="AZ1034" s="178"/>
      <c r="BA1034" s="178"/>
      <c r="BB1034" s="178"/>
      <c r="BC1034" s="178"/>
      <c r="BD1034" s="178"/>
      <c r="CF1034" s="178"/>
    </row>
    <row r="1035" spans="1:84" ht="15.75" x14ac:dyDescent="0.25">
      <c r="A1035" s="103" t="str">
        <f>DataTable3[[#This Row],[FlightNumber]]&amp;" "&amp;DataTable3[[#This Row],[Departure Date]]</f>
        <v>VS28y 44443</v>
      </c>
      <c r="B1035" s="185">
        <v>44443</v>
      </c>
      <c r="C1035" s="182" t="s">
        <v>120</v>
      </c>
      <c r="D1035" s="181" t="s">
        <v>21</v>
      </c>
      <c r="E1035" s="181" t="s">
        <v>2</v>
      </c>
      <c r="F1035" s="181" t="s">
        <v>101</v>
      </c>
      <c r="G1035" s="181" t="s">
        <v>100</v>
      </c>
      <c r="H1035" s="181" t="s">
        <v>109</v>
      </c>
      <c r="I1035" s="183">
        <v>4</v>
      </c>
      <c r="AU1035" s="178"/>
      <c r="AV1035" s="178"/>
      <c r="AW1035" s="178"/>
      <c r="AX1035" s="178"/>
      <c r="AY1035" s="178"/>
      <c r="AZ1035" s="178"/>
      <c r="BA1035" s="178"/>
      <c r="BB1035" s="178"/>
      <c r="BC1035" s="178"/>
      <c r="BD1035" s="178"/>
      <c r="CF1035" s="178"/>
    </row>
    <row r="1036" spans="1:84" ht="15.75" x14ac:dyDescent="0.25">
      <c r="A1036" s="103" t="str">
        <f>DataTable3[[#This Row],[FlightNumber]]&amp;" "&amp;DataTable3[[#This Row],[Departure Date]]</f>
        <v>VS75y 44443</v>
      </c>
      <c r="B1036" s="185">
        <v>44443</v>
      </c>
      <c r="C1036" s="182" t="s">
        <v>118</v>
      </c>
      <c r="D1036" s="181" t="s">
        <v>3</v>
      </c>
      <c r="E1036" s="181" t="s">
        <v>21</v>
      </c>
      <c r="F1036" s="181" t="s">
        <v>99</v>
      </c>
      <c r="G1036" s="181" t="s">
        <v>100</v>
      </c>
      <c r="H1036" s="181" t="s">
        <v>106</v>
      </c>
      <c r="I1036" s="183">
        <v>10</v>
      </c>
      <c r="AU1036" s="178"/>
      <c r="AV1036" s="178"/>
      <c r="AW1036" s="178"/>
      <c r="AX1036" s="178"/>
      <c r="AY1036" s="178"/>
      <c r="AZ1036" s="178"/>
      <c r="BA1036" s="178"/>
      <c r="BB1036" s="178"/>
      <c r="BC1036" s="178"/>
      <c r="BD1036" s="178"/>
      <c r="CF1036" s="178"/>
    </row>
    <row r="1037" spans="1:84" ht="15.75" x14ac:dyDescent="0.25">
      <c r="A1037" s="103" t="str">
        <f>DataTable3[[#This Row],[FlightNumber]]&amp;" "&amp;DataTable3[[#This Row],[Departure Date]]</f>
        <v>VS76y 44443</v>
      </c>
      <c r="B1037" s="185">
        <v>44443</v>
      </c>
      <c r="C1037" s="182" t="s">
        <v>119</v>
      </c>
      <c r="D1037" s="181" t="s">
        <v>21</v>
      </c>
      <c r="E1037" s="181" t="s">
        <v>3</v>
      </c>
      <c r="F1037" s="181" t="s">
        <v>101</v>
      </c>
      <c r="G1037" s="181" t="s">
        <v>100</v>
      </c>
      <c r="H1037" s="181" t="s">
        <v>104</v>
      </c>
      <c r="I1037" s="183">
        <v>10</v>
      </c>
      <c r="AU1037" s="178"/>
      <c r="AV1037" s="178"/>
      <c r="AW1037" s="178"/>
      <c r="AX1037" s="178"/>
      <c r="AY1037" s="178"/>
      <c r="AZ1037" s="178"/>
      <c r="BA1037" s="178"/>
      <c r="BB1037" s="178"/>
      <c r="BC1037" s="178"/>
      <c r="BD1037" s="178"/>
      <c r="CF1037" s="178"/>
    </row>
    <row r="1038" spans="1:84" ht="15.75" x14ac:dyDescent="0.25">
      <c r="A1038" s="103" t="str">
        <f>DataTable3[[#This Row],[FlightNumber]]&amp;" "&amp;DataTable3[[#This Row],[Departure Date]]</f>
        <v>VS76y 44444</v>
      </c>
      <c r="B1038" s="185">
        <v>44444</v>
      </c>
      <c r="C1038" s="182" t="s">
        <v>119</v>
      </c>
      <c r="D1038" s="181" t="s">
        <v>21</v>
      </c>
      <c r="E1038" s="181" t="s">
        <v>3</v>
      </c>
      <c r="F1038" s="181" t="s">
        <v>101</v>
      </c>
      <c r="G1038" s="181" t="s">
        <v>100</v>
      </c>
      <c r="H1038" s="181" t="s">
        <v>104</v>
      </c>
      <c r="I1038" s="183">
        <v>1</v>
      </c>
      <c r="AU1038" s="178"/>
      <c r="AV1038" s="178"/>
      <c r="AW1038" s="178"/>
      <c r="AX1038" s="178"/>
      <c r="AY1038" s="178"/>
      <c r="AZ1038" s="178"/>
      <c r="BA1038" s="178"/>
      <c r="BB1038" s="178"/>
      <c r="BC1038" s="178"/>
      <c r="BD1038" s="178"/>
      <c r="CF1038" s="178"/>
    </row>
    <row r="1039" spans="1:84" ht="15.75" x14ac:dyDescent="0.25">
      <c r="A1039" s="103" t="str">
        <f>DataTable3[[#This Row],[FlightNumber]]&amp;" "&amp;DataTable3[[#This Row],[Departure Date]]</f>
        <v>VS75y 44444</v>
      </c>
      <c r="B1039" s="185">
        <v>44444</v>
      </c>
      <c r="C1039" s="182" t="s">
        <v>118</v>
      </c>
      <c r="D1039" s="181" t="s">
        <v>3</v>
      </c>
      <c r="E1039" s="181" t="s">
        <v>21</v>
      </c>
      <c r="F1039" s="181" t="s">
        <v>99</v>
      </c>
      <c r="G1039" s="181" t="s">
        <v>100</v>
      </c>
      <c r="H1039" s="181" t="s">
        <v>106</v>
      </c>
      <c r="I1039" s="183">
        <v>10</v>
      </c>
      <c r="AU1039" s="178"/>
      <c r="AV1039" s="178"/>
      <c r="AW1039" s="178"/>
      <c r="AX1039" s="178"/>
      <c r="AY1039" s="178"/>
      <c r="AZ1039" s="178"/>
      <c r="BA1039" s="178"/>
      <c r="BB1039" s="178"/>
      <c r="BC1039" s="178"/>
      <c r="BD1039" s="178"/>
      <c r="CF1039" s="178"/>
    </row>
    <row r="1040" spans="1:84" ht="15.75" x14ac:dyDescent="0.25">
      <c r="A1040" s="103" t="str">
        <f>DataTable3[[#This Row],[FlightNumber]]&amp;" "&amp;DataTable3[[#This Row],[Departure Date]]</f>
        <v>VS28y 44444</v>
      </c>
      <c r="B1040" s="185">
        <v>44444</v>
      </c>
      <c r="C1040" s="182" t="s">
        <v>120</v>
      </c>
      <c r="D1040" s="181" t="s">
        <v>21</v>
      </c>
      <c r="E1040" s="181" t="s">
        <v>2</v>
      </c>
      <c r="F1040" s="181" t="s">
        <v>101</v>
      </c>
      <c r="G1040" s="181" t="s">
        <v>100</v>
      </c>
      <c r="H1040" s="181" t="s">
        <v>109</v>
      </c>
      <c r="I1040" s="183">
        <v>10</v>
      </c>
      <c r="AU1040" s="178"/>
      <c r="AV1040" s="178"/>
      <c r="AW1040" s="178"/>
      <c r="AX1040" s="178"/>
      <c r="AY1040" s="178"/>
      <c r="AZ1040" s="178"/>
      <c r="BA1040" s="178"/>
      <c r="BB1040" s="178"/>
      <c r="BC1040" s="178"/>
      <c r="BD1040" s="178"/>
      <c r="CF1040" s="178"/>
    </row>
    <row r="1041" spans="1:84" ht="15.75" x14ac:dyDescent="0.25">
      <c r="A1041" s="103" t="str">
        <f>DataTable3[[#This Row],[FlightNumber]]&amp;" "&amp;DataTable3[[#This Row],[Departure Date]]</f>
        <v>VS27y 44444</v>
      </c>
      <c r="B1041" s="185">
        <v>44444</v>
      </c>
      <c r="C1041" s="182" t="s">
        <v>117</v>
      </c>
      <c r="D1041" s="181" t="s">
        <v>2</v>
      </c>
      <c r="E1041" s="181" t="s">
        <v>21</v>
      </c>
      <c r="F1041" s="181" t="s">
        <v>99</v>
      </c>
      <c r="G1041" s="181" t="s">
        <v>100</v>
      </c>
      <c r="H1041" s="181" t="s">
        <v>107</v>
      </c>
      <c r="I1041" s="183">
        <v>10</v>
      </c>
      <c r="AU1041" s="178"/>
      <c r="AV1041" s="178"/>
      <c r="AW1041" s="178"/>
      <c r="AX1041" s="178"/>
      <c r="AY1041" s="178"/>
      <c r="AZ1041" s="178"/>
      <c r="BA1041" s="178"/>
      <c r="BB1041" s="178"/>
      <c r="BC1041" s="178"/>
      <c r="BD1041" s="178"/>
      <c r="CF1041" s="178"/>
    </row>
    <row r="1042" spans="1:84" ht="15.75" x14ac:dyDescent="0.25">
      <c r="A1042" s="103" t="str">
        <f>DataTable3[[#This Row],[FlightNumber]]&amp;" "&amp;DataTable3[[#This Row],[Departure Date]]</f>
        <v>VS27y 44445</v>
      </c>
      <c r="B1042" s="185">
        <v>44445</v>
      </c>
      <c r="C1042" s="182" t="s">
        <v>117</v>
      </c>
      <c r="D1042" s="181" t="s">
        <v>2</v>
      </c>
      <c r="E1042" s="181" t="s">
        <v>21</v>
      </c>
      <c r="F1042" s="181" t="s">
        <v>99</v>
      </c>
      <c r="G1042" s="181" t="s">
        <v>100</v>
      </c>
      <c r="H1042" s="181" t="s">
        <v>107</v>
      </c>
      <c r="I1042" s="183">
        <v>10</v>
      </c>
      <c r="AU1042" s="178"/>
      <c r="AV1042" s="178"/>
      <c r="AW1042" s="178"/>
      <c r="AX1042" s="178"/>
      <c r="AY1042" s="178"/>
      <c r="AZ1042" s="178"/>
      <c r="BA1042" s="178"/>
      <c r="BB1042" s="178"/>
      <c r="BC1042" s="178"/>
      <c r="BD1042" s="178"/>
      <c r="CF1042" s="178"/>
    </row>
    <row r="1043" spans="1:84" ht="15.75" x14ac:dyDescent="0.25">
      <c r="A1043" s="103" t="str">
        <f>DataTable3[[#This Row],[FlightNumber]]&amp;" "&amp;DataTable3[[#This Row],[Departure Date]]</f>
        <v>VS28y 44445</v>
      </c>
      <c r="B1043" s="185">
        <v>44445</v>
      </c>
      <c r="C1043" s="182" t="s">
        <v>120</v>
      </c>
      <c r="D1043" s="181" t="s">
        <v>21</v>
      </c>
      <c r="E1043" s="181" t="s">
        <v>2</v>
      </c>
      <c r="F1043" s="181" t="s">
        <v>101</v>
      </c>
      <c r="G1043" s="181" t="s">
        <v>100</v>
      </c>
      <c r="H1043" s="181" t="s">
        <v>109</v>
      </c>
      <c r="I1043" s="183">
        <v>8</v>
      </c>
      <c r="AU1043" s="178"/>
      <c r="AV1043" s="178"/>
      <c r="AW1043" s="178"/>
      <c r="AX1043" s="178"/>
      <c r="AY1043" s="178"/>
      <c r="AZ1043" s="178"/>
      <c r="BA1043" s="178"/>
      <c r="BB1043" s="178"/>
      <c r="BC1043" s="178"/>
      <c r="BD1043" s="178"/>
      <c r="CF1043" s="178"/>
    </row>
    <row r="1044" spans="1:84" ht="15.75" x14ac:dyDescent="0.25">
      <c r="A1044" s="103" t="str">
        <f>DataTable3[[#This Row],[FlightNumber]]&amp;" "&amp;DataTable3[[#This Row],[Departure Date]]</f>
        <v>VS75y 44445</v>
      </c>
      <c r="B1044" s="185">
        <v>44445</v>
      </c>
      <c r="C1044" s="182" t="s">
        <v>118</v>
      </c>
      <c r="D1044" s="181" t="s">
        <v>3</v>
      </c>
      <c r="E1044" s="181" t="s">
        <v>21</v>
      </c>
      <c r="F1044" s="181" t="s">
        <v>99</v>
      </c>
      <c r="G1044" s="181" t="s">
        <v>100</v>
      </c>
      <c r="H1044" s="181" t="s">
        <v>106</v>
      </c>
      <c r="I1044" s="183">
        <v>10</v>
      </c>
      <c r="AU1044" s="178"/>
      <c r="AV1044" s="178"/>
      <c r="AW1044" s="178"/>
      <c r="AX1044" s="178"/>
      <c r="AY1044" s="178"/>
      <c r="AZ1044" s="178"/>
      <c r="BA1044" s="178"/>
      <c r="BB1044" s="178"/>
      <c r="BC1044" s="178"/>
      <c r="BD1044" s="178"/>
      <c r="CF1044" s="178"/>
    </row>
    <row r="1045" spans="1:84" ht="15.75" x14ac:dyDescent="0.25">
      <c r="A1045" s="103" t="str">
        <f>DataTable3[[#This Row],[FlightNumber]]&amp;" "&amp;DataTable3[[#This Row],[Departure Date]]</f>
        <v>VS76y 44445</v>
      </c>
      <c r="B1045" s="185">
        <v>44445</v>
      </c>
      <c r="C1045" s="182" t="s">
        <v>119</v>
      </c>
      <c r="D1045" s="181" t="s">
        <v>21</v>
      </c>
      <c r="E1045" s="181" t="s">
        <v>3</v>
      </c>
      <c r="F1045" s="181" t="s">
        <v>101</v>
      </c>
      <c r="G1045" s="181" t="s">
        <v>100</v>
      </c>
      <c r="H1045" s="181" t="s">
        <v>104</v>
      </c>
      <c r="I1045" s="183">
        <v>10</v>
      </c>
      <c r="AU1045" s="178"/>
      <c r="AV1045" s="178"/>
      <c r="AW1045" s="178"/>
      <c r="AX1045" s="178"/>
      <c r="AY1045" s="178"/>
      <c r="AZ1045" s="178"/>
      <c r="BA1045" s="178"/>
      <c r="BB1045" s="178"/>
      <c r="BC1045" s="178"/>
      <c r="BD1045" s="178"/>
      <c r="CF1045" s="178"/>
    </row>
    <row r="1046" spans="1:84" ht="15.75" x14ac:dyDescent="0.25">
      <c r="A1046" s="103" t="str">
        <f>DataTable3[[#This Row],[FlightNumber]]&amp;" "&amp;DataTable3[[#This Row],[Departure Date]]</f>
        <v>VS76y 44446</v>
      </c>
      <c r="B1046" s="185">
        <v>44446</v>
      </c>
      <c r="C1046" s="182" t="s">
        <v>119</v>
      </c>
      <c r="D1046" s="181" t="s">
        <v>21</v>
      </c>
      <c r="E1046" s="181" t="s">
        <v>3</v>
      </c>
      <c r="F1046" s="181" t="s">
        <v>101</v>
      </c>
      <c r="G1046" s="181" t="s">
        <v>100</v>
      </c>
      <c r="H1046" s="181" t="s">
        <v>104</v>
      </c>
      <c r="I1046" s="183">
        <v>10</v>
      </c>
      <c r="AU1046" s="178"/>
      <c r="AV1046" s="178"/>
      <c r="AW1046" s="178"/>
      <c r="AX1046" s="178"/>
      <c r="AY1046" s="178"/>
      <c r="AZ1046" s="178"/>
      <c r="BA1046" s="178"/>
      <c r="BB1046" s="178"/>
      <c r="BC1046" s="178"/>
      <c r="BD1046" s="178"/>
      <c r="CF1046" s="178"/>
    </row>
    <row r="1047" spans="1:84" ht="15.75" x14ac:dyDescent="0.25">
      <c r="A1047" s="103" t="str">
        <f>DataTable3[[#This Row],[FlightNumber]]&amp;" "&amp;DataTable3[[#This Row],[Departure Date]]</f>
        <v>VS75y 44446</v>
      </c>
      <c r="B1047" s="185">
        <v>44446</v>
      </c>
      <c r="C1047" s="182" t="s">
        <v>118</v>
      </c>
      <c r="D1047" s="181" t="s">
        <v>3</v>
      </c>
      <c r="E1047" s="181" t="s">
        <v>21</v>
      </c>
      <c r="F1047" s="181" t="s">
        <v>99</v>
      </c>
      <c r="G1047" s="181" t="s">
        <v>100</v>
      </c>
      <c r="H1047" s="181" t="s">
        <v>106</v>
      </c>
      <c r="I1047" s="183">
        <v>10</v>
      </c>
      <c r="AU1047" s="178"/>
      <c r="AV1047" s="178"/>
      <c r="AW1047" s="178"/>
      <c r="AX1047" s="178"/>
      <c r="AY1047" s="178"/>
      <c r="AZ1047" s="178"/>
      <c r="BA1047" s="178"/>
      <c r="BB1047" s="178"/>
      <c r="BC1047" s="178"/>
      <c r="BD1047" s="178"/>
      <c r="CF1047" s="178"/>
    </row>
    <row r="1048" spans="1:84" ht="15.75" x14ac:dyDescent="0.25">
      <c r="A1048" s="103" t="str">
        <f>DataTable3[[#This Row],[FlightNumber]]&amp;" "&amp;DataTable3[[#This Row],[Departure Date]]</f>
        <v>VS28y 44446</v>
      </c>
      <c r="B1048" s="185">
        <v>44446</v>
      </c>
      <c r="C1048" s="182" t="s">
        <v>120</v>
      </c>
      <c r="D1048" s="181" t="s">
        <v>21</v>
      </c>
      <c r="E1048" s="181" t="s">
        <v>2</v>
      </c>
      <c r="F1048" s="181" t="s">
        <v>101</v>
      </c>
      <c r="G1048" s="181" t="s">
        <v>100</v>
      </c>
      <c r="H1048" s="181" t="s">
        <v>109</v>
      </c>
      <c r="I1048" s="183">
        <v>10</v>
      </c>
      <c r="AU1048" s="178"/>
      <c r="AV1048" s="178"/>
      <c r="AW1048" s="178"/>
      <c r="AX1048" s="178"/>
      <c r="AY1048" s="178"/>
      <c r="AZ1048" s="178"/>
      <c r="BA1048" s="178"/>
      <c r="BB1048" s="178"/>
      <c r="BC1048" s="178"/>
      <c r="BD1048" s="178"/>
      <c r="CF1048" s="178"/>
    </row>
    <row r="1049" spans="1:84" ht="15.75" x14ac:dyDescent="0.25">
      <c r="A1049" s="103" t="str">
        <f>DataTable3[[#This Row],[FlightNumber]]&amp;" "&amp;DataTable3[[#This Row],[Departure Date]]</f>
        <v>VS27y 44446</v>
      </c>
      <c r="B1049" s="185">
        <v>44446</v>
      </c>
      <c r="C1049" s="182" t="s">
        <v>117</v>
      </c>
      <c r="D1049" s="181" t="s">
        <v>2</v>
      </c>
      <c r="E1049" s="181" t="s">
        <v>21</v>
      </c>
      <c r="F1049" s="181" t="s">
        <v>99</v>
      </c>
      <c r="G1049" s="181" t="s">
        <v>100</v>
      </c>
      <c r="H1049" s="181" t="s">
        <v>107</v>
      </c>
      <c r="I1049" s="183">
        <v>10</v>
      </c>
      <c r="AU1049" s="178"/>
      <c r="AV1049" s="178"/>
      <c r="AW1049" s="178"/>
      <c r="AX1049" s="178"/>
      <c r="AY1049" s="178"/>
      <c r="AZ1049" s="178"/>
      <c r="BA1049" s="178"/>
      <c r="BB1049" s="178"/>
      <c r="BC1049" s="178"/>
      <c r="BD1049" s="178"/>
      <c r="CF1049" s="178"/>
    </row>
    <row r="1050" spans="1:84" ht="15.75" x14ac:dyDescent="0.25">
      <c r="A1050" s="103" t="str">
        <f>DataTable3[[#This Row],[FlightNumber]]&amp;" "&amp;DataTable3[[#This Row],[Departure Date]]</f>
        <v>VS27y 44447</v>
      </c>
      <c r="B1050" s="185">
        <v>44447</v>
      </c>
      <c r="C1050" s="182" t="s">
        <v>117</v>
      </c>
      <c r="D1050" s="181" t="s">
        <v>2</v>
      </c>
      <c r="E1050" s="181" t="s">
        <v>21</v>
      </c>
      <c r="F1050" s="181" t="s">
        <v>99</v>
      </c>
      <c r="G1050" s="181" t="s">
        <v>100</v>
      </c>
      <c r="H1050" s="181" t="s">
        <v>107</v>
      </c>
      <c r="I1050" s="183">
        <v>10</v>
      </c>
      <c r="AU1050" s="178"/>
      <c r="AV1050" s="178"/>
      <c r="AW1050" s="178"/>
      <c r="AX1050" s="178"/>
      <c r="AY1050" s="178"/>
      <c r="AZ1050" s="178"/>
      <c r="BA1050" s="178"/>
      <c r="BB1050" s="178"/>
      <c r="BC1050" s="178"/>
      <c r="BD1050" s="178"/>
      <c r="CF1050" s="178"/>
    </row>
    <row r="1051" spans="1:84" ht="15.75" x14ac:dyDescent="0.25">
      <c r="A1051" s="103" t="str">
        <f>DataTable3[[#This Row],[FlightNumber]]&amp;" "&amp;DataTable3[[#This Row],[Departure Date]]</f>
        <v>VS28y 44447</v>
      </c>
      <c r="B1051" s="185">
        <v>44447</v>
      </c>
      <c r="C1051" s="182" t="s">
        <v>120</v>
      </c>
      <c r="D1051" s="181" t="s">
        <v>21</v>
      </c>
      <c r="E1051" s="181" t="s">
        <v>2</v>
      </c>
      <c r="F1051" s="181" t="s">
        <v>101</v>
      </c>
      <c r="G1051" s="181" t="s">
        <v>100</v>
      </c>
      <c r="H1051" s="181" t="s">
        <v>109</v>
      </c>
      <c r="I1051" s="183">
        <v>10</v>
      </c>
      <c r="AU1051" s="178"/>
      <c r="AV1051" s="178"/>
      <c r="AW1051" s="178"/>
      <c r="AX1051" s="178"/>
      <c r="AY1051" s="178"/>
      <c r="AZ1051" s="178"/>
      <c r="BA1051" s="178"/>
      <c r="BB1051" s="178"/>
      <c r="BC1051" s="178"/>
      <c r="BD1051" s="178"/>
      <c r="CF1051" s="178"/>
    </row>
    <row r="1052" spans="1:84" ht="15.75" x14ac:dyDescent="0.25">
      <c r="A1052" s="103" t="str">
        <f>DataTable3[[#This Row],[FlightNumber]]&amp;" "&amp;DataTable3[[#This Row],[Departure Date]]</f>
        <v>VS75y 44447</v>
      </c>
      <c r="B1052" s="185">
        <v>44447</v>
      </c>
      <c r="C1052" s="182" t="s">
        <v>118</v>
      </c>
      <c r="D1052" s="181" t="s">
        <v>3</v>
      </c>
      <c r="E1052" s="181" t="s">
        <v>21</v>
      </c>
      <c r="F1052" s="181" t="s">
        <v>99</v>
      </c>
      <c r="G1052" s="181" t="s">
        <v>100</v>
      </c>
      <c r="H1052" s="181" t="s">
        <v>106</v>
      </c>
      <c r="I1052" s="183">
        <v>10</v>
      </c>
      <c r="AU1052" s="178"/>
      <c r="AV1052" s="178"/>
      <c r="AW1052" s="178"/>
      <c r="AX1052" s="178"/>
      <c r="AY1052" s="178"/>
      <c r="AZ1052" s="178"/>
      <c r="BA1052" s="178"/>
      <c r="BB1052" s="178"/>
      <c r="BC1052" s="178"/>
      <c r="BD1052" s="178"/>
      <c r="CF1052" s="178"/>
    </row>
    <row r="1053" spans="1:84" ht="15.75" x14ac:dyDescent="0.25">
      <c r="A1053" s="103" t="str">
        <f>DataTable3[[#This Row],[FlightNumber]]&amp;" "&amp;DataTable3[[#This Row],[Departure Date]]</f>
        <v>VS76y 44447</v>
      </c>
      <c r="B1053" s="185">
        <v>44447</v>
      </c>
      <c r="C1053" s="182" t="s">
        <v>119</v>
      </c>
      <c r="D1053" s="181" t="s">
        <v>21</v>
      </c>
      <c r="E1053" s="181" t="s">
        <v>3</v>
      </c>
      <c r="F1053" s="181" t="s">
        <v>101</v>
      </c>
      <c r="G1053" s="181" t="s">
        <v>100</v>
      </c>
      <c r="H1053" s="181" t="s">
        <v>104</v>
      </c>
      <c r="I1053" s="183">
        <v>10</v>
      </c>
      <c r="AU1053" s="178"/>
      <c r="AV1053" s="178"/>
      <c r="AW1053" s="178"/>
      <c r="AX1053" s="178"/>
      <c r="AY1053" s="178"/>
      <c r="AZ1053" s="178"/>
      <c r="BA1053" s="178"/>
      <c r="BB1053" s="178"/>
      <c r="BC1053" s="178"/>
      <c r="BD1053" s="178"/>
      <c r="CF1053" s="178"/>
    </row>
    <row r="1054" spans="1:84" ht="15.75" x14ac:dyDescent="0.25">
      <c r="A1054" s="103" t="str">
        <f>DataTable3[[#This Row],[FlightNumber]]&amp;" "&amp;DataTable3[[#This Row],[Departure Date]]</f>
        <v>VS76y 44448</v>
      </c>
      <c r="B1054" s="185">
        <v>44448</v>
      </c>
      <c r="C1054" s="182" t="s">
        <v>119</v>
      </c>
      <c r="D1054" s="181" t="s">
        <v>21</v>
      </c>
      <c r="E1054" s="181" t="s">
        <v>3</v>
      </c>
      <c r="F1054" s="181" t="s">
        <v>101</v>
      </c>
      <c r="G1054" s="181" t="s">
        <v>100</v>
      </c>
      <c r="H1054" s="181" t="s">
        <v>104</v>
      </c>
      <c r="I1054" s="183">
        <v>6</v>
      </c>
      <c r="AU1054" s="178"/>
      <c r="AV1054" s="178"/>
      <c r="AW1054" s="178"/>
      <c r="AX1054" s="178"/>
      <c r="AY1054" s="178"/>
      <c r="AZ1054" s="178"/>
      <c r="BA1054" s="178"/>
      <c r="BB1054" s="178"/>
      <c r="BC1054" s="178"/>
      <c r="BD1054" s="178"/>
      <c r="CF1054" s="178"/>
    </row>
    <row r="1055" spans="1:84" ht="15.75" x14ac:dyDescent="0.25">
      <c r="A1055" s="103" t="str">
        <f>DataTable3[[#This Row],[FlightNumber]]&amp;" "&amp;DataTable3[[#This Row],[Departure Date]]</f>
        <v>VS75y 44448</v>
      </c>
      <c r="B1055" s="185">
        <v>44448</v>
      </c>
      <c r="C1055" s="182" t="s">
        <v>118</v>
      </c>
      <c r="D1055" s="181" t="s">
        <v>3</v>
      </c>
      <c r="E1055" s="181" t="s">
        <v>21</v>
      </c>
      <c r="F1055" s="181" t="s">
        <v>99</v>
      </c>
      <c r="G1055" s="181" t="s">
        <v>100</v>
      </c>
      <c r="H1055" s="181" t="s">
        <v>106</v>
      </c>
      <c r="I1055" s="183">
        <v>10</v>
      </c>
      <c r="AU1055" s="178"/>
      <c r="AV1055" s="178"/>
      <c r="AW1055" s="178"/>
      <c r="AX1055" s="178"/>
      <c r="AY1055" s="178"/>
      <c r="AZ1055" s="178"/>
      <c r="BA1055" s="178"/>
      <c r="BB1055" s="178"/>
      <c r="BC1055" s="178"/>
      <c r="BD1055" s="178"/>
      <c r="CF1055" s="178"/>
    </row>
    <row r="1056" spans="1:84" ht="15.75" x14ac:dyDescent="0.25">
      <c r="A1056" s="103" t="str">
        <f>DataTable3[[#This Row],[FlightNumber]]&amp;" "&amp;DataTable3[[#This Row],[Departure Date]]</f>
        <v>VS28y 44448</v>
      </c>
      <c r="B1056" s="185">
        <v>44448</v>
      </c>
      <c r="C1056" s="182" t="s">
        <v>120</v>
      </c>
      <c r="D1056" s="181" t="s">
        <v>21</v>
      </c>
      <c r="E1056" s="181" t="s">
        <v>2</v>
      </c>
      <c r="F1056" s="181" t="s">
        <v>101</v>
      </c>
      <c r="G1056" s="181" t="s">
        <v>100</v>
      </c>
      <c r="H1056" s="181" t="s">
        <v>109</v>
      </c>
      <c r="I1056" s="183">
        <v>10</v>
      </c>
      <c r="AU1056" s="178"/>
      <c r="AV1056" s="178"/>
      <c r="AW1056" s="178"/>
      <c r="AX1056" s="178"/>
      <c r="AY1056" s="178"/>
      <c r="AZ1056" s="178"/>
      <c r="BA1056" s="178"/>
      <c r="BB1056" s="178"/>
      <c r="BC1056" s="178"/>
      <c r="BD1056" s="178"/>
      <c r="CF1056" s="178"/>
    </row>
    <row r="1057" spans="1:84" ht="15.75" x14ac:dyDescent="0.25">
      <c r="A1057" s="103" t="str">
        <f>DataTable3[[#This Row],[FlightNumber]]&amp;" "&amp;DataTable3[[#This Row],[Departure Date]]</f>
        <v>VS27y 44448</v>
      </c>
      <c r="B1057" s="185">
        <v>44448</v>
      </c>
      <c r="C1057" s="182" t="s">
        <v>117</v>
      </c>
      <c r="D1057" s="181" t="s">
        <v>2</v>
      </c>
      <c r="E1057" s="181" t="s">
        <v>21</v>
      </c>
      <c r="F1057" s="181" t="s">
        <v>99</v>
      </c>
      <c r="G1057" s="181" t="s">
        <v>100</v>
      </c>
      <c r="H1057" s="181" t="s">
        <v>107</v>
      </c>
      <c r="I1057" s="183">
        <v>10</v>
      </c>
      <c r="AU1057" s="178"/>
      <c r="AV1057" s="178"/>
      <c r="AW1057" s="178"/>
      <c r="AX1057" s="178"/>
      <c r="AY1057" s="178"/>
      <c r="AZ1057" s="178"/>
      <c r="BA1057" s="178"/>
      <c r="BB1057" s="178"/>
      <c r="BC1057" s="178"/>
      <c r="BD1057" s="178"/>
      <c r="CF1057" s="178"/>
    </row>
    <row r="1058" spans="1:84" ht="15.75" x14ac:dyDescent="0.25">
      <c r="A1058" s="103" t="str">
        <f>DataTable3[[#This Row],[FlightNumber]]&amp;" "&amp;DataTable3[[#This Row],[Departure Date]]</f>
        <v>VS27y 44449</v>
      </c>
      <c r="B1058" s="185">
        <v>44449</v>
      </c>
      <c r="C1058" s="182" t="s">
        <v>117</v>
      </c>
      <c r="D1058" s="181" t="s">
        <v>2</v>
      </c>
      <c r="E1058" s="181" t="s">
        <v>21</v>
      </c>
      <c r="F1058" s="181" t="s">
        <v>99</v>
      </c>
      <c r="G1058" s="181" t="s">
        <v>100</v>
      </c>
      <c r="H1058" s="181" t="s">
        <v>107</v>
      </c>
      <c r="I1058" s="183">
        <v>10</v>
      </c>
      <c r="AU1058" s="178"/>
      <c r="AV1058" s="178"/>
      <c r="AW1058" s="178"/>
      <c r="AX1058" s="178"/>
      <c r="AY1058" s="178"/>
      <c r="AZ1058" s="178"/>
      <c r="BA1058" s="178"/>
      <c r="BB1058" s="178"/>
      <c r="BC1058" s="178"/>
      <c r="BD1058" s="178"/>
      <c r="CF1058" s="178"/>
    </row>
    <row r="1059" spans="1:84" ht="15.75" x14ac:dyDescent="0.25">
      <c r="A1059" s="103" t="str">
        <f>DataTable3[[#This Row],[FlightNumber]]&amp;" "&amp;DataTable3[[#This Row],[Departure Date]]</f>
        <v>VS28y 44449</v>
      </c>
      <c r="B1059" s="185">
        <v>44449</v>
      </c>
      <c r="C1059" s="182" t="s">
        <v>120</v>
      </c>
      <c r="D1059" s="181" t="s">
        <v>21</v>
      </c>
      <c r="E1059" s="181" t="s">
        <v>2</v>
      </c>
      <c r="F1059" s="181" t="s">
        <v>101</v>
      </c>
      <c r="G1059" s="181" t="s">
        <v>100</v>
      </c>
      <c r="H1059" s="181" t="s">
        <v>109</v>
      </c>
      <c r="I1059" s="183">
        <v>10</v>
      </c>
      <c r="AU1059" s="178"/>
      <c r="AV1059" s="178"/>
      <c r="AW1059" s="178"/>
      <c r="AX1059" s="178"/>
      <c r="AY1059" s="178"/>
      <c r="AZ1059" s="178"/>
      <c r="BA1059" s="178"/>
      <c r="BB1059" s="178"/>
      <c r="BC1059" s="178"/>
      <c r="BD1059" s="178"/>
      <c r="CF1059" s="178"/>
    </row>
    <row r="1060" spans="1:84" ht="15.75" x14ac:dyDescent="0.25">
      <c r="A1060" s="103" t="str">
        <f>DataTable3[[#This Row],[FlightNumber]]&amp;" "&amp;DataTable3[[#This Row],[Departure Date]]</f>
        <v>VS75y 44449</v>
      </c>
      <c r="B1060" s="185">
        <v>44449</v>
      </c>
      <c r="C1060" s="182" t="s">
        <v>118</v>
      </c>
      <c r="D1060" s="181" t="s">
        <v>3</v>
      </c>
      <c r="E1060" s="181" t="s">
        <v>21</v>
      </c>
      <c r="F1060" s="181" t="s">
        <v>99</v>
      </c>
      <c r="G1060" s="181" t="s">
        <v>100</v>
      </c>
      <c r="H1060" s="181" t="s">
        <v>106</v>
      </c>
      <c r="I1060" s="183">
        <v>10</v>
      </c>
      <c r="AU1060" s="178"/>
      <c r="AV1060" s="178"/>
      <c r="AW1060" s="178"/>
      <c r="AX1060" s="178"/>
      <c r="AY1060" s="178"/>
      <c r="AZ1060" s="178"/>
      <c r="BA1060" s="178"/>
      <c r="BB1060" s="178"/>
      <c r="BC1060" s="178"/>
      <c r="BD1060" s="178"/>
      <c r="CF1060" s="178"/>
    </row>
    <row r="1061" spans="1:84" ht="15.75" x14ac:dyDescent="0.25">
      <c r="A1061" s="103" t="str">
        <f>DataTable3[[#This Row],[FlightNumber]]&amp;" "&amp;DataTable3[[#This Row],[Departure Date]]</f>
        <v>VS76y 44449</v>
      </c>
      <c r="B1061" s="185">
        <v>44449</v>
      </c>
      <c r="C1061" s="182" t="s">
        <v>119</v>
      </c>
      <c r="D1061" s="181" t="s">
        <v>21</v>
      </c>
      <c r="E1061" s="181" t="s">
        <v>3</v>
      </c>
      <c r="F1061" s="181" t="s">
        <v>101</v>
      </c>
      <c r="G1061" s="181" t="s">
        <v>100</v>
      </c>
      <c r="H1061" s="181" t="s">
        <v>104</v>
      </c>
      <c r="I1061" s="183">
        <v>10</v>
      </c>
      <c r="AU1061" s="178"/>
      <c r="AV1061" s="178"/>
      <c r="AW1061" s="178"/>
      <c r="AX1061" s="178"/>
      <c r="AY1061" s="178"/>
      <c r="AZ1061" s="178"/>
      <c r="BA1061" s="178"/>
      <c r="BB1061" s="178"/>
      <c r="BC1061" s="178"/>
      <c r="BD1061" s="178"/>
      <c r="CF1061" s="178"/>
    </row>
    <row r="1062" spans="1:84" ht="15.75" x14ac:dyDescent="0.25">
      <c r="A1062" s="103" t="str">
        <f>DataTable3[[#This Row],[FlightNumber]]&amp;" "&amp;DataTable3[[#This Row],[Departure Date]]</f>
        <v>VS71y 44449</v>
      </c>
      <c r="B1062" s="185">
        <v>44449</v>
      </c>
      <c r="C1062" s="182" t="s">
        <v>128</v>
      </c>
      <c r="D1062" s="181" t="s">
        <v>11</v>
      </c>
      <c r="E1062" s="181" t="s">
        <v>21</v>
      </c>
      <c r="F1062" s="181" t="s">
        <v>99</v>
      </c>
      <c r="G1062" s="181" t="s">
        <v>100</v>
      </c>
      <c r="H1062" s="181" t="s">
        <v>108</v>
      </c>
      <c r="I1062" s="183">
        <v>5</v>
      </c>
      <c r="AU1062" s="178"/>
      <c r="AV1062" s="178"/>
      <c r="AW1062" s="178"/>
      <c r="AX1062" s="178"/>
      <c r="AY1062" s="178"/>
      <c r="AZ1062" s="178"/>
      <c r="BA1062" s="178"/>
      <c r="BB1062" s="178"/>
      <c r="BC1062" s="178"/>
      <c r="BD1062" s="178"/>
      <c r="CF1062" s="178"/>
    </row>
    <row r="1063" spans="1:84" ht="15.75" x14ac:dyDescent="0.25">
      <c r="A1063" s="103" t="str">
        <f>DataTable3[[#This Row],[FlightNumber]]&amp;" "&amp;DataTable3[[#This Row],[Departure Date]]</f>
        <v>VS72y 44449</v>
      </c>
      <c r="B1063" s="185">
        <v>44449</v>
      </c>
      <c r="C1063" s="182" t="s">
        <v>121</v>
      </c>
      <c r="D1063" s="181" t="s">
        <v>21</v>
      </c>
      <c r="E1063" s="181" t="s">
        <v>11</v>
      </c>
      <c r="F1063" s="181" t="s">
        <v>101</v>
      </c>
      <c r="G1063" s="181" t="s">
        <v>100</v>
      </c>
      <c r="H1063" s="181" t="s">
        <v>105</v>
      </c>
      <c r="I1063" s="183">
        <v>10</v>
      </c>
      <c r="AU1063" s="178"/>
      <c r="AV1063" s="178"/>
      <c r="AW1063" s="178"/>
      <c r="AX1063" s="178"/>
      <c r="AY1063" s="178"/>
      <c r="AZ1063" s="178"/>
      <c r="BA1063" s="178"/>
      <c r="BB1063" s="178"/>
      <c r="BC1063" s="178"/>
      <c r="BD1063" s="178"/>
      <c r="CF1063" s="178"/>
    </row>
    <row r="1064" spans="1:84" ht="15.75" x14ac:dyDescent="0.25">
      <c r="A1064" s="103" t="str">
        <f>DataTable3[[#This Row],[FlightNumber]]&amp;" "&amp;DataTable3[[#This Row],[Departure Date]]</f>
        <v>VS72y 44450</v>
      </c>
      <c r="B1064" s="185">
        <v>44450</v>
      </c>
      <c r="C1064" s="182" t="s">
        <v>121</v>
      </c>
      <c r="D1064" s="181" t="s">
        <v>21</v>
      </c>
      <c r="E1064" s="181" t="s">
        <v>11</v>
      </c>
      <c r="F1064" s="181" t="s">
        <v>101</v>
      </c>
      <c r="G1064" s="181" t="s">
        <v>100</v>
      </c>
      <c r="H1064" s="181" t="s">
        <v>105</v>
      </c>
      <c r="I1064" s="183">
        <v>10</v>
      </c>
      <c r="AU1064" s="178"/>
      <c r="AV1064" s="178"/>
      <c r="AW1064" s="178"/>
      <c r="AX1064" s="178"/>
      <c r="AY1064" s="178"/>
      <c r="AZ1064" s="178"/>
      <c r="BA1064" s="178"/>
      <c r="BB1064" s="178"/>
      <c r="BC1064" s="178"/>
      <c r="BD1064" s="178"/>
      <c r="CF1064" s="178"/>
    </row>
    <row r="1065" spans="1:84" ht="15.75" x14ac:dyDescent="0.25">
      <c r="A1065" s="103" t="str">
        <f>DataTable3[[#This Row],[FlightNumber]]&amp;" "&amp;DataTable3[[#This Row],[Departure Date]]</f>
        <v>VS71y 44450</v>
      </c>
      <c r="B1065" s="185">
        <v>44450</v>
      </c>
      <c r="C1065" s="182" t="s">
        <v>122</v>
      </c>
      <c r="D1065" s="181" t="s">
        <v>11</v>
      </c>
      <c r="E1065" s="181" t="s">
        <v>21</v>
      </c>
      <c r="F1065" s="181" t="s">
        <v>99</v>
      </c>
      <c r="G1065" s="181" t="s">
        <v>100</v>
      </c>
      <c r="H1065" s="181" t="s">
        <v>108</v>
      </c>
      <c r="I1065" s="183">
        <v>7</v>
      </c>
      <c r="AU1065" s="178"/>
      <c r="AV1065" s="178"/>
      <c r="AW1065" s="178"/>
      <c r="AX1065" s="178"/>
      <c r="AY1065" s="178"/>
      <c r="AZ1065" s="178"/>
      <c r="BA1065" s="178"/>
      <c r="BB1065" s="178"/>
      <c r="BC1065" s="178"/>
      <c r="BD1065" s="178"/>
      <c r="CF1065" s="178"/>
    </row>
    <row r="1066" spans="1:84" ht="15.75" x14ac:dyDescent="0.25">
      <c r="A1066" s="103" t="str">
        <f>DataTable3[[#This Row],[FlightNumber]]&amp;" "&amp;DataTable3[[#This Row],[Departure Date]]</f>
        <v>VS76y 44450</v>
      </c>
      <c r="B1066" s="185">
        <v>44450</v>
      </c>
      <c r="C1066" s="182" t="s">
        <v>119</v>
      </c>
      <c r="D1066" s="181" t="s">
        <v>21</v>
      </c>
      <c r="E1066" s="181" t="s">
        <v>3</v>
      </c>
      <c r="F1066" s="181" t="s">
        <v>101</v>
      </c>
      <c r="G1066" s="181" t="s">
        <v>100</v>
      </c>
      <c r="H1066" s="181" t="s">
        <v>104</v>
      </c>
      <c r="I1066" s="183">
        <v>3</v>
      </c>
      <c r="AU1066" s="178"/>
      <c r="AV1066" s="178"/>
      <c r="AW1066" s="178"/>
      <c r="AX1066" s="178"/>
      <c r="AY1066" s="178"/>
      <c r="AZ1066" s="178"/>
      <c r="BA1066" s="178"/>
      <c r="BB1066" s="178"/>
      <c r="BC1066" s="178"/>
      <c r="BD1066" s="178"/>
      <c r="CF1066" s="178"/>
    </row>
    <row r="1067" spans="1:84" ht="15.75" x14ac:dyDescent="0.25">
      <c r="A1067" s="103" t="str">
        <f>DataTable3[[#This Row],[FlightNumber]]&amp;" "&amp;DataTable3[[#This Row],[Departure Date]]</f>
        <v>VS75y 44450</v>
      </c>
      <c r="B1067" s="185">
        <v>44450</v>
      </c>
      <c r="C1067" s="182" t="s">
        <v>118</v>
      </c>
      <c r="D1067" s="181" t="s">
        <v>3</v>
      </c>
      <c r="E1067" s="181" t="s">
        <v>21</v>
      </c>
      <c r="F1067" s="181" t="s">
        <v>99</v>
      </c>
      <c r="G1067" s="181" t="s">
        <v>100</v>
      </c>
      <c r="H1067" s="181" t="s">
        <v>106</v>
      </c>
      <c r="I1067" s="183">
        <v>10</v>
      </c>
      <c r="AU1067" s="178"/>
      <c r="AV1067" s="178"/>
      <c r="AW1067" s="178"/>
      <c r="AX1067" s="178"/>
      <c r="AY1067" s="178"/>
      <c r="AZ1067" s="178"/>
      <c r="BA1067" s="178"/>
      <c r="BB1067" s="178"/>
      <c r="BC1067" s="178"/>
      <c r="BD1067" s="178"/>
      <c r="CF1067" s="178"/>
    </row>
    <row r="1068" spans="1:84" ht="15.75" x14ac:dyDescent="0.25">
      <c r="A1068" s="103" t="str">
        <f>DataTable3[[#This Row],[FlightNumber]]&amp;" "&amp;DataTable3[[#This Row],[Departure Date]]</f>
        <v>VS28y 44450</v>
      </c>
      <c r="B1068" s="185">
        <v>44450</v>
      </c>
      <c r="C1068" s="182" t="s">
        <v>120</v>
      </c>
      <c r="D1068" s="181" t="s">
        <v>21</v>
      </c>
      <c r="E1068" s="181" t="s">
        <v>2</v>
      </c>
      <c r="F1068" s="181" t="s">
        <v>101</v>
      </c>
      <c r="G1068" s="181" t="s">
        <v>100</v>
      </c>
      <c r="H1068" s="181" t="s">
        <v>109</v>
      </c>
      <c r="I1068" s="183">
        <v>2</v>
      </c>
      <c r="AU1068" s="178"/>
      <c r="AV1068" s="178"/>
      <c r="AW1068" s="178"/>
      <c r="AX1068" s="178"/>
      <c r="AY1068" s="178"/>
      <c r="AZ1068" s="178"/>
      <c r="BA1068" s="178"/>
      <c r="BB1068" s="178"/>
      <c r="BC1068" s="178"/>
      <c r="BD1068" s="178"/>
      <c r="CF1068" s="178"/>
    </row>
    <row r="1069" spans="1:84" ht="15.75" x14ac:dyDescent="0.25">
      <c r="A1069" s="103" t="str">
        <f>DataTable3[[#This Row],[FlightNumber]]&amp;" "&amp;DataTable3[[#This Row],[Departure Date]]</f>
        <v>VS27y 44450</v>
      </c>
      <c r="B1069" s="185">
        <v>44450</v>
      </c>
      <c r="C1069" s="182" t="s">
        <v>117</v>
      </c>
      <c r="D1069" s="181" t="s">
        <v>2</v>
      </c>
      <c r="E1069" s="181" t="s">
        <v>21</v>
      </c>
      <c r="F1069" s="181" t="s">
        <v>99</v>
      </c>
      <c r="G1069" s="181" t="s">
        <v>100</v>
      </c>
      <c r="H1069" s="181" t="s">
        <v>107</v>
      </c>
      <c r="I1069" s="183">
        <v>10</v>
      </c>
      <c r="AU1069" s="178"/>
      <c r="AV1069" s="178"/>
      <c r="AW1069" s="178"/>
      <c r="AX1069" s="178"/>
      <c r="AY1069" s="178"/>
      <c r="AZ1069" s="178"/>
      <c r="BA1069" s="178"/>
      <c r="BB1069" s="178"/>
      <c r="BC1069" s="178"/>
      <c r="BD1069" s="178"/>
      <c r="CF1069" s="178"/>
    </row>
    <row r="1070" spans="1:84" ht="15.75" x14ac:dyDescent="0.25">
      <c r="A1070" s="103" t="str">
        <f>DataTable3[[#This Row],[FlightNumber]]&amp;" "&amp;DataTable3[[#This Row],[Departure Date]]</f>
        <v>VS27y 44451</v>
      </c>
      <c r="B1070" s="185">
        <v>44451</v>
      </c>
      <c r="C1070" s="182" t="s">
        <v>117</v>
      </c>
      <c r="D1070" s="181" t="s">
        <v>2</v>
      </c>
      <c r="E1070" s="181" t="s">
        <v>21</v>
      </c>
      <c r="F1070" s="181" t="s">
        <v>99</v>
      </c>
      <c r="G1070" s="181" t="s">
        <v>100</v>
      </c>
      <c r="H1070" s="181" t="s">
        <v>107</v>
      </c>
      <c r="I1070" s="183">
        <v>10</v>
      </c>
      <c r="AU1070" s="178"/>
      <c r="AV1070" s="178"/>
      <c r="AW1070" s="178"/>
      <c r="AX1070" s="178"/>
      <c r="AY1070" s="178"/>
      <c r="AZ1070" s="178"/>
      <c r="BA1070" s="178"/>
      <c r="BB1070" s="178"/>
      <c r="BC1070" s="178"/>
      <c r="BD1070" s="178"/>
      <c r="CF1070" s="178"/>
    </row>
    <row r="1071" spans="1:84" ht="15.75" x14ac:dyDescent="0.25">
      <c r="A1071" s="103" t="str">
        <f>DataTable3[[#This Row],[FlightNumber]]&amp;" "&amp;DataTable3[[#This Row],[Departure Date]]</f>
        <v>VS28y 44451</v>
      </c>
      <c r="B1071" s="185">
        <v>44451</v>
      </c>
      <c r="C1071" s="182" t="s">
        <v>120</v>
      </c>
      <c r="D1071" s="181" t="s">
        <v>21</v>
      </c>
      <c r="E1071" s="181" t="s">
        <v>2</v>
      </c>
      <c r="F1071" s="181" t="s">
        <v>101</v>
      </c>
      <c r="G1071" s="181" t="s">
        <v>100</v>
      </c>
      <c r="H1071" s="181" t="s">
        <v>109</v>
      </c>
      <c r="I1071" s="183">
        <v>10</v>
      </c>
      <c r="AU1071" s="178"/>
      <c r="AV1071" s="178"/>
      <c r="AW1071" s="178"/>
      <c r="AX1071" s="178"/>
      <c r="AY1071" s="178"/>
      <c r="AZ1071" s="178"/>
      <c r="BA1071" s="178"/>
      <c r="BB1071" s="178"/>
      <c r="BC1071" s="178"/>
      <c r="BD1071" s="178"/>
      <c r="CF1071" s="178"/>
    </row>
    <row r="1072" spans="1:84" ht="15.75" x14ac:dyDescent="0.25">
      <c r="A1072" s="103" t="str">
        <f>DataTable3[[#This Row],[FlightNumber]]&amp;" "&amp;DataTable3[[#This Row],[Departure Date]]</f>
        <v>VS75y 44451</v>
      </c>
      <c r="B1072" s="185">
        <v>44451</v>
      </c>
      <c r="C1072" s="182" t="s">
        <v>118</v>
      </c>
      <c r="D1072" s="181" t="s">
        <v>3</v>
      </c>
      <c r="E1072" s="181" t="s">
        <v>21</v>
      </c>
      <c r="F1072" s="181" t="s">
        <v>99</v>
      </c>
      <c r="G1072" s="181" t="s">
        <v>100</v>
      </c>
      <c r="H1072" s="181" t="s">
        <v>106</v>
      </c>
      <c r="I1072" s="183">
        <v>10</v>
      </c>
      <c r="AU1072" s="178"/>
      <c r="AV1072" s="178"/>
      <c r="AW1072" s="178"/>
      <c r="AX1072" s="178"/>
      <c r="AY1072" s="178"/>
      <c r="AZ1072" s="178"/>
      <c r="BA1072" s="178"/>
      <c r="BB1072" s="178"/>
      <c r="BC1072" s="178"/>
      <c r="BD1072" s="178"/>
      <c r="CF1072" s="178"/>
    </row>
    <row r="1073" spans="1:84" ht="15.75" x14ac:dyDescent="0.25">
      <c r="A1073" s="103" t="str">
        <f>DataTable3[[#This Row],[FlightNumber]]&amp;" "&amp;DataTable3[[#This Row],[Departure Date]]</f>
        <v>VS76y 44451</v>
      </c>
      <c r="B1073" s="185">
        <v>44451</v>
      </c>
      <c r="C1073" s="182" t="s">
        <v>119</v>
      </c>
      <c r="D1073" s="181" t="s">
        <v>21</v>
      </c>
      <c r="E1073" s="181" t="s">
        <v>3</v>
      </c>
      <c r="F1073" s="181" t="s">
        <v>101</v>
      </c>
      <c r="G1073" s="181" t="s">
        <v>100</v>
      </c>
      <c r="H1073" s="181" t="s">
        <v>104</v>
      </c>
      <c r="I1073" s="183">
        <v>10</v>
      </c>
      <c r="AU1073" s="178"/>
      <c r="AV1073" s="178"/>
      <c r="AW1073" s="178"/>
      <c r="AX1073" s="178"/>
      <c r="AY1073" s="178"/>
      <c r="AZ1073" s="178"/>
      <c r="BA1073" s="178"/>
      <c r="BB1073" s="178"/>
      <c r="BC1073" s="178"/>
      <c r="BD1073" s="178"/>
      <c r="CF1073" s="178"/>
    </row>
    <row r="1074" spans="1:84" ht="15.75" x14ac:dyDescent="0.25">
      <c r="A1074" s="103" t="str">
        <f>DataTable3[[#This Row],[FlightNumber]]&amp;" "&amp;DataTable3[[#This Row],[Departure Date]]</f>
        <v>VS76y 44452</v>
      </c>
      <c r="B1074" s="185">
        <v>44452</v>
      </c>
      <c r="C1074" s="182" t="s">
        <v>119</v>
      </c>
      <c r="D1074" s="181" t="s">
        <v>21</v>
      </c>
      <c r="E1074" s="181" t="s">
        <v>3</v>
      </c>
      <c r="F1074" s="181" t="s">
        <v>101</v>
      </c>
      <c r="G1074" s="181" t="s">
        <v>100</v>
      </c>
      <c r="H1074" s="181" t="s">
        <v>104</v>
      </c>
      <c r="I1074" s="183">
        <v>10</v>
      </c>
      <c r="AU1074" s="178"/>
      <c r="AV1074" s="178"/>
      <c r="AW1074" s="178"/>
      <c r="AX1074" s="178"/>
      <c r="AY1074" s="178"/>
      <c r="AZ1074" s="178"/>
      <c r="BA1074" s="178"/>
      <c r="BB1074" s="178"/>
      <c r="BC1074" s="178"/>
      <c r="BD1074" s="178"/>
      <c r="CF1074" s="178"/>
    </row>
    <row r="1075" spans="1:84" ht="15.75" x14ac:dyDescent="0.25">
      <c r="A1075" s="103" t="str">
        <f>DataTable3[[#This Row],[FlightNumber]]&amp;" "&amp;DataTable3[[#This Row],[Departure Date]]</f>
        <v>VS75y 44452</v>
      </c>
      <c r="B1075" s="185">
        <v>44452</v>
      </c>
      <c r="C1075" s="182" t="s">
        <v>118</v>
      </c>
      <c r="D1075" s="181" t="s">
        <v>3</v>
      </c>
      <c r="E1075" s="181" t="s">
        <v>21</v>
      </c>
      <c r="F1075" s="181" t="s">
        <v>99</v>
      </c>
      <c r="G1075" s="181" t="s">
        <v>100</v>
      </c>
      <c r="H1075" s="181" t="s">
        <v>106</v>
      </c>
      <c r="I1075" s="183">
        <v>10</v>
      </c>
      <c r="AU1075" s="178"/>
      <c r="AV1075" s="178"/>
      <c r="AW1075" s="178"/>
      <c r="AX1075" s="178"/>
      <c r="AY1075" s="178"/>
      <c r="AZ1075" s="178"/>
      <c r="BA1075" s="178"/>
      <c r="BB1075" s="178"/>
      <c r="BC1075" s="178"/>
      <c r="BD1075" s="178"/>
      <c r="CF1075" s="178"/>
    </row>
    <row r="1076" spans="1:84" ht="15.75" x14ac:dyDescent="0.25">
      <c r="A1076" s="103" t="str">
        <f>DataTable3[[#This Row],[FlightNumber]]&amp;" "&amp;DataTable3[[#This Row],[Departure Date]]</f>
        <v>VS28y 44452</v>
      </c>
      <c r="B1076" s="185">
        <v>44452</v>
      </c>
      <c r="C1076" s="182" t="s">
        <v>120</v>
      </c>
      <c r="D1076" s="181" t="s">
        <v>21</v>
      </c>
      <c r="E1076" s="181" t="s">
        <v>2</v>
      </c>
      <c r="F1076" s="181" t="s">
        <v>101</v>
      </c>
      <c r="G1076" s="181" t="s">
        <v>100</v>
      </c>
      <c r="H1076" s="181" t="s">
        <v>109</v>
      </c>
      <c r="I1076" s="183">
        <v>10</v>
      </c>
      <c r="AU1076" s="178"/>
      <c r="AV1076" s="178"/>
      <c r="AW1076" s="178"/>
      <c r="AX1076" s="178"/>
      <c r="AY1076" s="178"/>
      <c r="AZ1076" s="178"/>
      <c r="BA1076" s="178"/>
      <c r="BB1076" s="178"/>
      <c r="BC1076" s="178"/>
      <c r="BD1076" s="178"/>
      <c r="CF1076" s="178"/>
    </row>
    <row r="1077" spans="1:84" ht="15.75" x14ac:dyDescent="0.25">
      <c r="A1077" s="103" t="str">
        <f>DataTable3[[#This Row],[FlightNumber]]&amp;" "&amp;DataTable3[[#This Row],[Departure Date]]</f>
        <v>VS27y 44452</v>
      </c>
      <c r="B1077" s="185">
        <v>44452</v>
      </c>
      <c r="C1077" s="182" t="s">
        <v>117</v>
      </c>
      <c r="D1077" s="181" t="s">
        <v>2</v>
      </c>
      <c r="E1077" s="181" t="s">
        <v>21</v>
      </c>
      <c r="F1077" s="181" t="s">
        <v>99</v>
      </c>
      <c r="G1077" s="181" t="s">
        <v>100</v>
      </c>
      <c r="H1077" s="181" t="s">
        <v>107</v>
      </c>
      <c r="I1077" s="183">
        <v>10</v>
      </c>
      <c r="AU1077" s="178"/>
      <c r="AV1077" s="178"/>
      <c r="AW1077" s="178"/>
      <c r="AX1077" s="178"/>
      <c r="AY1077" s="178"/>
      <c r="AZ1077" s="178"/>
      <c r="BA1077" s="178"/>
      <c r="BB1077" s="178"/>
      <c r="BC1077" s="178"/>
      <c r="BD1077" s="178"/>
      <c r="CF1077" s="178"/>
    </row>
    <row r="1078" spans="1:84" ht="15.75" x14ac:dyDescent="0.25">
      <c r="A1078" s="103" t="str">
        <f>DataTable3[[#This Row],[FlightNumber]]&amp;" "&amp;DataTable3[[#This Row],[Departure Date]]</f>
        <v>VS27y 44453</v>
      </c>
      <c r="B1078" s="185">
        <v>44453</v>
      </c>
      <c r="C1078" s="182" t="s">
        <v>117</v>
      </c>
      <c r="D1078" s="181" t="s">
        <v>2</v>
      </c>
      <c r="E1078" s="181" t="s">
        <v>21</v>
      </c>
      <c r="F1078" s="181" t="s">
        <v>99</v>
      </c>
      <c r="G1078" s="181" t="s">
        <v>100</v>
      </c>
      <c r="H1078" s="181" t="s">
        <v>107</v>
      </c>
      <c r="I1078" s="183">
        <v>10</v>
      </c>
      <c r="AU1078" s="178"/>
      <c r="AV1078" s="178"/>
      <c r="AW1078" s="178"/>
      <c r="AX1078" s="178"/>
      <c r="AY1078" s="178"/>
      <c r="AZ1078" s="178"/>
      <c r="BA1078" s="178"/>
      <c r="BB1078" s="178"/>
      <c r="BC1078" s="178"/>
      <c r="BD1078" s="178"/>
      <c r="CF1078" s="178"/>
    </row>
    <row r="1079" spans="1:84" ht="15.75" x14ac:dyDescent="0.25">
      <c r="A1079" s="103" t="str">
        <f>DataTable3[[#This Row],[FlightNumber]]&amp;" "&amp;DataTable3[[#This Row],[Departure Date]]</f>
        <v>VS28y 44453</v>
      </c>
      <c r="B1079" s="185">
        <v>44453</v>
      </c>
      <c r="C1079" s="182" t="s">
        <v>120</v>
      </c>
      <c r="D1079" s="181" t="s">
        <v>21</v>
      </c>
      <c r="E1079" s="181" t="s">
        <v>2</v>
      </c>
      <c r="F1079" s="181" t="s">
        <v>101</v>
      </c>
      <c r="G1079" s="181" t="s">
        <v>100</v>
      </c>
      <c r="H1079" s="181" t="s">
        <v>109</v>
      </c>
      <c r="I1079" s="183">
        <v>10</v>
      </c>
      <c r="AU1079" s="178"/>
      <c r="AV1079" s="178"/>
      <c r="AW1079" s="178"/>
      <c r="AX1079" s="178"/>
      <c r="AY1079" s="178"/>
      <c r="AZ1079" s="178"/>
      <c r="BA1079" s="178"/>
      <c r="BB1079" s="178"/>
      <c r="BC1079" s="178"/>
      <c r="BD1079" s="178"/>
      <c r="CF1079" s="178"/>
    </row>
    <row r="1080" spans="1:84" ht="15.75" x14ac:dyDescent="0.25">
      <c r="A1080" s="103" t="str">
        <f>DataTable3[[#This Row],[FlightNumber]]&amp;" "&amp;DataTable3[[#This Row],[Departure Date]]</f>
        <v>VS75y 44453</v>
      </c>
      <c r="B1080" s="185">
        <v>44453</v>
      </c>
      <c r="C1080" s="182" t="s">
        <v>118</v>
      </c>
      <c r="D1080" s="181" t="s">
        <v>3</v>
      </c>
      <c r="E1080" s="181" t="s">
        <v>21</v>
      </c>
      <c r="F1080" s="181" t="s">
        <v>99</v>
      </c>
      <c r="G1080" s="181" t="s">
        <v>100</v>
      </c>
      <c r="H1080" s="181" t="s">
        <v>106</v>
      </c>
      <c r="I1080" s="183">
        <v>10</v>
      </c>
      <c r="AU1080" s="178"/>
      <c r="AV1080" s="178"/>
      <c r="AW1080" s="178"/>
      <c r="AX1080" s="178"/>
      <c r="AY1080" s="178"/>
      <c r="AZ1080" s="178"/>
      <c r="BA1080" s="178"/>
      <c r="BB1080" s="178"/>
      <c r="BC1080" s="178"/>
      <c r="BD1080" s="178"/>
      <c r="CF1080" s="178"/>
    </row>
    <row r="1081" spans="1:84" ht="15.75" x14ac:dyDescent="0.25">
      <c r="A1081" s="103" t="str">
        <f>DataTable3[[#This Row],[FlightNumber]]&amp;" "&amp;DataTable3[[#This Row],[Departure Date]]</f>
        <v>VS76y 44453</v>
      </c>
      <c r="B1081" s="185">
        <v>44453</v>
      </c>
      <c r="C1081" s="182" t="s">
        <v>119</v>
      </c>
      <c r="D1081" s="181" t="s">
        <v>21</v>
      </c>
      <c r="E1081" s="181" t="s">
        <v>3</v>
      </c>
      <c r="F1081" s="181" t="s">
        <v>101</v>
      </c>
      <c r="G1081" s="181" t="s">
        <v>100</v>
      </c>
      <c r="H1081" s="181" t="s">
        <v>104</v>
      </c>
      <c r="I1081" s="183">
        <v>2</v>
      </c>
      <c r="AU1081" s="178"/>
      <c r="AV1081" s="178"/>
      <c r="AW1081" s="178"/>
      <c r="AX1081" s="178"/>
      <c r="AY1081" s="178"/>
      <c r="AZ1081" s="178"/>
      <c r="BA1081" s="178"/>
      <c r="BB1081" s="178"/>
      <c r="BC1081" s="178"/>
      <c r="BD1081" s="178"/>
      <c r="CF1081" s="178"/>
    </row>
    <row r="1082" spans="1:84" ht="15.75" x14ac:dyDescent="0.25">
      <c r="A1082" s="103" t="str">
        <f>DataTable3[[#This Row],[FlightNumber]]&amp;" "&amp;DataTable3[[#This Row],[Departure Date]]</f>
        <v>VS76y 44454</v>
      </c>
      <c r="B1082" s="185">
        <v>44454</v>
      </c>
      <c r="C1082" s="182" t="s">
        <v>119</v>
      </c>
      <c r="D1082" s="181" t="s">
        <v>21</v>
      </c>
      <c r="E1082" s="181" t="s">
        <v>3</v>
      </c>
      <c r="F1082" s="181" t="s">
        <v>101</v>
      </c>
      <c r="G1082" s="181" t="s">
        <v>100</v>
      </c>
      <c r="H1082" s="181" t="s">
        <v>104</v>
      </c>
      <c r="I1082" s="183">
        <v>10</v>
      </c>
      <c r="AU1082" s="178"/>
      <c r="AV1082" s="178"/>
      <c r="AW1082" s="178"/>
      <c r="AX1082" s="178"/>
      <c r="AY1082" s="178"/>
      <c r="AZ1082" s="178"/>
      <c r="BA1082" s="178"/>
      <c r="BB1082" s="178"/>
      <c r="BC1082" s="178"/>
      <c r="BD1082" s="178"/>
      <c r="CF1082" s="178"/>
    </row>
    <row r="1083" spans="1:84" ht="15.75" x14ac:dyDescent="0.25">
      <c r="A1083" s="103" t="str">
        <f>DataTable3[[#This Row],[FlightNumber]]&amp;" "&amp;DataTable3[[#This Row],[Departure Date]]</f>
        <v>VS75y 44454</v>
      </c>
      <c r="B1083" s="185">
        <v>44454</v>
      </c>
      <c r="C1083" s="182" t="s">
        <v>118</v>
      </c>
      <c r="D1083" s="181" t="s">
        <v>3</v>
      </c>
      <c r="E1083" s="181" t="s">
        <v>21</v>
      </c>
      <c r="F1083" s="181" t="s">
        <v>99</v>
      </c>
      <c r="G1083" s="181" t="s">
        <v>100</v>
      </c>
      <c r="H1083" s="181" t="s">
        <v>106</v>
      </c>
      <c r="I1083" s="183">
        <v>10</v>
      </c>
      <c r="AU1083" s="178"/>
      <c r="AV1083" s="178"/>
      <c r="AW1083" s="178"/>
      <c r="AX1083" s="178"/>
      <c r="AY1083" s="178"/>
      <c r="AZ1083" s="178"/>
      <c r="BA1083" s="178"/>
      <c r="BB1083" s="178"/>
      <c r="BC1083" s="178"/>
      <c r="BD1083" s="178"/>
      <c r="CF1083" s="178"/>
    </row>
    <row r="1084" spans="1:84" ht="15.75" x14ac:dyDescent="0.25">
      <c r="A1084" s="103" t="str">
        <f>DataTable3[[#This Row],[FlightNumber]]&amp;" "&amp;DataTable3[[#This Row],[Departure Date]]</f>
        <v>VS28y 44454</v>
      </c>
      <c r="B1084" s="185">
        <v>44454</v>
      </c>
      <c r="C1084" s="182" t="s">
        <v>120</v>
      </c>
      <c r="D1084" s="181" t="s">
        <v>21</v>
      </c>
      <c r="E1084" s="181" t="s">
        <v>2</v>
      </c>
      <c r="F1084" s="181" t="s">
        <v>101</v>
      </c>
      <c r="G1084" s="181" t="s">
        <v>100</v>
      </c>
      <c r="H1084" s="181" t="s">
        <v>109</v>
      </c>
      <c r="I1084" s="183">
        <v>10</v>
      </c>
      <c r="AU1084" s="178"/>
      <c r="AV1084" s="178"/>
      <c r="AW1084" s="178"/>
      <c r="AX1084" s="178"/>
      <c r="AY1084" s="178"/>
      <c r="AZ1084" s="178"/>
      <c r="BA1084" s="178"/>
      <c r="BB1084" s="178"/>
      <c r="BC1084" s="178"/>
      <c r="BD1084" s="178"/>
      <c r="CF1084" s="178"/>
    </row>
    <row r="1085" spans="1:84" ht="15.75" x14ac:dyDescent="0.25">
      <c r="A1085" s="103" t="str">
        <f>DataTable3[[#This Row],[FlightNumber]]&amp;" "&amp;DataTable3[[#This Row],[Departure Date]]</f>
        <v>VS27y 44454</v>
      </c>
      <c r="B1085" s="185">
        <v>44454</v>
      </c>
      <c r="C1085" s="182" t="s">
        <v>117</v>
      </c>
      <c r="D1085" s="181" t="s">
        <v>2</v>
      </c>
      <c r="E1085" s="181" t="s">
        <v>21</v>
      </c>
      <c r="F1085" s="181" t="s">
        <v>99</v>
      </c>
      <c r="G1085" s="181" t="s">
        <v>100</v>
      </c>
      <c r="H1085" s="181" t="s">
        <v>107</v>
      </c>
      <c r="I1085" s="183">
        <v>10</v>
      </c>
      <c r="AU1085" s="178"/>
      <c r="AV1085" s="178"/>
      <c r="AW1085" s="178"/>
      <c r="AX1085" s="178"/>
      <c r="AY1085" s="178"/>
      <c r="AZ1085" s="178"/>
      <c r="BA1085" s="178"/>
      <c r="BB1085" s="178"/>
      <c r="BC1085" s="178"/>
      <c r="BD1085" s="178"/>
      <c r="CF1085" s="178"/>
    </row>
    <row r="1086" spans="1:84" ht="15.75" x14ac:dyDescent="0.25">
      <c r="A1086" s="103" t="str">
        <f>DataTable3[[#This Row],[FlightNumber]]&amp;" "&amp;DataTable3[[#This Row],[Departure Date]]</f>
        <v>VS27y 44455</v>
      </c>
      <c r="B1086" s="185">
        <v>44455</v>
      </c>
      <c r="C1086" s="182" t="s">
        <v>117</v>
      </c>
      <c r="D1086" s="181" t="s">
        <v>2</v>
      </c>
      <c r="E1086" s="181" t="s">
        <v>21</v>
      </c>
      <c r="F1086" s="181" t="s">
        <v>99</v>
      </c>
      <c r="G1086" s="181" t="s">
        <v>100</v>
      </c>
      <c r="H1086" s="181" t="s">
        <v>107</v>
      </c>
      <c r="I1086" s="183">
        <v>10</v>
      </c>
      <c r="AU1086" s="178"/>
      <c r="AV1086" s="178"/>
      <c r="AW1086" s="178"/>
      <c r="AX1086" s="178"/>
      <c r="AY1086" s="178"/>
      <c r="AZ1086" s="178"/>
      <c r="BA1086" s="178"/>
      <c r="BB1086" s="178"/>
      <c r="BC1086" s="178"/>
      <c r="BD1086" s="178"/>
      <c r="CF1086" s="178"/>
    </row>
    <row r="1087" spans="1:84" ht="15.75" x14ac:dyDescent="0.25">
      <c r="A1087" s="103" t="str">
        <f>DataTable3[[#This Row],[FlightNumber]]&amp;" "&amp;DataTable3[[#This Row],[Departure Date]]</f>
        <v>VS28y 44455</v>
      </c>
      <c r="B1087" s="185">
        <v>44455</v>
      </c>
      <c r="C1087" s="182" t="s">
        <v>120</v>
      </c>
      <c r="D1087" s="181" t="s">
        <v>21</v>
      </c>
      <c r="E1087" s="181" t="s">
        <v>2</v>
      </c>
      <c r="F1087" s="181" t="s">
        <v>101</v>
      </c>
      <c r="G1087" s="181" t="s">
        <v>100</v>
      </c>
      <c r="H1087" s="181" t="s">
        <v>109</v>
      </c>
      <c r="I1087" s="183">
        <v>10</v>
      </c>
      <c r="AU1087" s="178"/>
      <c r="AV1087" s="178"/>
      <c r="AW1087" s="178"/>
      <c r="AX1087" s="178"/>
      <c r="AY1087" s="178"/>
      <c r="AZ1087" s="178"/>
      <c r="BA1087" s="178"/>
      <c r="BB1087" s="178"/>
      <c r="BC1087" s="178"/>
      <c r="BD1087" s="178"/>
      <c r="CF1087" s="178"/>
    </row>
    <row r="1088" spans="1:84" ht="15.75" x14ac:dyDescent="0.25">
      <c r="A1088" s="103" t="str">
        <f>DataTable3[[#This Row],[FlightNumber]]&amp;" "&amp;DataTable3[[#This Row],[Departure Date]]</f>
        <v>VS75y 44455</v>
      </c>
      <c r="B1088" s="185">
        <v>44455</v>
      </c>
      <c r="C1088" s="182" t="s">
        <v>118</v>
      </c>
      <c r="D1088" s="181" t="s">
        <v>3</v>
      </c>
      <c r="E1088" s="181" t="s">
        <v>21</v>
      </c>
      <c r="F1088" s="181" t="s">
        <v>99</v>
      </c>
      <c r="G1088" s="181" t="s">
        <v>100</v>
      </c>
      <c r="H1088" s="181" t="s">
        <v>106</v>
      </c>
      <c r="I1088" s="183">
        <v>10</v>
      </c>
      <c r="AU1088" s="178"/>
      <c r="AV1088" s="178"/>
      <c r="AW1088" s="178"/>
      <c r="AX1088" s="178"/>
      <c r="AY1088" s="178"/>
      <c r="AZ1088" s="178"/>
      <c r="BA1088" s="178"/>
      <c r="BB1088" s="178"/>
      <c r="BC1088" s="178"/>
      <c r="BD1088" s="178"/>
      <c r="CF1088" s="178"/>
    </row>
    <row r="1089" spans="1:84" ht="15.75" x14ac:dyDescent="0.25">
      <c r="A1089" s="103" t="str">
        <f>DataTable3[[#This Row],[FlightNumber]]&amp;" "&amp;DataTable3[[#This Row],[Departure Date]]</f>
        <v>VS76y 44455</v>
      </c>
      <c r="B1089" s="185">
        <v>44455</v>
      </c>
      <c r="C1089" s="182" t="s">
        <v>119</v>
      </c>
      <c r="D1089" s="181" t="s">
        <v>21</v>
      </c>
      <c r="E1089" s="181" t="s">
        <v>3</v>
      </c>
      <c r="F1089" s="181" t="s">
        <v>101</v>
      </c>
      <c r="G1089" s="181" t="s">
        <v>100</v>
      </c>
      <c r="H1089" s="181" t="s">
        <v>104</v>
      </c>
      <c r="I1089" s="183">
        <v>10</v>
      </c>
      <c r="AU1089" s="178"/>
      <c r="AV1089" s="178"/>
      <c r="AW1089" s="178"/>
      <c r="AX1089" s="178"/>
      <c r="AY1089" s="178"/>
      <c r="AZ1089" s="178"/>
      <c r="BA1089" s="178"/>
      <c r="BB1089" s="178"/>
      <c r="BC1089" s="178"/>
      <c r="BD1089" s="178"/>
      <c r="CF1089" s="178"/>
    </row>
    <row r="1090" spans="1:84" ht="15.75" x14ac:dyDescent="0.25">
      <c r="A1090" s="103" t="str">
        <f>DataTable3[[#This Row],[FlightNumber]]&amp;" "&amp;DataTable3[[#This Row],[Departure Date]]</f>
        <v>VS76y 44456</v>
      </c>
      <c r="B1090" s="185">
        <v>44456</v>
      </c>
      <c r="C1090" s="182" t="s">
        <v>119</v>
      </c>
      <c r="D1090" s="181" t="s">
        <v>21</v>
      </c>
      <c r="E1090" s="181" t="s">
        <v>3</v>
      </c>
      <c r="F1090" s="181" t="s">
        <v>101</v>
      </c>
      <c r="G1090" s="181" t="s">
        <v>100</v>
      </c>
      <c r="H1090" s="181" t="s">
        <v>104</v>
      </c>
      <c r="I1090" s="183">
        <v>10</v>
      </c>
      <c r="AU1090" s="178"/>
      <c r="AV1090" s="178"/>
      <c r="AW1090" s="178"/>
      <c r="AX1090" s="178"/>
      <c r="AY1090" s="178"/>
      <c r="AZ1090" s="178"/>
      <c r="BA1090" s="178"/>
      <c r="BB1090" s="178"/>
      <c r="BC1090" s="178"/>
      <c r="BD1090" s="178"/>
      <c r="CF1090" s="178"/>
    </row>
    <row r="1091" spans="1:84" ht="15.75" x14ac:dyDescent="0.25">
      <c r="A1091" s="103" t="str">
        <f>DataTable3[[#This Row],[FlightNumber]]&amp;" "&amp;DataTable3[[#This Row],[Departure Date]]</f>
        <v>VS75y 44456</v>
      </c>
      <c r="B1091" s="185">
        <v>44456</v>
      </c>
      <c r="C1091" s="182" t="s">
        <v>118</v>
      </c>
      <c r="D1091" s="181" t="s">
        <v>3</v>
      </c>
      <c r="E1091" s="181" t="s">
        <v>21</v>
      </c>
      <c r="F1091" s="181" t="s">
        <v>99</v>
      </c>
      <c r="G1091" s="181" t="s">
        <v>100</v>
      </c>
      <c r="H1091" s="181" t="s">
        <v>106</v>
      </c>
      <c r="I1091" s="183">
        <v>10</v>
      </c>
      <c r="AU1091" s="178"/>
      <c r="AV1091" s="178"/>
      <c r="AW1091" s="178"/>
      <c r="AX1091" s="178"/>
      <c r="AY1091" s="178"/>
      <c r="AZ1091" s="178"/>
      <c r="BA1091" s="178"/>
      <c r="BB1091" s="178"/>
      <c r="BC1091" s="178"/>
      <c r="BD1091" s="178"/>
      <c r="CF1091" s="178"/>
    </row>
    <row r="1092" spans="1:84" ht="15.75" x14ac:dyDescent="0.25">
      <c r="A1092" s="103" t="str">
        <f>DataTable3[[#This Row],[FlightNumber]]&amp;" "&amp;DataTable3[[#This Row],[Departure Date]]</f>
        <v>VS28y 44456</v>
      </c>
      <c r="B1092" s="185">
        <v>44456</v>
      </c>
      <c r="C1092" s="182" t="s">
        <v>120</v>
      </c>
      <c r="D1092" s="181" t="s">
        <v>21</v>
      </c>
      <c r="E1092" s="181" t="s">
        <v>2</v>
      </c>
      <c r="F1092" s="181" t="s">
        <v>101</v>
      </c>
      <c r="G1092" s="181" t="s">
        <v>100</v>
      </c>
      <c r="H1092" s="181" t="s">
        <v>109</v>
      </c>
      <c r="I1092" s="183">
        <v>10</v>
      </c>
      <c r="AU1092" s="178"/>
      <c r="AV1092" s="178"/>
      <c r="AW1092" s="178"/>
      <c r="AX1092" s="178"/>
      <c r="AY1092" s="178"/>
      <c r="AZ1092" s="178"/>
      <c r="BA1092" s="178"/>
      <c r="BB1092" s="178"/>
      <c r="BC1092" s="178"/>
      <c r="BD1092" s="178"/>
      <c r="CF1092" s="178"/>
    </row>
    <row r="1093" spans="1:84" ht="15.75" x14ac:dyDescent="0.25">
      <c r="A1093" s="103" t="str">
        <f>DataTable3[[#This Row],[FlightNumber]]&amp;" "&amp;DataTable3[[#This Row],[Departure Date]]</f>
        <v>VS27y 44456</v>
      </c>
      <c r="B1093" s="185">
        <v>44456</v>
      </c>
      <c r="C1093" s="182" t="s">
        <v>117</v>
      </c>
      <c r="D1093" s="181" t="s">
        <v>2</v>
      </c>
      <c r="E1093" s="181" t="s">
        <v>21</v>
      </c>
      <c r="F1093" s="181" t="s">
        <v>99</v>
      </c>
      <c r="G1093" s="181" t="s">
        <v>100</v>
      </c>
      <c r="H1093" s="181" t="s">
        <v>107</v>
      </c>
      <c r="I1093" s="183">
        <v>10</v>
      </c>
      <c r="AU1093" s="178"/>
      <c r="AV1093" s="178"/>
      <c r="AW1093" s="178"/>
      <c r="AX1093" s="178"/>
      <c r="AY1093" s="178"/>
      <c r="AZ1093" s="178"/>
      <c r="BA1093" s="178"/>
      <c r="BB1093" s="178"/>
      <c r="BC1093" s="178"/>
      <c r="BD1093" s="178"/>
      <c r="CF1093" s="178"/>
    </row>
    <row r="1094" spans="1:84" ht="15.75" x14ac:dyDescent="0.25">
      <c r="A1094" s="103" t="str">
        <f>DataTable3[[#This Row],[FlightNumber]]&amp;" "&amp;DataTable3[[#This Row],[Departure Date]]</f>
        <v>VS71y 44456</v>
      </c>
      <c r="B1094" s="185">
        <v>44456</v>
      </c>
      <c r="C1094" s="182" t="s">
        <v>128</v>
      </c>
      <c r="D1094" s="181" t="s">
        <v>11</v>
      </c>
      <c r="E1094" s="181" t="s">
        <v>21</v>
      </c>
      <c r="F1094" s="181" t="s">
        <v>99</v>
      </c>
      <c r="G1094" s="181" t="s">
        <v>100</v>
      </c>
      <c r="H1094" s="181" t="s">
        <v>108</v>
      </c>
      <c r="I1094" s="183">
        <v>4</v>
      </c>
      <c r="AU1094" s="178"/>
      <c r="AV1094" s="178"/>
      <c r="AW1094" s="178"/>
      <c r="AX1094" s="178"/>
      <c r="AY1094" s="178"/>
      <c r="AZ1094" s="178"/>
      <c r="BA1094" s="178"/>
      <c r="BB1094" s="178"/>
      <c r="BC1094" s="178"/>
      <c r="BD1094" s="178"/>
      <c r="CF1094" s="178"/>
    </row>
    <row r="1095" spans="1:84" ht="15.75" x14ac:dyDescent="0.25">
      <c r="A1095" s="103" t="str">
        <f>DataTable3[[#This Row],[FlightNumber]]&amp;" "&amp;DataTable3[[#This Row],[Departure Date]]</f>
        <v>VS72y 44456</v>
      </c>
      <c r="B1095" s="185">
        <v>44456</v>
      </c>
      <c r="C1095" s="182" t="s">
        <v>121</v>
      </c>
      <c r="D1095" s="181" t="s">
        <v>21</v>
      </c>
      <c r="E1095" s="181" t="s">
        <v>11</v>
      </c>
      <c r="F1095" s="181" t="s">
        <v>101</v>
      </c>
      <c r="G1095" s="181" t="s">
        <v>100</v>
      </c>
      <c r="H1095" s="181" t="s">
        <v>105</v>
      </c>
      <c r="I1095" s="183">
        <v>10</v>
      </c>
      <c r="AU1095" s="178"/>
      <c r="AV1095" s="178"/>
      <c r="AW1095" s="178"/>
      <c r="AX1095" s="178"/>
      <c r="AY1095" s="178"/>
      <c r="AZ1095" s="178"/>
      <c r="BA1095" s="178"/>
      <c r="BB1095" s="178"/>
      <c r="BC1095" s="178"/>
      <c r="BD1095" s="178"/>
      <c r="CF1095" s="178"/>
    </row>
    <row r="1096" spans="1:84" ht="15.75" x14ac:dyDescent="0.25">
      <c r="A1096" s="103" t="str">
        <f>DataTable3[[#This Row],[FlightNumber]]&amp;" "&amp;DataTable3[[#This Row],[Departure Date]]</f>
        <v>VS72y 44457</v>
      </c>
      <c r="B1096" s="185">
        <v>44457</v>
      </c>
      <c r="C1096" s="182" t="s">
        <v>121</v>
      </c>
      <c r="D1096" s="181" t="s">
        <v>21</v>
      </c>
      <c r="E1096" s="181" t="s">
        <v>11</v>
      </c>
      <c r="F1096" s="181" t="s">
        <v>101</v>
      </c>
      <c r="G1096" s="181" t="s">
        <v>100</v>
      </c>
      <c r="H1096" s="181" t="s">
        <v>105</v>
      </c>
      <c r="I1096" s="183">
        <v>5</v>
      </c>
      <c r="AU1096" s="178"/>
      <c r="AV1096" s="178"/>
      <c r="AW1096" s="178"/>
      <c r="AX1096" s="178"/>
      <c r="AY1096" s="178"/>
      <c r="AZ1096" s="178"/>
      <c r="BA1096" s="178"/>
      <c r="BB1096" s="178"/>
      <c r="BC1096" s="178"/>
      <c r="BD1096" s="178"/>
      <c r="CF1096" s="178"/>
    </row>
    <row r="1097" spans="1:84" ht="15.75" x14ac:dyDescent="0.25">
      <c r="A1097" s="103" t="str">
        <f>DataTable3[[#This Row],[FlightNumber]]&amp;" "&amp;DataTable3[[#This Row],[Departure Date]]</f>
        <v>VS71y 44457</v>
      </c>
      <c r="B1097" s="185">
        <v>44457</v>
      </c>
      <c r="C1097" s="182" t="s">
        <v>128</v>
      </c>
      <c r="D1097" s="181" t="s">
        <v>11</v>
      </c>
      <c r="E1097" s="181" t="s">
        <v>21</v>
      </c>
      <c r="F1097" s="181" t="s">
        <v>99</v>
      </c>
      <c r="G1097" s="181" t="s">
        <v>100</v>
      </c>
      <c r="H1097" s="181" t="s">
        <v>108</v>
      </c>
      <c r="I1097" s="183">
        <v>4</v>
      </c>
      <c r="AU1097" s="178"/>
      <c r="AV1097" s="178"/>
      <c r="AW1097" s="178"/>
      <c r="AX1097" s="178"/>
      <c r="AY1097" s="178"/>
      <c r="AZ1097" s="178"/>
      <c r="BA1097" s="178"/>
      <c r="BB1097" s="178"/>
      <c r="BC1097" s="178"/>
      <c r="BD1097" s="178"/>
      <c r="CF1097" s="178"/>
    </row>
    <row r="1098" spans="1:84" ht="15.75" x14ac:dyDescent="0.25">
      <c r="A1098" s="103" t="str">
        <f>DataTable3[[#This Row],[FlightNumber]]&amp;" "&amp;DataTable3[[#This Row],[Departure Date]]</f>
        <v>VS27y 44457</v>
      </c>
      <c r="B1098" s="185">
        <v>44457</v>
      </c>
      <c r="C1098" s="182" t="s">
        <v>117</v>
      </c>
      <c r="D1098" s="181" t="s">
        <v>2</v>
      </c>
      <c r="E1098" s="181" t="s">
        <v>21</v>
      </c>
      <c r="F1098" s="181" t="s">
        <v>99</v>
      </c>
      <c r="G1098" s="181" t="s">
        <v>100</v>
      </c>
      <c r="H1098" s="181" t="s">
        <v>107</v>
      </c>
      <c r="I1098" s="183">
        <v>10</v>
      </c>
      <c r="AU1098" s="178"/>
      <c r="AV1098" s="178"/>
      <c r="AW1098" s="178"/>
      <c r="AX1098" s="178"/>
      <c r="AY1098" s="178"/>
      <c r="AZ1098" s="178"/>
      <c r="BA1098" s="178"/>
      <c r="BB1098" s="178"/>
      <c r="BC1098" s="178"/>
      <c r="BD1098" s="178"/>
      <c r="CF1098" s="178"/>
    </row>
    <row r="1099" spans="1:84" ht="15.75" x14ac:dyDescent="0.25">
      <c r="A1099" s="103" t="str">
        <f>DataTable3[[#This Row],[FlightNumber]]&amp;" "&amp;DataTable3[[#This Row],[Departure Date]]</f>
        <v>VS28y 44457</v>
      </c>
      <c r="B1099" s="185">
        <v>44457</v>
      </c>
      <c r="C1099" s="182" t="s">
        <v>120</v>
      </c>
      <c r="D1099" s="181" t="s">
        <v>21</v>
      </c>
      <c r="E1099" s="181" t="s">
        <v>2</v>
      </c>
      <c r="F1099" s="181" t="s">
        <v>101</v>
      </c>
      <c r="G1099" s="181" t="s">
        <v>100</v>
      </c>
      <c r="H1099" s="181" t="s">
        <v>109</v>
      </c>
      <c r="I1099" s="183">
        <v>10</v>
      </c>
      <c r="AU1099" s="178"/>
      <c r="AV1099" s="178"/>
      <c r="AW1099" s="178"/>
      <c r="AX1099" s="178"/>
      <c r="AY1099" s="178"/>
      <c r="AZ1099" s="178"/>
      <c r="BA1099" s="178"/>
      <c r="BB1099" s="178"/>
      <c r="BC1099" s="178"/>
      <c r="BD1099" s="178"/>
      <c r="CF1099" s="178"/>
    </row>
    <row r="1100" spans="1:84" ht="15.75" x14ac:dyDescent="0.25">
      <c r="A1100" s="103" t="str">
        <f>DataTable3[[#This Row],[FlightNumber]]&amp;" "&amp;DataTable3[[#This Row],[Departure Date]]</f>
        <v>VS75y 44457</v>
      </c>
      <c r="B1100" s="185">
        <v>44457</v>
      </c>
      <c r="C1100" s="182" t="s">
        <v>118</v>
      </c>
      <c r="D1100" s="181" t="s">
        <v>3</v>
      </c>
      <c r="E1100" s="181" t="s">
        <v>21</v>
      </c>
      <c r="F1100" s="181" t="s">
        <v>99</v>
      </c>
      <c r="G1100" s="181" t="s">
        <v>100</v>
      </c>
      <c r="H1100" s="181" t="s">
        <v>106</v>
      </c>
      <c r="I1100" s="183">
        <v>10</v>
      </c>
      <c r="AU1100" s="178"/>
      <c r="AV1100" s="178"/>
      <c r="AW1100" s="178"/>
      <c r="AX1100" s="178"/>
      <c r="AY1100" s="178"/>
      <c r="AZ1100" s="178"/>
      <c r="BA1100" s="178"/>
      <c r="BB1100" s="178"/>
      <c r="BC1100" s="178"/>
      <c r="BD1100" s="178"/>
      <c r="CF1100" s="178"/>
    </row>
    <row r="1101" spans="1:84" ht="15.75" x14ac:dyDescent="0.25">
      <c r="A1101" s="103" t="str">
        <f>DataTable3[[#This Row],[FlightNumber]]&amp;" "&amp;DataTable3[[#This Row],[Departure Date]]</f>
        <v>VS76y 44457</v>
      </c>
      <c r="B1101" s="185">
        <v>44457</v>
      </c>
      <c r="C1101" s="182" t="s">
        <v>119</v>
      </c>
      <c r="D1101" s="181" t="s">
        <v>21</v>
      </c>
      <c r="E1101" s="181" t="s">
        <v>3</v>
      </c>
      <c r="F1101" s="181" t="s">
        <v>101</v>
      </c>
      <c r="G1101" s="181" t="s">
        <v>100</v>
      </c>
      <c r="H1101" s="181" t="s">
        <v>104</v>
      </c>
      <c r="I1101" s="183">
        <v>10</v>
      </c>
      <c r="AU1101" s="178"/>
      <c r="AV1101" s="178"/>
      <c r="AW1101" s="178"/>
      <c r="AX1101" s="178"/>
      <c r="AY1101" s="178"/>
      <c r="AZ1101" s="178"/>
      <c r="BA1101" s="178"/>
      <c r="BB1101" s="178"/>
      <c r="BC1101" s="178"/>
      <c r="BD1101" s="178"/>
      <c r="CF1101" s="178"/>
    </row>
    <row r="1102" spans="1:84" ht="15.75" x14ac:dyDescent="0.25">
      <c r="A1102" s="103" t="str">
        <f>DataTable3[[#This Row],[FlightNumber]]&amp;" "&amp;DataTable3[[#This Row],[Departure Date]]</f>
        <v>VS76y 44458</v>
      </c>
      <c r="B1102" s="185">
        <v>44458</v>
      </c>
      <c r="C1102" s="182" t="s">
        <v>119</v>
      </c>
      <c r="D1102" s="181" t="s">
        <v>21</v>
      </c>
      <c r="E1102" s="181" t="s">
        <v>3</v>
      </c>
      <c r="F1102" s="181" t="s">
        <v>101</v>
      </c>
      <c r="G1102" s="181" t="s">
        <v>100</v>
      </c>
      <c r="H1102" s="181" t="s">
        <v>104</v>
      </c>
      <c r="I1102" s="183">
        <v>10</v>
      </c>
      <c r="AU1102" s="178"/>
      <c r="AV1102" s="178"/>
      <c r="AW1102" s="178"/>
      <c r="AX1102" s="178"/>
      <c r="AY1102" s="178"/>
      <c r="AZ1102" s="178"/>
      <c r="BA1102" s="178"/>
      <c r="BB1102" s="178"/>
      <c r="BC1102" s="178"/>
      <c r="BD1102" s="178"/>
      <c r="CF1102" s="178"/>
    </row>
    <row r="1103" spans="1:84" ht="15.75" x14ac:dyDescent="0.25">
      <c r="A1103" s="103" t="str">
        <f>DataTable3[[#This Row],[FlightNumber]]&amp;" "&amp;DataTable3[[#This Row],[Departure Date]]</f>
        <v>VS75y 44458</v>
      </c>
      <c r="B1103" s="185">
        <v>44458</v>
      </c>
      <c r="C1103" s="182" t="s">
        <v>118</v>
      </c>
      <c r="D1103" s="181" t="s">
        <v>3</v>
      </c>
      <c r="E1103" s="181" t="s">
        <v>21</v>
      </c>
      <c r="F1103" s="181" t="s">
        <v>99</v>
      </c>
      <c r="G1103" s="181" t="s">
        <v>100</v>
      </c>
      <c r="H1103" s="181" t="s">
        <v>106</v>
      </c>
      <c r="I1103" s="183">
        <v>10</v>
      </c>
      <c r="AU1103" s="178"/>
      <c r="AV1103" s="178"/>
      <c r="AW1103" s="178"/>
      <c r="AX1103" s="178"/>
      <c r="AY1103" s="178"/>
      <c r="AZ1103" s="178"/>
      <c r="BA1103" s="178"/>
      <c r="BB1103" s="178"/>
      <c r="BC1103" s="178"/>
      <c r="BD1103" s="178"/>
      <c r="CF1103" s="178"/>
    </row>
    <row r="1104" spans="1:84" ht="15.75" x14ac:dyDescent="0.25">
      <c r="A1104" s="103" t="str">
        <f>DataTable3[[#This Row],[FlightNumber]]&amp;" "&amp;DataTable3[[#This Row],[Departure Date]]</f>
        <v>VS28y 44458</v>
      </c>
      <c r="B1104" s="185">
        <v>44458</v>
      </c>
      <c r="C1104" s="182" t="s">
        <v>120</v>
      </c>
      <c r="D1104" s="181" t="s">
        <v>21</v>
      </c>
      <c r="E1104" s="181" t="s">
        <v>2</v>
      </c>
      <c r="F1104" s="181" t="s">
        <v>101</v>
      </c>
      <c r="G1104" s="181" t="s">
        <v>100</v>
      </c>
      <c r="H1104" s="181" t="s">
        <v>109</v>
      </c>
      <c r="I1104" s="183">
        <v>10</v>
      </c>
      <c r="AU1104" s="178"/>
      <c r="AV1104" s="178"/>
      <c r="AW1104" s="178"/>
      <c r="AX1104" s="178"/>
      <c r="AY1104" s="178"/>
      <c r="AZ1104" s="178"/>
      <c r="BA1104" s="178"/>
      <c r="BB1104" s="178"/>
      <c r="BC1104" s="178"/>
      <c r="BD1104" s="178"/>
      <c r="CF1104" s="178"/>
    </row>
    <row r="1105" spans="1:84" ht="15.75" x14ac:dyDescent="0.25">
      <c r="A1105" s="103" t="str">
        <f>DataTable3[[#This Row],[FlightNumber]]&amp;" "&amp;DataTable3[[#This Row],[Departure Date]]</f>
        <v>VS27y 44458</v>
      </c>
      <c r="B1105" s="185">
        <v>44458</v>
      </c>
      <c r="C1105" s="182" t="s">
        <v>117</v>
      </c>
      <c r="D1105" s="181" t="s">
        <v>2</v>
      </c>
      <c r="E1105" s="181" t="s">
        <v>21</v>
      </c>
      <c r="F1105" s="181" t="s">
        <v>99</v>
      </c>
      <c r="G1105" s="181" t="s">
        <v>100</v>
      </c>
      <c r="H1105" s="181" t="s">
        <v>107</v>
      </c>
      <c r="I1105" s="183">
        <v>10</v>
      </c>
      <c r="AU1105" s="178"/>
      <c r="AV1105" s="178"/>
      <c r="AW1105" s="178"/>
      <c r="AX1105" s="178"/>
      <c r="AY1105" s="178"/>
      <c r="AZ1105" s="178"/>
      <c r="BA1105" s="178"/>
      <c r="BB1105" s="178"/>
      <c r="BC1105" s="178"/>
      <c r="BD1105" s="178"/>
      <c r="CF1105" s="178"/>
    </row>
    <row r="1106" spans="1:84" ht="15.75" x14ac:dyDescent="0.25">
      <c r="A1106" s="103" t="str">
        <f>DataTable3[[#This Row],[FlightNumber]]&amp;" "&amp;DataTable3[[#This Row],[Departure Date]]</f>
        <v>VS27y 44459</v>
      </c>
      <c r="B1106" s="185">
        <v>44459</v>
      </c>
      <c r="C1106" s="182" t="s">
        <v>117</v>
      </c>
      <c r="D1106" s="181" t="s">
        <v>2</v>
      </c>
      <c r="E1106" s="181" t="s">
        <v>21</v>
      </c>
      <c r="F1106" s="181" t="s">
        <v>99</v>
      </c>
      <c r="G1106" s="181" t="s">
        <v>100</v>
      </c>
      <c r="H1106" s="181" t="s">
        <v>107</v>
      </c>
      <c r="I1106" s="183">
        <v>10</v>
      </c>
      <c r="AU1106" s="178"/>
      <c r="AV1106" s="178"/>
      <c r="AW1106" s="178"/>
      <c r="AX1106" s="178"/>
      <c r="AY1106" s="178"/>
      <c r="AZ1106" s="178"/>
      <c r="BA1106" s="178"/>
      <c r="BB1106" s="178"/>
      <c r="BC1106" s="178"/>
      <c r="BD1106" s="178"/>
      <c r="CF1106" s="178"/>
    </row>
    <row r="1107" spans="1:84" ht="15.75" x14ac:dyDescent="0.25">
      <c r="A1107" s="103" t="str">
        <f>DataTable3[[#This Row],[FlightNumber]]&amp;" "&amp;DataTable3[[#This Row],[Departure Date]]</f>
        <v>VS28y 44459</v>
      </c>
      <c r="B1107" s="185">
        <v>44459</v>
      </c>
      <c r="C1107" s="182" t="s">
        <v>120</v>
      </c>
      <c r="D1107" s="181" t="s">
        <v>21</v>
      </c>
      <c r="E1107" s="181" t="s">
        <v>2</v>
      </c>
      <c r="F1107" s="181" t="s">
        <v>101</v>
      </c>
      <c r="G1107" s="181" t="s">
        <v>100</v>
      </c>
      <c r="H1107" s="181" t="s">
        <v>109</v>
      </c>
      <c r="I1107" s="183">
        <v>10</v>
      </c>
      <c r="AU1107" s="178"/>
      <c r="AV1107" s="178"/>
      <c r="AW1107" s="178"/>
      <c r="AX1107" s="178"/>
      <c r="AY1107" s="178"/>
      <c r="AZ1107" s="178"/>
      <c r="BA1107" s="178"/>
      <c r="BB1107" s="178"/>
      <c r="BC1107" s="178"/>
      <c r="BD1107" s="178"/>
      <c r="CF1107" s="178"/>
    </row>
    <row r="1108" spans="1:84" ht="15.75" x14ac:dyDescent="0.25">
      <c r="A1108" s="103" t="str">
        <f>DataTable3[[#This Row],[FlightNumber]]&amp;" "&amp;DataTable3[[#This Row],[Departure Date]]</f>
        <v>VS75y 44459</v>
      </c>
      <c r="B1108" s="185">
        <v>44459</v>
      </c>
      <c r="C1108" s="182" t="s">
        <v>118</v>
      </c>
      <c r="D1108" s="181" t="s">
        <v>3</v>
      </c>
      <c r="E1108" s="181" t="s">
        <v>21</v>
      </c>
      <c r="F1108" s="181" t="s">
        <v>99</v>
      </c>
      <c r="G1108" s="181" t="s">
        <v>100</v>
      </c>
      <c r="H1108" s="181" t="s">
        <v>106</v>
      </c>
      <c r="I1108" s="183">
        <v>10</v>
      </c>
      <c r="AU1108" s="178"/>
      <c r="AV1108" s="178"/>
      <c r="AW1108" s="178"/>
      <c r="AX1108" s="178"/>
      <c r="AY1108" s="178"/>
      <c r="AZ1108" s="178"/>
      <c r="BA1108" s="178"/>
      <c r="BB1108" s="178"/>
      <c r="BC1108" s="178"/>
      <c r="BD1108" s="178"/>
      <c r="CF1108" s="178"/>
    </row>
    <row r="1109" spans="1:84" ht="15.75" x14ac:dyDescent="0.25">
      <c r="A1109" s="103" t="str">
        <f>DataTable3[[#This Row],[FlightNumber]]&amp;" "&amp;DataTable3[[#This Row],[Departure Date]]</f>
        <v>VS76y 44459</v>
      </c>
      <c r="B1109" s="185">
        <v>44459</v>
      </c>
      <c r="C1109" s="182" t="s">
        <v>119</v>
      </c>
      <c r="D1109" s="181" t="s">
        <v>21</v>
      </c>
      <c r="E1109" s="181" t="s">
        <v>3</v>
      </c>
      <c r="F1109" s="181" t="s">
        <v>101</v>
      </c>
      <c r="G1109" s="181" t="s">
        <v>100</v>
      </c>
      <c r="H1109" s="181" t="s">
        <v>104</v>
      </c>
      <c r="I1109" s="183">
        <v>10</v>
      </c>
      <c r="AU1109" s="178"/>
      <c r="AV1109" s="178"/>
      <c r="AW1109" s="178"/>
      <c r="AX1109" s="178"/>
      <c r="AY1109" s="178"/>
      <c r="AZ1109" s="178"/>
      <c r="BA1109" s="178"/>
      <c r="BB1109" s="178"/>
      <c r="BC1109" s="178"/>
      <c r="BD1109" s="178"/>
      <c r="CF1109" s="178"/>
    </row>
    <row r="1110" spans="1:84" ht="15.75" x14ac:dyDescent="0.25">
      <c r="A1110" s="103" t="str">
        <f>DataTable3[[#This Row],[FlightNumber]]&amp;" "&amp;DataTable3[[#This Row],[Departure Date]]</f>
        <v>VS76y 44460</v>
      </c>
      <c r="B1110" s="185">
        <v>44460</v>
      </c>
      <c r="C1110" s="182" t="s">
        <v>119</v>
      </c>
      <c r="D1110" s="181" t="s">
        <v>21</v>
      </c>
      <c r="E1110" s="181" t="s">
        <v>3</v>
      </c>
      <c r="F1110" s="181" t="s">
        <v>101</v>
      </c>
      <c r="G1110" s="181" t="s">
        <v>100</v>
      </c>
      <c r="H1110" s="181" t="s">
        <v>104</v>
      </c>
      <c r="I1110" s="183">
        <v>10</v>
      </c>
      <c r="AU1110" s="178"/>
      <c r="AV1110" s="178"/>
      <c r="AW1110" s="178"/>
      <c r="AX1110" s="178"/>
      <c r="AY1110" s="178"/>
      <c r="AZ1110" s="178"/>
      <c r="BA1110" s="178"/>
      <c r="BB1110" s="178"/>
      <c r="BC1110" s="178"/>
      <c r="BD1110" s="178"/>
      <c r="CF1110" s="178"/>
    </row>
    <row r="1111" spans="1:84" ht="15.75" x14ac:dyDescent="0.25">
      <c r="A1111" s="103" t="str">
        <f>DataTable3[[#This Row],[FlightNumber]]&amp;" "&amp;DataTable3[[#This Row],[Departure Date]]</f>
        <v>VS75y 44460</v>
      </c>
      <c r="B1111" s="185">
        <v>44460</v>
      </c>
      <c r="C1111" s="182" t="s">
        <v>118</v>
      </c>
      <c r="D1111" s="181" t="s">
        <v>3</v>
      </c>
      <c r="E1111" s="181" t="s">
        <v>21</v>
      </c>
      <c r="F1111" s="181" t="s">
        <v>99</v>
      </c>
      <c r="G1111" s="181" t="s">
        <v>100</v>
      </c>
      <c r="H1111" s="181" t="s">
        <v>106</v>
      </c>
      <c r="I1111" s="183">
        <v>10</v>
      </c>
      <c r="AU1111" s="178"/>
      <c r="AV1111" s="178"/>
      <c r="AW1111" s="178"/>
      <c r="AX1111" s="178"/>
      <c r="AY1111" s="178"/>
      <c r="AZ1111" s="178"/>
      <c r="BA1111" s="178"/>
      <c r="BB1111" s="178"/>
      <c r="BC1111" s="178"/>
      <c r="BD1111" s="178"/>
      <c r="CF1111" s="178"/>
    </row>
    <row r="1112" spans="1:84" ht="15.75" x14ac:dyDescent="0.25">
      <c r="A1112" s="103" t="str">
        <f>DataTable3[[#This Row],[FlightNumber]]&amp;" "&amp;DataTable3[[#This Row],[Departure Date]]</f>
        <v>VS28y 44460</v>
      </c>
      <c r="B1112" s="185">
        <v>44460</v>
      </c>
      <c r="C1112" s="182" t="s">
        <v>120</v>
      </c>
      <c r="D1112" s="181" t="s">
        <v>21</v>
      </c>
      <c r="E1112" s="181" t="s">
        <v>2</v>
      </c>
      <c r="F1112" s="181" t="s">
        <v>101</v>
      </c>
      <c r="G1112" s="181" t="s">
        <v>100</v>
      </c>
      <c r="H1112" s="181" t="s">
        <v>109</v>
      </c>
      <c r="I1112" s="183">
        <v>10</v>
      </c>
      <c r="AU1112" s="178"/>
      <c r="AV1112" s="178"/>
      <c r="AW1112" s="178"/>
      <c r="AX1112" s="178"/>
      <c r="AY1112" s="178"/>
      <c r="AZ1112" s="178"/>
      <c r="BA1112" s="178"/>
      <c r="BB1112" s="178"/>
      <c r="BC1112" s="178"/>
      <c r="BD1112" s="178"/>
      <c r="CF1112" s="178"/>
    </row>
    <row r="1113" spans="1:84" ht="15.75" x14ac:dyDescent="0.25">
      <c r="A1113" s="103" t="str">
        <f>DataTable3[[#This Row],[FlightNumber]]&amp;" "&amp;DataTable3[[#This Row],[Departure Date]]</f>
        <v>VS27y 44460</v>
      </c>
      <c r="B1113" s="185">
        <v>44460</v>
      </c>
      <c r="C1113" s="182" t="s">
        <v>117</v>
      </c>
      <c r="D1113" s="181" t="s">
        <v>2</v>
      </c>
      <c r="E1113" s="181" t="s">
        <v>21</v>
      </c>
      <c r="F1113" s="181" t="s">
        <v>99</v>
      </c>
      <c r="G1113" s="181" t="s">
        <v>100</v>
      </c>
      <c r="H1113" s="181" t="s">
        <v>107</v>
      </c>
      <c r="I1113" s="183">
        <v>10</v>
      </c>
      <c r="AU1113" s="178"/>
      <c r="AV1113" s="178"/>
      <c r="AW1113" s="178"/>
      <c r="AX1113" s="178"/>
      <c r="AY1113" s="178"/>
      <c r="AZ1113" s="178"/>
      <c r="BA1113" s="178"/>
      <c r="BB1113" s="178"/>
      <c r="BC1113" s="178"/>
      <c r="BD1113" s="178"/>
      <c r="CF1113" s="178"/>
    </row>
    <row r="1114" spans="1:84" ht="15.75" x14ac:dyDescent="0.25">
      <c r="A1114" s="103" t="str">
        <f>DataTable3[[#This Row],[FlightNumber]]&amp;" "&amp;DataTable3[[#This Row],[Departure Date]]</f>
        <v>VS27y 44461</v>
      </c>
      <c r="B1114" s="185">
        <v>44461</v>
      </c>
      <c r="C1114" s="182" t="s">
        <v>117</v>
      </c>
      <c r="D1114" s="181" t="s">
        <v>2</v>
      </c>
      <c r="E1114" s="181" t="s">
        <v>21</v>
      </c>
      <c r="F1114" s="181" t="s">
        <v>99</v>
      </c>
      <c r="G1114" s="181" t="s">
        <v>100</v>
      </c>
      <c r="H1114" s="181" t="s">
        <v>107</v>
      </c>
      <c r="I1114" s="183">
        <v>10</v>
      </c>
      <c r="AU1114" s="178"/>
      <c r="AV1114" s="178"/>
      <c r="AW1114" s="178"/>
      <c r="AX1114" s="178"/>
      <c r="AY1114" s="178"/>
      <c r="AZ1114" s="178"/>
      <c r="BA1114" s="178"/>
      <c r="BB1114" s="178"/>
      <c r="BC1114" s="178"/>
      <c r="BD1114" s="178"/>
      <c r="CF1114" s="178"/>
    </row>
    <row r="1115" spans="1:84" ht="15.75" x14ac:dyDescent="0.25">
      <c r="A1115" s="103" t="str">
        <f>DataTable3[[#This Row],[FlightNumber]]&amp;" "&amp;DataTable3[[#This Row],[Departure Date]]</f>
        <v>VS28y 44461</v>
      </c>
      <c r="B1115" s="185">
        <v>44461</v>
      </c>
      <c r="C1115" s="182" t="s">
        <v>120</v>
      </c>
      <c r="D1115" s="181" t="s">
        <v>21</v>
      </c>
      <c r="E1115" s="181" t="s">
        <v>2</v>
      </c>
      <c r="F1115" s="181" t="s">
        <v>101</v>
      </c>
      <c r="G1115" s="181" t="s">
        <v>100</v>
      </c>
      <c r="H1115" s="181" t="s">
        <v>109</v>
      </c>
      <c r="I1115" s="183">
        <v>10</v>
      </c>
      <c r="AU1115" s="178"/>
      <c r="AV1115" s="178"/>
      <c r="AW1115" s="178"/>
      <c r="AX1115" s="178"/>
      <c r="AY1115" s="178"/>
      <c r="AZ1115" s="178"/>
      <c r="BA1115" s="178"/>
      <c r="BB1115" s="178"/>
      <c r="BC1115" s="178"/>
      <c r="BD1115" s="178"/>
      <c r="CF1115" s="178"/>
    </row>
    <row r="1116" spans="1:84" ht="15.75" x14ac:dyDescent="0.25">
      <c r="A1116" s="103" t="str">
        <f>DataTable3[[#This Row],[FlightNumber]]&amp;" "&amp;DataTable3[[#This Row],[Departure Date]]</f>
        <v>VS75y 44461</v>
      </c>
      <c r="B1116" s="185">
        <v>44461</v>
      </c>
      <c r="C1116" s="182" t="s">
        <v>118</v>
      </c>
      <c r="D1116" s="181" t="s">
        <v>3</v>
      </c>
      <c r="E1116" s="181" t="s">
        <v>21</v>
      </c>
      <c r="F1116" s="181" t="s">
        <v>99</v>
      </c>
      <c r="G1116" s="181" t="s">
        <v>100</v>
      </c>
      <c r="H1116" s="181" t="s">
        <v>106</v>
      </c>
      <c r="I1116" s="183">
        <v>7</v>
      </c>
      <c r="AU1116" s="178"/>
      <c r="AV1116" s="178"/>
      <c r="AW1116" s="178"/>
      <c r="AX1116" s="178"/>
      <c r="AY1116" s="178"/>
      <c r="AZ1116" s="178"/>
      <c r="BA1116" s="178"/>
      <c r="BB1116" s="178"/>
      <c r="BC1116" s="178"/>
      <c r="BD1116" s="178"/>
      <c r="CF1116" s="178"/>
    </row>
    <row r="1117" spans="1:84" ht="15.75" x14ac:dyDescent="0.25">
      <c r="A1117" s="103" t="str">
        <f>DataTable3[[#This Row],[FlightNumber]]&amp;" "&amp;DataTable3[[#This Row],[Departure Date]]</f>
        <v>VS76y 44461</v>
      </c>
      <c r="B1117" s="185">
        <v>44461</v>
      </c>
      <c r="C1117" s="182" t="s">
        <v>119</v>
      </c>
      <c r="D1117" s="181" t="s">
        <v>21</v>
      </c>
      <c r="E1117" s="181" t="s">
        <v>3</v>
      </c>
      <c r="F1117" s="181" t="s">
        <v>101</v>
      </c>
      <c r="G1117" s="181" t="s">
        <v>100</v>
      </c>
      <c r="H1117" s="181" t="s">
        <v>104</v>
      </c>
      <c r="I1117" s="183">
        <v>10</v>
      </c>
      <c r="AU1117" s="178"/>
      <c r="AV1117" s="178"/>
      <c r="AW1117" s="178"/>
      <c r="AX1117" s="178"/>
      <c r="AY1117" s="178"/>
      <c r="AZ1117" s="178"/>
      <c r="BA1117" s="178"/>
      <c r="BB1117" s="178"/>
      <c r="BC1117" s="178"/>
      <c r="BD1117" s="178"/>
      <c r="CF1117" s="178"/>
    </row>
    <row r="1118" spans="1:84" ht="15.75" x14ac:dyDescent="0.25">
      <c r="A1118" s="103" t="str">
        <f>DataTable3[[#This Row],[FlightNumber]]&amp;" "&amp;DataTable3[[#This Row],[Departure Date]]</f>
        <v>VS76y 44462</v>
      </c>
      <c r="B1118" s="185">
        <v>44462</v>
      </c>
      <c r="C1118" s="182" t="s">
        <v>119</v>
      </c>
      <c r="D1118" s="181" t="s">
        <v>21</v>
      </c>
      <c r="E1118" s="181" t="s">
        <v>3</v>
      </c>
      <c r="F1118" s="181" t="s">
        <v>101</v>
      </c>
      <c r="G1118" s="181" t="s">
        <v>100</v>
      </c>
      <c r="H1118" s="181" t="s">
        <v>104</v>
      </c>
      <c r="I1118" s="183">
        <v>10</v>
      </c>
      <c r="AU1118" s="178"/>
      <c r="AV1118" s="178"/>
      <c r="AW1118" s="178"/>
      <c r="AX1118" s="178"/>
      <c r="AY1118" s="178"/>
      <c r="AZ1118" s="178"/>
      <c r="BA1118" s="178"/>
      <c r="BB1118" s="178"/>
      <c r="BC1118" s="178"/>
      <c r="BD1118" s="178"/>
      <c r="CF1118" s="178"/>
    </row>
    <row r="1119" spans="1:84" ht="15.75" x14ac:dyDescent="0.25">
      <c r="A1119" s="103" t="str">
        <f>DataTable3[[#This Row],[FlightNumber]]&amp;" "&amp;DataTable3[[#This Row],[Departure Date]]</f>
        <v>VS75y 44462</v>
      </c>
      <c r="B1119" s="185">
        <v>44462</v>
      </c>
      <c r="C1119" s="182" t="s">
        <v>118</v>
      </c>
      <c r="D1119" s="181" t="s">
        <v>3</v>
      </c>
      <c r="E1119" s="181" t="s">
        <v>21</v>
      </c>
      <c r="F1119" s="181" t="s">
        <v>99</v>
      </c>
      <c r="G1119" s="181" t="s">
        <v>100</v>
      </c>
      <c r="H1119" s="181" t="s">
        <v>106</v>
      </c>
      <c r="I1119" s="183">
        <v>10</v>
      </c>
      <c r="AU1119" s="178"/>
      <c r="AV1119" s="178"/>
      <c r="AW1119" s="178"/>
      <c r="AX1119" s="178"/>
      <c r="AY1119" s="178"/>
      <c r="AZ1119" s="178"/>
      <c r="BA1119" s="178"/>
      <c r="BB1119" s="178"/>
      <c r="BC1119" s="178"/>
      <c r="BD1119" s="178"/>
      <c r="CF1119" s="178"/>
    </row>
    <row r="1120" spans="1:84" ht="15.75" x14ac:dyDescent="0.25">
      <c r="A1120" s="103" t="str">
        <f>DataTable3[[#This Row],[FlightNumber]]&amp;" "&amp;DataTable3[[#This Row],[Departure Date]]</f>
        <v>VS28y 44462</v>
      </c>
      <c r="B1120" s="185">
        <v>44462</v>
      </c>
      <c r="C1120" s="182" t="s">
        <v>120</v>
      </c>
      <c r="D1120" s="181" t="s">
        <v>21</v>
      </c>
      <c r="E1120" s="181" t="s">
        <v>2</v>
      </c>
      <c r="F1120" s="181" t="s">
        <v>101</v>
      </c>
      <c r="G1120" s="181" t="s">
        <v>100</v>
      </c>
      <c r="H1120" s="181" t="s">
        <v>109</v>
      </c>
      <c r="I1120" s="183">
        <v>10</v>
      </c>
      <c r="AU1120" s="178"/>
      <c r="AV1120" s="178"/>
      <c r="AW1120" s="178"/>
      <c r="AX1120" s="178"/>
      <c r="AY1120" s="178"/>
      <c r="AZ1120" s="178"/>
      <c r="BA1120" s="178"/>
      <c r="BB1120" s="178"/>
      <c r="BC1120" s="178"/>
      <c r="BD1120" s="178"/>
      <c r="CF1120" s="178"/>
    </row>
    <row r="1121" spans="1:84" ht="15.75" x14ac:dyDescent="0.25">
      <c r="A1121" s="103" t="str">
        <f>DataTable3[[#This Row],[FlightNumber]]&amp;" "&amp;DataTable3[[#This Row],[Departure Date]]</f>
        <v>VS27y 44462</v>
      </c>
      <c r="B1121" s="185">
        <v>44462</v>
      </c>
      <c r="C1121" s="182" t="s">
        <v>117</v>
      </c>
      <c r="D1121" s="181" t="s">
        <v>2</v>
      </c>
      <c r="E1121" s="181" t="s">
        <v>21</v>
      </c>
      <c r="F1121" s="181" t="s">
        <v>99</v>
      </c>
      <c r="G1121" s="181" t="s">
        <v>100</v>
      </c>
      <c r="H1121" s="181" t="s">
        <v>107</v>
      </c>
      <c r="I1121" s="183">
        <v>10</v>
      </c>
      <c r="AU1121" s="178"/>
      <c r="AV1121" s="178"/>
      <c r="AW1121" s="178"/>
      <c r="AX1121" s="178"/>
      <c r="AY1121" s="178"/>
      <c r="AZ1121" s="178"/>
      <c r="BA1121" s="178"/>
      <c r="BB1121" s="178"/>
      <c r="BC1121" s="178"/>
      <c r="BD1121" s="178"/>
      <c r="CF1121" s="178"/>
    </row>
    <row r="1122" spans="1:84" ht="15.75" x14ac:dyDescent="0.25">
      <c r="A1122" s="103" t="str">
        <f>DataTable3[[#This Row],[FlightNumber]]&amp;" "&amp;DataTable3[[#This Row],[Departure Date]]</f>
        <v>VS27y 44463</v>
      </c>
      <c r="B1122" s="185">
        <v>44463</v>
      </c>
      <c r="C1122" s="182" t="s">
        <v>117</v>
      </c>
      <c r="D1122" s="181" t="s">
        <v>2</v>
      </c>
      <c r="E1122" s="181" t="s">
        <v>21</v>
      </c>
      <c r="F1122" s="181" t="s">
        <v>99</v>
      </c>
      <c r="G1122" s="181" t="s">
        <v>100</v>
      </c>
      <c r="H1122" s="181" t="s">
        <v>107</v>
      </c>
      <c r="I1122" s="183">
        <v>10</v>
      </c>
      <c r="AU1122" s="178"/>
      <c r="AV1122" s="178"/>
      <c r="AW1122" s="178"/>
      <c r="AX1122" s="178"/>
      <c r="AY1122" s="178"/>
      <c r="AZ1122" s="178"/>
      <c r="BA1122" s="178"/>
      <c r="BB1122" s="178"/>
      <c r="BC1122" s="178"/>
      <c r="BD1122" s="178"/>
      <c r="CF1122" s="178"/>
    </row>
    <row r="1123" spans="1:84" ht="15.75" x14ac:dyDescent="0.25">
      <c r="A1123" s="103" t="str">
        <f>DataTable3[[#This Row],[FlightNumber]]&amp;" "&amp;DataTable3[[#This Row],[Departure Date]]</f>
        <v>VS28y 44463</v>
      </c>
      <c r="B1123" s="185">
        <v>44463</v>
      </c>
      <c r="C1123" s="182" t="s">
        <v>120</v>
      </c>
      <c r="D1123" s="181" t="s">
        <v>21</v>
      </c>
      <c r="E1123" s="181" t="s">
        <v>2</v>
      </c>
      <c r="F1123" s="181" t="s">
        <v>101</v>
      </c>
      <c r="G1123" s="181" t="s">
        <v>100</v>
      </c>
      <c r="H1123" s="181" t="s">
        <v>109</v>
      </c>
      <c r="I1123" s="183">
        <v>10</v>
      </c>
      <c r="AU1123" s="178"/>
      <c r="AV1123" s="178"/>
      <c r="AW1123" s="178"/>
      <c r="AX1123" s="178"/>
      <c r="AY1123" s="178"/>
      <c r="AZ1123" s="178"/>
      <c r="BA1123" s="178"/>
      <c r="BB1123" s="178"/>
      <c r="BC1123" s="178"/>
      <c r="BD1123" s="178"/>
      <c r="CF1123" s="178"/>
    </row>
    <row r="1124" spans="1:84" ht="15.75" x14ac:dyDescent="0.25">
      <c r="A1124" s="103" t="str">
        <f>DataTable3[[#This Row],[FlightNumber]]&amp;" "&amp;DataTable3[[#This Row],[Departure Date]]</f>
        <v>VS75y 44463</v>
      </c>
      <c r="B1124" s="185">
        <v>44463</v>
      </c>
      <c r="C1124" s="182" t="s">
        <v>118</v>
      </c>
      <c r="D1124" s="181" t="s">
        <v>3</v>
      </c>
      <c r="E1124" s="181" t="s">
        <v>21</v>
      </c>
      <c r="F1124" s="181" t="s">
        <v>99</v>
      </c>
      <c r="G1124" s="181" t="s">
        <v>100</v>
      </c>
      <c r="H1124" s="181" t="s">
        <v>106</v>
      </c>
      <c r="I1124" s="183">
        <v>10</v>
      </c>
      <c r="AU1124" s="178"/>
      <c r="AV1124" s="178"/>
      <c r="AW1124" s="178"/>
      <c r="AX1124" s="178"/>
      <c r="AY1124" s="178"/>
      <c r="AZ1124" s="178"/>
      <c r="BA1124" s="178"/>
      <c r="BB1124" s="178"/>
      <c r="BC1124" s="178"/>
      <c r="BD1124" s="178"/>
      <c r="CF1124" s="178"/>
    </row>
    <row r="1125" spans="1:84" ht="15.75" x14ac:dyDescent="0.25">
      <c r="A1125" s="103" t="str">
        <f>DataTable3[[#This Row],[FlightNumber]]&amp;" "&amp;DataTable3[[#This Row],[Departure Date]]</f>
        <v>VS76y 44463</v>
      </c>
      <c r="B1125" s="185">
        <v>44463</v>
      </c>
      <c r="C1125" s="182" t="s">
        <v>119</v>
      </c>
      <c r="D1125" s="181" t="s">
        <v>21</v>
      </c>
      <c r="E1125" s="181" t="s">
        <v>3</v>
      </c>
      <c r="F1125" s="181" t="s">
        <v>101</v>
      </c>
      <c r="G1125" s="181" t="s">
        <v>100</v>
      </c>
      <c r="H1125" s="181" t="s">
        <v>104</v>
      </c>
      <c r="I1125" s="183">
        <v>10</v>
      </c>
      <c r="AU1125" s="178"/>
      <c r="AV1125" s="178"/>
      <c r="AW1125" s="178"/>
      <c r="AX1125" s="178"/>
      <c r="AY1125" s="178"/>
      <c r="AZ1125" s="178"/>
      <c r="BA1125" s="178"/>
      <c r="BB1125" s="178"/>
      <c r="BC1125" s="178"/>
      <c r="BD1125" s="178"/>
      <c r="CF1125" s="178"/>
    </row>
    <row r="1126" spans="1:84" ht="15.75" x14ac:dyDescent="0.25">
      <c r="A1126" s="103" t="str">
        <f>DataTable3[[#This Row],[FlightNumber]]&amp;" "&amp;DataTable3[[#This Row],[Departure Date]]</f>
        <v>VS71y 44463</v>
      </c>
      <c r="B1126" s="185">
        <v>44463</v>
      </c>
      <c r="C1126" s="182" t="s">
        <v>128</v>
      </c>
      <c r="D1126" s="181" t="s">
        <v>11</v>
      </c>
      <c r="E1126" s="181" t="s">
        <v>21</v>
      </c>
      <c r="F1126" s="181" t="s">
        <v>99</v>
      </c>
      <c r="G1126" s="181" t="s">
        <v>100</v>
      </c>
      <c r="H1126" s="181" t="s">
        <v>108</v>
      </c>
      <c r="I1126" s="183">
        <v>0</v>
      </c>
      <c r="AU1126" s="178"/>
      <c r="AV1126" s="178"/>
      <c r="AW1126" s="178"/>
      <c r="AX1126" s="178"/>
      <c r="AY1126" s="178"/>
      <c r="AZ1126" s="178"/>
      <c r="BA1126" s="178"/>
      <c r="BB1126" s="178"/>
      <c r="BC1126" s="178"/>
      <c r="BD1126" s="178"/>
      <c r="CF1126" s="178"/>
    </row>
    <row r="1127" spans="1:84" ht="15.75" x14ac:dyDescent="0.25">
      <c r="A1127" s="103" t="str">
        <f>DataTable3[[#This Row],[FlightNumber]]&amp;" "&amp;DataTable3[[#This Row],[Departure Date]]</f>
        <v>VS72y 44463</v>
      </c>
      <c r="B1127" s="185">
        <v>44463</v>
      </c>
      <c r="C1127" s="182" t="s">
        <v>121</v>
      </c>
      <c r="D1127" s="181" t="s">
        <v>21</v>
      </c>
      <c r="E1127" s="181" t="s">
        <v>11</v>
      </c>
      <c r="F1127" s="181" t="s">
        <v>101</v>
      </c>
      <c r="G1127" s="181" t="s">
        <v>100</v>
      </c>
      <c r="H1127" s="181" t="s">
        <v>105</v>
      </c>
      <c r="I1127" s="183">
        <v>5</v>
      </c>
      <c r="AU1127" s="178"/>
      <c r="AV1127" s="178"/>
      <c r="AW1127" s="178"/>
      <c r="AX1127" s="178"/>
      <c r="AY1127" s="178"/>
      <c r="AZ1127" s="178"/>
      <c r="BA1127" s="178"/>
      <c r="BB1127" s="178"/>
      <c r="BC1127" s="178"/>
      <c r="BD1127" s="178"/>
      <c r="CF1127" s="178"/>
    </row>
    <row r="1128" spans="1:84" ht="15.75" x14ac:dyDescent="0.25">
      <c r="A1128" s="103" t="str">
        <f>DataTable3[[#This Row],[FlightNumber]]&amp;" "&amp;DataTable3[[#This Row],[Departure Date]]</f>
        <v>VS72y 44464</v>
      </c>
      <c r="B1128" s="185">
        <v>44464</v>
      </c>
      <c r="C1128" s="182" t="s">
        <v>121</v>
      </c>
      <c r="D1128" s="181" t="s">
        <v>21</v>
      </c>
      <c r="E1128" s="181" t="s">
        <v>11</v>
      </c>
      <c r="F1128" s="181" t="s">
        <v>101</v>
      </c>
      <c r="G1128" s="181" t="s">
        <v>100</v>
      </c>
      <c r="H1128" s="181" t="s">
        <v>105</v>
      </c>
      <c r="I1128" s="183">
        <v>7</v>
      </c>
      <c r="AU1128" s="178"/>
      <c r="AV1128" s="178"/>
      <c r="AW1128" s="178"/>
      <c r="AX1128" s="178"/>
      <c r="AY1128" s="178"/>
      <c r="AZ1128" s="178"/>
      <c r="BA1128" s="178"/>
      <c r="BB1128" s="178"/>
      <c r="BC1128" s="178"/>
      <c r="BD1128" s="178"/>
      <c r="CF1128" s="178"/>
    </row>
    <row r="1129" spans="1:84" ht="15.75" x14ac:dyDescent="0.25">
      <c r="A1129" s="103" t="str">
        <f>DataTable3[[#This Row],[FlightNumber]]&amp;" "&amp;DataTable3[[#This Row],[Departure Date]]</f>
        <v>VS71y 44464</v>
      </c>
      <c r="B1129" s="185">
        <v>44464</v>
      </c>
      <c r="C1129" s="182" t="s">
        <v>122</v>
      </c>
      <c r="D1129" s="181" t="s">
        <v>11</v>
      </c>
      <c r="E1129" s="181" t="s">
        <v>21</v>
      </c>
      <c r="F1129" s="181" t="s">
        <v>99</v>
      </c>
      <c r="G1129" s="181" t="s">
        <v>100</v>
      </c>
      <c r="H1129" s="181" t="s">
        <v>108</v>
      </c>
      <c r="I1129" s="183">
        <v>1</v>
      </c>
      <c r="AU1129" s="178"/>
      <c r="AV1129" s="178"/>
      <c r="AW1129" s="178"/>
      <c r="AX1129" s="178"/>
      <c r="AY1129" s="178"/>
      <c r="AZ1129" s="178"/>
      <c r="BA1129" s="178"/>
      <c r="BB1129" s="178"/>
      <c r="BC1129" s="178"/>
      <c r="BD1129" s="178"/>
      <c r="CF1129" s="178"/>
    </row>
    <row r="1130" spans="1:84" ht="15.75" x14ac:dyDescent="0.25">
      <c r="A1130" s="103" t="str">
        <f>DataTable3[[#This Row],[FlightNumber]]&amp;" "&amp;DataTable3[[#This Row],[Departure Date]]</f>
        <v>VS76y 44464</v>
      </c>
      <c r="B1130" s="185">
        <v>44464</v>
      </c>
      <c r="C1130" s="182" t="s">
        <v>119</v>
      </c>
      <c r="D1130" s="181" t="s">
        <v>21</v>
      </c>
      <c r="E1130" s="181" t="s">
        <v>3</v>
      </c>
      <c r="F1130" s="181" t="s">
        <v>101</v>
      </c>
      <c r="G1130" s="181" t="s">
        <v>100</v>
      </c>
      <c r="H1130" s="181" t="s">
        <v>104</v>
      </c>
      <c r="I1130" s="183">
        <v>10</v>
      </c>
      <c r="AU1130" s="178"/>
      <c r="AV1130" s="178"/>
      <c r="AW1130" s="178"/>
      <c r="AX1130" s="178"/>
      <c r="AY1130" s="178"/>
      <c r="AZ1130" s="178"/>
      <c r="BA1130" s="178"/>
      <c r="BB1130" s="178"/>
      <c r="BC1130" s="178"/>
      <c r="BD1130" s="178"/>
      <c r="CF1130" s="178"/>
    </row>
    <row r="1131" spans="1:84" ht="15.75" x14ac:dyDescent="0.25">
      <c r="A1131" s="103" t="str">
        <f>DataTable3[[#This Row],[FlightNumber]]&amp;" "&amp;DataTable3[[#This Row],[Departure Date]]</f>
        <v>VS75y 44464</v>
      </c>
      <c r="B1131" s="185">
        <v>44464</v>
      </c>
      <c r="C1131" s="182" t="s">
        <v>118</v>
      </c>
      <c r="D1131" s="181" t="s">
        <v>3</v>
      </c>
      <c r="E1131" s="181" t="s">
        <v>21</v>
      </c>
      <c r="F1131" s="181" t="s">
        <v>99</v>
      </c>
      <c r="G1131" s="181" t="s">
        <v>100</v>
      </c>
      <c r="H1131" s="181" t="s">
        <v>106</v>
      </c>
      <c r="I1131" s="183">
        <v>10</v>
      </c>
      <c r="AU1131" s="178"/>
      <c r="AV1131" s="178"/>
      <c r="AW1131" s="178"/>
      <c r="AX1131" s="178"/>
      <c r="AY1131" s="178"/>
      <c r="AZ1131" s="178"/>
      <c r="BA1131" s="178"/>
      <c r="BB1131" s="178"/>
      <c r="BC1131" s="178"/>
      <c r="BD1131" s="178"/>
      <c r="CF1131" s="178"/>
    </row>
    <row r="1132" spans="1:84" ht="15.75" x14ac:dyDescent="0.25">
      <c r="A1132" s="103" t="str">
        <f>DataTable3[[#This Row],[FlightNumber]]&amp;" "&amp;DataTable3[[#This Row],[Departure Date]]</f>
        <v>VS28y 44464</v>
      </c>
      <c r="B1132" s="185">
        <v>44464</v>
      </c>
      <c r="C1132" s="182" t="s">
        <v>120</v>
      </c>
      <c r="D1132" s="181" t="s">
        <v>21</v>
      </c>
      <c r="E1132" s="181" t="s">
        <v>2</v>
      </c>
      <c r="F1132" s="181" t="s">
        <v>101</v>
      </c>
      <c r="G1132" s="181" t="s">
        <v>100</v>
      </c>
      <c r="H1132" s="181" t="s">
        <v>109</v>
      </c>
      <c r="I1132" s="183">
        <v>10</v>
      </c>
      <c r="AU1132" s="178"/>
      <c r="AV1132" s="178"/>
      <c r="AW1132" s="178"/>
      <c r="AX1132" s="178"/>
      <c r="AY1132" s="178"/>
      <c r="AZ1132" s="178"/>
      <c r="BA1132" s="178"/>
      <c r="BB1132" s="178"/>
      <c r="BC1132" s="178"/>
      <c r="BD1132" s="178"/>
      <c r="CF1132" s="178"/>
    </row>
    <row r="1133" spans="1:84" ht="15.75" x14ac:dyDescent="0.25">
      <c r="A1133" s="103" t="str">
        <f>DataTable3[[#This Row],[FlightNumber]]&amp;" "&amp;DataTable3[[#This Row],[Departure Date]]</f>
        <v>VS27y 44464</v>
      </c>
      <c r="B1133" s="185">
        <v>44464</v>
      </c>
      <c r="C1133" s="182" t="s">
        <v>117</v>
      </c>
      <c r="D1133" s="181" t="s">
        <v>2</v>
      </c>
      <c r="E1133" s="181" t="s">
        <v>21</v>
      </c>
      <c r="F1133" s="181" t="s">
        <v>99</v>
      </c>
      <c r="G1133" s="181" t="s">
        <v>100</v>
      </c>
      <c r="H1133" s="181" t="s">
        <v>107</v>
      </c>
      <c r="I1133" s="183">
        <v>10</v>
      </c>
      <c r="AU1133" s="178"/>
      <c r="AV1133" s="178"/>
      <c r="AW1133" s="178"/>
      <c r="AX1133" s="178"/>
      <c r="AY1133" s="178"/>
      <c r="AZ1133" s="178"/>
      <c r="BA1133" s="178"/>
      <c r="BB1133" s="178"/>
      <c r="BC1133" s="178"/>
      <c r="BD1133" s="178"/>
      <c r="CF1133" s="178"/>
    </row>
    <row r="1134" spans="1:84" ht="15.75" x14ac:dyDescent="0.25">
      <c r="A1134" s="103" t="str">
        <f>DataTable3[[#This Row],[FlightNumber]]&amp;" "&amp;DataTable3[[#This Row],[Departure Date]]</f>
        <v>VS27y 44465</v>
      </c>
      <c r="B1134" s="185">
        <v>44465</v>
      </c>
      <c r="C1134" s="182" t="s">
        <v>117</v>
      </c>
      <c r="D1134" s="181" t="s">
        <v>2</v>
      </c>
      <c r="E1134" s="181" t="s">
        <v>21</v>
      </c>
      <c r="F1134" s="181" t="s">
        <v>99</v>
      </c>
      <c r="G1134" s="181" t="s">
        <v>100</v>
      </c>
      <c r="H1134" s="181" t="s">
        <v>107</v>
      </c>
      <c r="I1134" s="183">
        <v>10</v>
      </c>
      <c r="AU1134" s="178"/>
      <c r="AV1134" s="178"/>
      <c r="AW1134" s="178"/>
      <c r="AX1134" s="178"/>
      <c r="AY1134" s="178"/>
      <c r="AZ1134" s="178"/>
      <c r="BA1134" s="178"/>
      <c r="BB1134" s="178"/>
      <c r="BC1134" s="178"/>
      <c r="BD1134" s="178"/>
      <c r="CF1134" s="178"/>
    </row>
    <row r="1135" spans="1:84" ht="15.75" x14ac:dyDescent="0.25">
      <c r="A1135" s="103" t="str">
        <f>DataTable3[[#This Row],[FlightNumber]]&amp;" "&amp;DataTable3[[#This Row],[Departure Date]]</f>
        <v>VS28y 44465</v>
      </c>
      <c r="B1135" s="185">
        <v>44465</v>
      </c>
      <c r="C1135" s="182" t="s">
        <v>120</v>
      </c>
      <c r="D1135" s="181" t="s">
        <v>21</v>
      </c>
      <c r="E1135" s="181" t="s">
        <v>2</v>
      </c>
      <c r="F1135" s="181" t="s">
        <v>101</v>
      </c>
      <c r="G1135" s="181" t="s">
        <v>100</v>
      </c>
      <c r="H1135" s="181" t="s">
        <v>109</v>
      </c>
      <c r="I1135" s="183">
        <v>10</v>
      </c>
      <c r="AU1135" s="178"/>
      <c r="AV1135" s="178"/>
      <c r="AW1135" s="178"/>
      <c r="AX1135" s="178"/>
      <c r="AY1135" s="178"/>
      <c r="AZ1135" s="178"/>
      <c r="BA1135" s="178"/>
      <c r="BB1135" s="178"/>
      <c r="BC1135" s="178"/>
      <c r="BD1135" s="178"/>
      <c r="CF1135" s="178"/>
    </row>
    <row r="1136" spans="1:84" ht="15.75" x14ac:dyDescent="0.25">
      <c r="A1136" s="103" t="str">
        <f>DataTable3[[#This Row],[FlightNumber]]&amp;" "&amp;DataTable3[[#This Row],[Departure Date]]</f>
        <v>VS75y 44465</v>
      </c>
      <c r="B1136" s="185">
        <v>44465</v>
      </c>
      <c r="C1136" s="182" t="s">
        <v>118</v>
      </c>
      <c r="D1136" s="181" t="s">
        <v>3</v>
      </c>
      <c r="E1136" s="181" t="s">
        <v>21</v>
      </c>
      <c r="F1136" s="181" t="s">
        <v>99</v>
      </c>
      <c r="G1136" s="181" t="s">
        <v>100</v>
      </c>
      <c r="H1136" s="181" t="s">
        <v>106</v>
      </c>
      <c r="I1136" s="183">
        <v>10</v>
      </c>
      <c r="AU1136" s="178"/>
      <c r="AV1136" s="178"/>
      <c r="AW1136" s="178"/>
      <c r="AX1136" s="178"/>
      <c r="AY1136" s="178"/>
      <c r="AZ1136" s="178"/>
      <c r="BA1136" s="178"/>
      <c r="BB1136" s="178"/>
      <c r="BC1136" s="178"/>
      <c r="BD1136" s="178"/>
      <c r="CF1136" s="178"/>
    </row>
    <row r="1137" spans="1:84" ht="15.75" x14ac:dyDescent="0.25">
      <c r="A1137" s="103" t="str">
        <f>DataTable3[[#This Row],[FlightNumber]]&amp;" "&amp;DataTable3[[#This Row],[Departure Date]]</f>
        <v>VS76y 44465</v>
      </c>
      <c r="B1137" s="185">
        <v>44465</v>
      </c>
      <c r="C1137" s="182" t="s">
        <v>119</v>
      </c>
      <c r="D1137" s="181" t="s">
        <v>21</v>
      </c>
      <c r="E1137" s="181" t="s">
        <v>3</v>
      </c>
      <c r="F1137" s="181" t="s">
        <v>101</v>
      </c>
      <c r="G1137" s="181" t="s">
        <v>100</v>
      </c>
      <c r="H1137" s="181" t="s">
        <v>104</v>
      </c>
      <c r="I1137" s="183">
        <v>10</v>
      </c>
      <c r="AU1137" s="178"/>
      <c r="AV1137" s="178"/>
      <c r="AW1137" s="178"/>
      <c r="AX1137" s="178"/>
      <c r="AY1137" s="178"/>
      <c r="AZ1137" s="178"/>
      <c r="BA1137" s="178"/>
      <c r="BB1137" s="178"/>
      <c r="BC1137" s="178"/>
      <c r="BD1137" s="178"/>
      <c r="CF1137" s="178"/>
    </row>
    <row r="1138" spans="1:84" ht="15.75" x14ac:dyDescent="0.25">
      <c r="A1138" s="103" t="str">
        <f>DataTable3[[#This Row],[FlightNumber]]&amp;" "&amp;DataTable3[[#This Row],[Departure Date]]</f>
        <v>VS76y 44466</v>
      </c>
      <c r="B1138" s="185">
        <v>44466</v>
      </c>
      <c r="C1138" s="182" t="s">
        <v>119</v>
      </c>
      <c r="D1138" s="181" t="s">
        <v>21</v>
      </c>
      <c r="E1138" s="181" t="s">
        <v>3</v>
      </c>
      <c r="F1138" s="181" t="s">
        <v>101</v>
      </c>
      <c r="G1138" s="181" t="s">
        <v>100</v>
      </c>
      <c r="H1138" s="181" t="s">
        <v>104</v>
      </c>
      <c r="I1138" s="183">
        <v>10</v>
      </c>
      <c r="AU1138" s="178"/>
      <c r="AV1138" s="178"/>
      <c r="AW1138" s="178"/>
      <c r="AX1138" s="178"/>
      <c r="AY1138" s="178"/>
      <c r="AZ1138" s="178"/>
      <c r="BA1138" s="178"/>
      <c r="BB1138" s="178"/>
      <c r="BC1138" s="178"/>
      <c r="BD1138" s="178"/>
      <c r="CF1138" s="178"/>
    </row>
    <row r="1139" spans="1:84" ht="15.75" x14ac:dyDescent="0.25">
      <c r="A1139" s="103" t="str">
        <f>DataTable3[[#This Row],[FlightNumber]]&amp;" "&amp;DataTable3[[#This Row],[Departure Date]]</f>
        <v>VS75y 44466</v>
      </c>
      <c r="B1139" s="185">
        <v>44466</v>
      </c>
      <c r="C1139" s="182" t="s">
        <v>118</v>
      </c>
      <c r="D1139" s="181" t="s">
        <v>3</v>
      </c>
      <c r="E1139" s="181" t="s">
        <v>21</v>
      </c>
      <c r="F1139" s="181" t="s">
        <v>99</v>
      </c>
      <c r="G1139" s="181" t="s">
        <v>100</v>
      </c>
      <c r="H1139" s="181" t="s">
        <v>106</v>
      </c>
      <c r="I1139" s="183">
        <v>10</v>
      </c>
      <c r="AU1139" s="178"/>
      <c r="AV1139" s="178"/>
      <c r="AW1139" s="178"/>
      <c r="AX1139" s="178"/>
      <c r="AY1139" s="178"/>
      <c r="AZ1139" s="178"/>
      <c r="BA1139" s="178"/>
      <c r="BB1139" s="178"/>
      <c r="BC1139" s="178"/>
      <c r="BD1139" s="178"/>
      <c r="CF1139" s="178"/>
    </row>
    <row r="1140" spans="1:84" ht="15.75" x14ac:dyDescent="0.25">
      <c r="A1140" s="103" t="str">
        <f>DataTable3[[#This Row],[FlightNumber]]&amp;" "&amp;DataTable3[[#This Row],[Departure Date]]</f>
        <v>VS28y 44466</v>
      </c>
      <c r="B1140" s="185">
        <v>44466</v>
      </c>
      <c r="C1140" s="182" t="s">
        <v>120</v>
      </c>
      <c r="D1140" s="181" t="s">
        <v>21</v>
      </c>
      <c r="E1140" s="181" t="s">
        <v>2</v>
      </c>
      <c r="F1140" s="181" t="s">
        <v>101</v>
      </c>
      <c r="G1140" s="181" t="s">
        <v>100</v>
      </c>
      <c r="H1140" s="181" t="s">
        <v>109</v>
      </c>
      <c r="I1140" s="183">
        <v>10</v>
      </c>
      <c r="AU1140" s="178"/>
      <c r="AV1140" s="178"/>
      <c r="AW1140" s="178"/>
      <c r="AX1140" s="178"/>
      <c r="AY1140" s="178"/>
      <c r="AZ1140" s="178"/>
      <c r="BA1140" s="178"/>
      <c r="BB1140" s="178"/>
      <c r="BC1140" s="178"/>
      <c r="BD1140" s="178"/>
      <c r="CF1140" s="178"/>
    </row>
    <row r="1141" spans="1:84" ht="15.75" x14ac:dyDescent="0.25">
      <c r="A1141" s="103" t="str">
        <f>DataTable3[[#This Row],[FlightNumber]]&amp;" "&amp;DataTable3[[#This Row],[Departure Date]]</f>
        <v>VS27y 44466</v>
      </c>
      <c r="B1141" s="185">
        <v>44466</v>
      </c>
      <c r="C1141" s="182" t="s">
        <v>117</v>
      </c>
      <c r="D1141" s="181" t="s">
        <v>2</v>
      </c>
      <c r="E1141" s="181" t="s">
        <v>21</v>
      </c>
      <c r="F1141" s="181" t="s">
        <v>99</v>
      </c>
      <c r="G1141" s="181" t="s">
        <v>100</v>
      </c>
      <c r="H1141" s="181" t="s">
        <v>107</v>
      </c>
      <c r="I1141" s="183">
        <v>10</v>
      </c>
      <c r="AU1141" s="178"/>
      <c r="AV1141" s="178"/>
      <c r="AW1141" s="178"/>
      <c r="AX1141" s="178"/>
      <c r="AY1141" s="178"/>
      <c r="AZ1141" s="178"/>
      <c r="BA1141" s="178"/>
      <c r="BB1141" s="178"/>
      <c r="BC1141" s="178"/>
      <c r="BD1141" s="178"/>
      <c r="CF1141" s="178"/>
    </row>
    <row r="1142" spans="1:84" ht="15.75" x14ac:dyDescent="0.25">
      <c r="A1142" s="103" t="str">
        <f>DataTable3[[#This Row],[FlightNumber]]&amp;" "&amp;DataTable3[[#This Row],[Departure Date]]</f>
        <v>VS27y 44467</v>
      </c>
      <c r="B1142" s="185">
        <v>44467</v>
      </c>
      <c r="C1142" s="182" t="s">
        <v>117</v>
      </c>
      <c r="D1142" s="181" t="s">
        <v>2</v>
      </c>
      <c r="E1142" s="181" t="s">
        <v>21</v>
      </c>
      <c r="F1142" s="181" t="s">
        <v>99</v>
      </c>
      <c r="G1142" s="181" t="s">
        <v>100</v>
      </c>
      <c r="H1142" s="181" t="s">
        <v>107</v>
      </c>
      <c r="I1142" s="183">
        <v>10</v>
      </c>
      <c r="AU1142" s="178"/>
      <c r="AV1142" s="178"/>
      <c r="AW1142" s="178"/>
      <c r="AX1142" s="178"/>
      <c r="AY1142" s="178"/>
      <c r="AZ1142" s="178"/>
      <c r="BA1142" s="178"/>
      <c r="BB1142" s="178"/>
      <c r="BC1142" s="178"/>
      <c r="BD1142" s="178"/>
      <c r="CF1142" s="178"/>
    </row>
    <row r="1143" spans="1:84" ht="15.75" x14ac:dyDescent="0.25">
      <c r="A1143" s="103" t="str">
        <f>DataTable3[[#This Row],[FlightNumber]]&amp;" "&amp;DataTable3[[#This Row],[Departure Date]]</f>
        <v>VS28y 44467</v>
      </c>
      <c r="B1143" s="185">
        <v>44467</v>
      </c>
      <c r="C1143" s="182" t="s">
        <v>120</v>
      </c>
      <c r="D1143" s="181" t="s">
        <v>21</v>
      </c>
      <c r="E1143" s="181" t="s">
        <v>2</v>
      </c>
      <c r="F1143" s="181" t="s">
        <v>101</v>
      </c>
      <c r="G1143" s="181" t="s">
        <v>100</v>
      </c>
      <c r="H1143" s="181" t="s">
        <v>109</v>
      </c>
      <c r="I1143" s="183">
        <v>10</v>
      </c>
      <c r="AU1143" s="178"/>
      <c r="AV1143" s="178"/>
      <c r="AW1143" s="178"/>
      <c r="AX1143" s="178"/>
      <c r="AY1143" s="178"/>
      <c r="AZ1143" s="178"/>
      <c r="BA1143" s="178"/>
      <c r="BB1143" s="178"/>
      <c r="BC1143" s="178"/>
      <c r="BD1143" s="178"/>
      <c r="CF1143" s="178"/>
    </row>
    <row r="1144" spans="1:84" ht="15.75" x14ac:dyDescent="0.25">
      <c r="A1144" s="103" t="str">
        <f>DataTable3[[#This Row],[FlightNumber]]&amp;" "&amp;DataTable3[[#This Row],[Departure Date]]</f>
        <v>VS75y 44467</v>
      </c>
      <c r="B1144" s="185">
        <v>44467</v>
      </c>
      <c r="C1144" s="182" t="s">
        <v>118</v>
      </c>
      <c r="D1144" s="181" t="s">
        <v>3</v>
      </c>
      <c r="E1144" s="181" t="s">
        <v>21</v>
      </c>
      <c r="F1144" s="181" t="s">
        <v>99</v>
      </c>
      <c r="G1144" s="181" t="s">
        <v>100</v>
      </c>
      <c r="H1144" s="181" t="s">
        <v>106</v>
      </c>
      <c r="I1144" s="183">
        <v>10</v>
      </c>
      <c r="AU1144" s="178"/>
      <c r="AV1144" s="178"/>
      <c r="AW1144" s="178"/>
      <c r="AX1144" s="178"/>
      <c r="AY1144" s="178"/>
      <c r="AZ1144" s="178"/>
      <c r="BA1144" s="178"/>
      <c r="BB1144" s="178"/>
      <c r="BC1144" s="178"/>
      <c r="BD1144" s="178"/>
      <c r="CF1144" s="178"/>
    </row>
    <row r="1145" spans="1:84" ht="15.75" x14ac:dyDescent="0.25">
      <c r="A1145" s="103" t="str">
        <f>DataTable3[[#This Row],[FlightNumber]]&amp;" "&amp;DataTable3[[#This Row],[Departure Date]]</f>
        <v>VS76y 44467</v>
      </c>
      <c r="B1145" s="185">
        <v>44467</v>
      </c>
      <c r="C1145" s="182" t="s">
        <v>119</v>
      </c>
      <c r="D1145" s="181" t="s">
        <v>21</v>
      </c>
      <c r="E1145" s="181" t="s">
        <v>3</v>
      </c>
      <c r="F1145" s="181" t="s">
        <v>101</v>
      </c>
      <c r="G1145" s="181" t="s">
        <v>100</v>
      </c>
      <c r="H1145" s="181" t="s">
        <v>104</v>
      </c>
      <c r="I1145" s="183">
        <v>10</v>
      </c>
      <c r="AU1145" s="178"/>
      <c r="AV1145" s="178"/>
      <c r="AW1145" s="178"/>
      <c r="AX1145" s="178"/>
      <c r="AY1145" s="178"/>
      <c r="AZ1145" s="178"/>
      <c r="BA1145" s="178"/>
      <c r="BB1145" s="178"/>
      <c r="BC1145" s="178"/>
      <c r="BD1145" s="178"/>
      <c r="CF1145" s="178"/>
    </row>
    <row r="1146" spans="1:84" ht="15.75" x14ac:dyDescent="0.25">
      <c r="A1146" s="103" t="str">
        <f>DataTable3[[#This Row],[FlightNumber]]&amp;" "&amp;DataTable3[[#This Row],[Departure Date]]</f>
        <v>VS76y 44468</v>
      </c>
      <c r="B1146" s="185">
        <v>44468</v>
      </c>
      <c r="C1146" s="182" t="s">
        <v>119</v>
      </c>
      <c r="D1146" s="181" t="s">
        <v>21</v>
      </c>
      <c r="E1146" s="181" t="s">
        <v>3</v>
      </c>
      <c r="F1146" s="181" t="s">
        <v>101</v>
      </c>
      <c r="G1146" s="181" t="s">
        <v>100</v>
      </c>
      <c r="H1146" s="181" t="s">
        <v>104</v>
      </c>
      <c r="I1146" s="183">
        <v>10</v>
      </c>
      <c r="AU1146" s="178"/>
      <c r="AV1146" s="178"/>
      <c r="AW1146" s="178"/>
      <c r="AX1146" s="178"/>
      <c r="AY1146" s="178"/>
      <c r="AZ1146" s="178"/>
      <c r="BA1146" s="178"/>
      <c r="BB1146" s="178"/>
      <c r="BC1146" s="178"/>
      <c r="BD1146" s="178"/>
      <c r="CF1146" s="178"/>
    </row>
    <row r="1147" spans="1:84" ht="15.75" x14ac:dyDescent="0.25">
      <c r="A1147" s="103" t="str">
        <f>DataTable3[[#This Row],[FlightNumber]]&amp;" "&amp;DataTable3[[#This Row],[Departure Date]]</f>
        <v>VS75y 44468</v>
      </c>
      <c r="B1147" s="185">
        <v>44468</v>
      </c>
      <c r="C1147" s="182" t="s">
        <v>118</v>
      </c>
      <c r="D1147" s="181" t="s">
        <v>3</v>
      </c>
      <c r="E1147" s="181" t="s">
        <v>21</v>
      </c>
      <c r="F1147" s="181" t="s">
        <v>99</v>
      </c>
      <c r="G1147" s="181" t="s">
        <v>100</v>
      </c>
      <c r="H1147" s="181" t="s">
        <v>106</v>
      </c>
      <c r="I1147" s="183">
        <v>10</v>
      </c>
      <c r="AU1147" s="178"/>
      <c r="AV1147" s="178"/>
      <c r="AW1147" s="178"/>
      <c r="AX1147" s="178"/>
      <c r="AY1147" s="178"/>
      <c r="AZ1147" s="178"/>
      <c r="BA1147" s="178"/>
      <c r="BB1147" s="178"/>
      <c r="BC1147" s="178"/>
      <c r="BD1147" s="178"/>
      <c r="CF1147" s="178"/>
    </row>
    <row r="1148" spans="1:84" ht="15.75" x14ac:dyDescent="0.25">
      <c r="A1148" s="103" t="str">
        <f>DataTable3[[#This Row],[FlightNumber]]&amp;" "&amp;DataTable3[[#This Row],[Departure Date]]</f>
        <v>VS28y 44468</v>
      </c>
      <c r="B1148" s="185">
        <v>44468</v>
      </c>
      <c r="C1148" s="182" t="s">
        <v>120</v>
      </c>
      <c r="D1148" s="181" t="s">
        <v>21</v>
      </c>
      <c r="E1148" s="181" t="s">
        <v>2</v>
      </c>
      <c r="F1148" s="181" t="s">
        <v>101</v>
      </c>
      <c r="G1148" s="181" t="s">
        <v>100</v>
      </c>
      <c r="H1148" s="181" t="s">
        <v>109</v>
      </c>
      <c r="I1148" s="183">
        <v>10</v>
      </c>
      <c r="AU1148" s="178"/>
      <c r="AV1148" s="178"/>
      <c r="AW1148" s="178"/>
      <c r="AX1148" s="178"/>
      <c r="AY1148" s="178"/>
      <c r="AZ1148" s="178"/>
      <c r="BA1148" s="178"/>
      <c r="BB1148" s="178"/>
      <c r="BC1148" s="178"/>
      <c r="BD1148" s="178"/>
      <c r="CF1148" s="178"/>
    </row>
    <row r="1149" spans="1:84" ht="15.75" x14ac:dyDescent="0.25">
      <c r="A1149" s="103" t="str">
        <f>DataTable3[[#This Row],[FlightNumber]]&amp;" "&amp;DataTable3[[#This Row],[Departure Date]]</f>
        <v>VS27y 44468</v>
      </c>
      <c r="B1149" s="185">
        <v>44468</v>
      </c>
      <c r="C1149" s="182" t="s">
        <v>117</v>
      </c>
      <c r="D1149" s="181" t="s">
        <v>2</v>
      </c>
      <c r="E1149" s="181" t="s">
        <v>21</v>
      </c>
      <c r="F1149" s="181" t="s">
        <v>99</v>
      </c>
      <c r="G1149" s="181" t="s">
        <v>100</v>
      </c>
      <c r="H1149" s="181" t="s">
        <v>107</v>
      </c>
      <c r="I1149" s="183">
        <v>10</v>
      </c>
      <c r="AU1149" s="178"/>
      <c r="AV1149" s="178"/>
      <c r="AW1149" s="178"/>
      <c r="AX1149" s="178"/>
      <c r="AY1149" s="178"/>
      <c r="AZ1149" s="178"/>
      <c r="BA1149" s="178"/>
      <c r="BB1149" s="178"/>
      <c r="BC1149" s="178"/>
      <c r="BD1149" s="178"/>
      <c r="CF1149" s="178"/>
    </row>
    <row r="1150" spans="1:84" ht="15.75" x14ac:dyDescent="0.25">
      <c r="A1150" s="103" t="str">
        <f>DataTable3[[#This Row],[FlightNumber]]&amp;" "&amp;DataTable3[[#This Row],[Departure Date]]</f>
        <v>VS27y 44469</v>
      </c>
      <c r="B1150" s="185">
        <v>44469</v>
      </c>
      <c r="C1150" s="182" t="s">
        <v>117</v>
      </c>
      <c r="D1150" s="181" t="s">
        <v>2</v>
      </c>
      <c r="E1150" s="181" t="s">
        <v>21</v>
      </c>
      <c r="F1150" s="181" t="s">
        <v>99</v>
      </c>
      <c r="G1150" s="181" t="s">
        <v>100</v>
      </c>
      <c r="H1150" s="181" t="s">
        <v>107</v>
      </c>
      <c r="I1150" s="183">
        <v>5</v>
      </c>
      <c r="AU1150" s="178"/>
      <c r="AV1150" s="178"/>
      <c r="AW1150" s="178"/>
      <c r="AX1150" s="178"/>
      <c r="AY1150" s="178"/>
      <c r="AZ1150" s="178"/>
      <c r="BA1150" s="178"/>
      <c r="BB1150" s="178"/>
      <c r="BC1150" s="178"/>
      <c r="BD1150" s="178"/>
      <c r="CF1150" s="178"/>
    </row>
    <row r="1151" spans="1:84" ht="15.75" x14ac:dyDescent="0.25">
      <c r="A1151" s="103" t="str">
        <f>DataTable3[[#This Row],[FlightNumber]]&amp;" "&amp;DataTable3[[#This Row],[Departure Date]]</f>
        <v>VS28y 44469</v>
      </c>
      <c r="B1151" s="185">
        <v>44469</v>
      </c>
      <c r="C1151" s="182" t="s">
        <v>120</v>
      </c>
      <c r="D1151" s="181" t="s">
        <v>21</v>
      </c>
      <c r="E1151" s="181" t="s">
        <v>2</v>
      </c>
      <c r="F1151" s="181" t="s">
        <v>101</v>
      </c>
      <c r="G1151" s="181" t="s">
        <v>100</v>
      </c>
      <c r="H1151" s="181" t="s">
        <v>109</v>
      </c>
      <c r="I1151" s="183">
        <v>10</v>
      </c>
      <c r="AU1151" s="178"/>
      <c r="AV1151" s="178"/>
      <c r="AW1151" s="178"/>
      <c r="AX1151" s="178"/>
      <c r="AY1151" s="178"/>
      <c r="AZ1151" s="178"/>
      <c r="BA1151" s="178"/>
      <c r="BB1151" s="178"/>
      <c r="BC1151" s="178"/>
      <c r="BD1151" s="178"/>
      <c r="CF1151" s="178"/>
    </row>
    <row r="1152" spans="1:84" ht="15.75" x14ac:dyDescent="0.25">
      <c r="A1152" s="103" t="str">
        <f>DataTable3[[#This Row],[FlightNumber]]&amp;" "&amp;DataTable3[[#This Row],[Departure Date]]</f>
        <v>VS75y 44469</v>
      </c>
      <c r="B1152" s="185">
        <v>44469</v>
      </c>
      <c r="C1152" s="182" t="s">
        <v>118</v>
      </c>
      <c r="D1152" s="181" t="s">
        <v>3</v>
      </c>
      <c r="E1152" s="181" t="s">
        <v>21</v>
      </c>
      <c r="F1152" s="181" t="s">
        <v>99</v>
      </c>
      <c r="G1152" s="181" t="s">
        <v>100</v>
      </c>
      <c r="H1152" s="181" t="s">
        <v>106</v>
      </c>
      <c r="I1152" s="183">
        <v>10</v>
      </c>
      <c r="AU1152" s="178"/>
      <c r="AV1152" s="178"/>
      <c r="AW1152" s="178"/>
      <c r="AX1152" s="178"/>
      <c r="AY1152" s="178"/>
      <c r="AZ1152" s="178"/>
      <c r="BA1152" s="178"/>
      <c r="BB1152" s="178"/>
      <c r="BC1152" s="178"/>
      <c r="BD1152" s="178"/>
      <c r="CF1152" s="178"/>
    </row>
    <row r="1153" spans="1:84" ht="15.75" x14ac:dyDescent="0.25">
      <c r="A1153" s="103" t="str">
        <f>DataTable3[[#This Row],[FlightNumber]]&amp;" "&amp;DataTable3[[#This Row],[Departure Date]]</f>
        <v>VS76y 44469</v>
      </c>
      <c r="B1153" s="185">
        <v>44469</v>
      </c>
      <c r="C1153" s="182" t="s">
        <v>119</v>
      </c>
      <c r="D1153" s="181" t="s">
        <v>21</v>
      </c>
      <c r="E1153" s="181" t="s">
        <v>3</v>
      </c>
      <c r="F1153" s="181" t="s">
        <v>101</v>
      </c>
      <c r="G1153" s="181" t="s">
        <v>100</v>
      </c>
      <c r="H1153" s="181" t="s">
        <v>104</v>
      </c>
      <c r="I1153" s="183">
        <v>10</v>
      </c>
      <c r="AU1153" s="178"/>
      <c r="AV1153" s="178"/>
      <c r="AW1153" s="178"/>
      <c r="AX1153" s="178"/>
      <c r="AY1153" s="178"/>
      <c r="AZ1153" s="178"/>
      <c r="BA1153" s="178"/>
      <c r="BB1153" s="178"/>
      <c r="BC1153" s="178"/>
      <c r="BD1153" s="178"/>
      <c r="CF1153" s="178"/>
    </row>
    <row r="1154" spans="1:84" ht="15.75" x14ac:dyDescent="0.25">
      <c r="A1154" s="103" t="str">
        <f>DataTable3[[#This Row],[FlightNumber]]&amp;" "&amp;DataTable3[[#This Row],[Departure Date]]</f>
        <v>VS76y 44470</v>
      </c>
      <c r="B1154" s="185">
        <v>44470</v>
      </c>
      <c r="C1154" s="182" t="s">
        <v>119</v>
      </c>
      <c r="D1154" s="181" t="s">
        <v>21</v>
      </c>
      <c r="E1154" s="181" t="s">
        <v>3</v>
      </c>
      <c r="F1154" s="181" t="s">
        <v>101</v>
      </c>
      <c r="G1154" s="181" t="s">
        <v>100</v>
      </c>
      <c r="H1154" s="181" t="s">
        <v>104</v>
      </c>
      <c r="I1154" s="183">
        <v>10</v>
      </c>
      <c r="AU1154" s="178"/>
      <c r="AV1154" s="178"/>
      <c r="AW1154" s="178"/>
      <c r="AX1154" s="178"/>
      <c r="AY1154" s="178"/>
      <c r="AZ1154" s="178"/>
      <c r="BA1154" s="178"/>
      <c r="BB1154" s="178"/>
      <c r="BC1154" s="178"/>
      <c r="BD1154" s="178"/>
      <c r="CF1154" s="178"/>
    </row>
    <row r="1155" spans="1:84" ht="15.75" x14ac:dyDescent="0.25">
      <c r="A1155" s="103" t="str">
        <f>DataTable3[[#This Row],[FlightNumber]]&amp;" "&amp;DataTable3[[#This Row],[Departure Date]]</f>
        <v>VS75y 44470</v>
      </c>
      <c r="B1155" s="185">
        <v>44470</v>
      </c>
      <c r="C1155" s="182" t="s">
        <v>118</v>
      </c>
      <c r="D1155" s="181" t="s">
        <v>3</v>
      </c>
      <c r="E1155" s="181" t="s">
        <v>21</v>
      </c>
      <c r="F1155" s="181" t="s">
        <v>99</v>
      </c>
      <c r="G1155" s="181" t="s">
        <v>100</v>
      </c>
      <c r="H1155" s="181" t="s">
        <v>106</v>
      </c>
      <c r="I1155" s="183">
        <v>10</v>
      </c>
      <c r="AU1155" s="178"/>
      <c r="AV1155" s="178"/>
      <c r="AW1155" s="178"/>
      <c r="AX1155" s="178"/>
      <c r="AY1155" s="178"/>
      <c r="AZ1155" s="178"/>
      <c r="BA1155" s="178"/>
      <c r="BB1155" s="178"/>
      <c r="BC1155" s="178"/>
      <c r="BD1155" s="178"/>
      <c r="CF1155" s="178"/>
    </row>
    <row r="1156" spans="1:84" ht="15.75" x14ac:dyDescent="0.25">
      <c r="A1156" s="103" t="str">
        <f>DataTable3[[#This Row],[FlightNumber]]&amp;" "&amp;DataTable3[[#This Row],[Departure Date]]</f>
        <v>VS28y 44470</v>
      </c>
      <c r="B1156" s="185">
        <v>44470</v>
      </c>
      <c r="C1156" s="182" t="s">
        <v>120</v>
      </c>
      <c r="D1156" s="181" t="s">
        <v>21</v>
      </c>
      <c r="E1156" s="181" t="s">
        <v>2</v>
      </c>
      <c r="F1156" s="181" t="s">
        <v>101</v>
      </c>
      <c r="G1156" s="181" t="s">
        <v>100</v>
      </c>
      <c r="H1156" s="181" t="s">
        <v>109</v>
      </c>
      <c r="I1156" s="183">
        <v>10</v>
      </c>
      <c r="AU1156" s="178"/>
      <c r="AV1156" s="178"/>
      <c r="AW1156" s="178"/>
      <c r="AX1156" s="178"/>
      <c r="AY1156" s="178"/>
      <c r="AZ1156" s="178"/>
      <c r="BA1156" s="178"/>
      <c r="BB1156" s="178"/>
      <c r="BC1156" s="178"/>
      <c r="BD1156" s="178"/>
      <c r="CF1156" s="178"/>
    </row>
    <row r="1157" spans="1:84" ht="15.75" x14ac:dyDescent="0.25">
      <c r="A1157" s="103" t="str">
        <f>DataTable3[[#This Row],[FlightNumber]]&amp;" "&amp;DataTable3[[#This Row],[Departure Date]]</f>
        <v>VS27y 44470</v>
      </c>
      <c r="B1157" s="185">
        <v>44470</v>
      </c>
      <c r="C1157" s="182" t="s">
        <v>117</v>
      </c>
      <c r="D1157" s="181" t="s">
        <v>2</v>
      </c>
      <c r="E1157" s="181" t="s">
        <v>21</v>
      </c>
      <c r="F1157" s="181" t="s">
        <v>99</v>
      </c>
      <c r="G1157" s="181" t="s">
        <v>100</v>
      </c>
      <c r="H1157" s="181" t="s">
        <v>107</v>
      </c>
      <c r="I1157" s="183">
        <v>10</v>
      </c>
      <c r="AU1157" s="178"/>
      <c r="AV1157" s="178"/>
      <c r="AW1157" s="178"/>
      <c r="AX1157" s="178"/>
      <c r="AY1157" s="178"/>
      <c r="AZ1157" s="178"/>
      <c r="BA1157" s="178"/>
      <c r="BB1157" s="178"/>
      <c r="BC1157" s="178"/>
      <c r="BD1157" s="178"/>
      <c r="CF1157" s="178"/>
    </row>
    <row r="1158" spans="1:84" ht="15.75" x14ac:dyDescent="0.25">
      <c r="A1158" s="103" t="str">
        <f>DataTable3[[#This Row],[FlightNumber]]&amp;" "&amp;DataTable3[[#This Row],[Departure Date]]</f>
        <v>VS71y 44470</v>
      </c>
      <c r="B1158" s="185">
        <v>44470</v>
      </c>
      <c r="C1158" s="182" t="s">
        <v>122</v>
      </c>
      <c r="D1158" s="181" t="s">
        <v>11</v>
      </c>
      <c r="E1158" s="181" t="s">
        <v>21</v>
      </c>
      <c r="F1158" s="181" t="s">
        <v>99</v>
      </c>
      <c r="G1158" s="181" t="s">
        <v>100</v>
      </c>
      <c r="H1158" s="181" t="s">
        <v>108</v>
      </c>
      <c r="I1158" s="183">
        <v>0</v>
      </c>
      <c r="AU1158" s="178"/>
      <c r="AV1158" s="178"/>
      <c r="AW1158" s="178"/>
      <c r="AX1158" s="178"/>
      <c r="AY1158" s="178"/>
      <c r="AZ1158" s="178"/>
      <c r="BA1158" s="178"/>
      <c r="BB1158" s="178"/>
      <c r="BC1158" s="178"/>
      <c r="BD1158" s="178"/>
      <c r="CF1158" s="178"/>
    </row>
    <row r="1159" spans="1:84" ht="15.75" x14ac:dyDescent="0.25">
      <c r="A1159" s="103" t="str">
        <f>DataTable3[[#This Row],[FlightNumber]]&amp;" "&amp;DataTable3[[#This Row],[Departure Date]]</f>
        <v>VS72y 44470</v>
      </c>
      <c r="B1159" s="185">
        <v>44470</v>
      </c>
      <c r="C1159" s="182" t="s">
        <v>121</v>
      </c>
      <c r="D1159" s="181" t="s">
        <v>21</v>
      </c>
      <c r="E1159" s="181" t="s">
        <v>11</v>
      </c>
      <c r="F1159" s="181" t="s">
        <v>101</v>
      </c>
      <c r="G1159" s="181" t="s">
        <v>100</v>
      </c>
      <c r="H1159" s="181" t="s">
        <v>105</v>
      </c>
      <c r="I1159" s="183">
        <v>4</v>
      </c>
      <c r="AU1159" s="178"/>
      <c r="AV1159" s="178"/>
      <c r="AW1159" s="178"/>
      <c r="AX1159" s="178"/>
      <c r="AY1159" s="178"/>
      <c r="AZ1159" s="178"/>
      <c r="BA1159" s="178"/>
      <c r="BB1159" s="178"/>
      <c r="BC1159" s="178"/>
      <c r="BD1159" s="178"/>
      <c r="CF1159" s="178"/>
    </row>
    <row r="1160" spans="1:84" ht="15.75" x14ac:dyDescent="0.25">
      <c r="A1160" s="103" t="str">
        <f>DataTable3[[#This Row],[FlightNumber]]&amp;" "&amp;DataTable3[[#This Row],[Departure Date]]</f>
        <v>VS72y 44471</v>
      </c>
      <c r="B1160" s="185">
        <v>44471</v>
      </c>
      <c r="C1160" s="182" t="s">
        <v>121</v>
      </c>
      <c r="D1160" s="181" t="s">
        <v>21</v>
      </c>
      <c r="E1160" s="181" t="s">
        <v>11</v>
      </c>
      <c r="F1160" s="181" t="s">
        <v>101</v>
      </c>
      <c r="G1160" s="181" t="s">
        <v>100</v>
      </c>
      <c r="H1160" s="181" t="s">
        <v>105</v>
      </c>
      <c r="I1160" s="183">
        <v>4</v>
      </c>
      <c r="AU1160" s="178"/>
      <c r="AV1160" s="178"/>
      <c r="AW1160" s="178"/>
      <c r="AX1160" s="178"/>
      <c r="AY1160" s="178"/>
      <c r="AZ1160" s="178"/>
      <c r="BA1160" s="178"/>
      <c r="BB1160" s="178"/>
      <c r="BC1160" s="178"/>
      <c r="BD1160" s="178"/>
      <c r="CF1160" s="178"/>
    </row>
    <row r="1161" spans="1:84" ht="15.75" x14ac:dyDescent="0.25">
      <c r="A1161" s="103" t="str">
        <f>DataTable3[[#This Row],[FlightNumber]]&amp;" "&amp;DataTable3[[#This Row],[Departure Date]]</f>
        <v>VS71y 44471</v>
      </c>
      <c r="B1161" s="185">
        <v>44471</v>
      </c>
      <c r="C1161" s="182" t="s">
        <v>123</v>
      </c>
      <c r="D1161" s="181" t="s">
        <v>11</v>
      </c>
      <c r="E1161" s="181" t="s">
        <v>21</v>
      </c>
      <c r="F1161" s="181" t="s">
        <v>99</v>
      </c>
      <c r="G1161" s="181" t="s">
        <v>100</v>
      </c>
      <c r="H1161" s="181" t="s">
        <v>108</v>
      </c>
      <c r="I1161" s="183">
        <v>0</v>
      </c>
      <c r="AU1161" s="178"/>
      <c r="AV1161" s="178"/>
      <c r="AW1161" s="178"/>
      <c r="AX1161" s="178"/>
      <c r="AY1161" s="178"/>
      <c r="AZ1161" s="178"/>
      <c r="BA1161" s="178"/>
      <c r="BB1161" s="178"/>
      <c r="BC1161" s="178"/>
      <c r="BD1161" s="178"/>
      <c r="CF1161" s="178"/>
    </row>
    <row r="1162" spans="1:84" ht="15.75" x14ac:dyDescent="0.25">
      <c r="A1162" s="103" t="str">
        <f>DataTable3[[#This Row],[FlightNumber]]&amp;" "&amp;DataTable3[[#This Row],[Departure Date]]</f>
        <v>VS27y 44471</v>
      </c>
      <c r="B1162" s="185">
        <v>44471</v>
      </c>
      <c r="C1162" s="182" t="s">
        <v>117</v>
      </c>
      <c r="D1162" s="181" t="s">
        <v>2</v>
      </c>
      <c r="E1162" s="181" t="s">
        <v>21</v>
      </c>
      <c r="F1162" s="181" t="s">
        <v>99</v>
      </c>
      <c r="G1162" s="181" t="s">
        <v>100</v>
      </c>
      <c r="H1162" s="181" t="s">
        <v>107</v>
      </c>
      <c r="I1162" s="183">
        <v>6</v>
      </c>
      <c r="AU1162" s="178"/>
      <c r="AV1162" s="178"/>
      <c r="AW1162" s="178"/>
      <c r="AX1162" s="178"/>
      <c r="AY1162" s="178"/>
      <c r="AZ1162" s="178"/>
      <c r="BA1162" s="178"/>
      <c r="BB1162" s="178"/>
      <c r="BC1162" s="178"/>
      <c r="BD1162" s="178"/>
      <c r="CF1162" s="178"/>
    </row>
    <row r="1163" spans="1:84" ht="15.75" x14ac:dyDescent="0.25">
      <c r="A1163" s="103" t="str">
        <f>DataTable3[[#This Row],[FlightNumber]]&amp;" "&amp;DataTable3[[#This Row],[Departure Date]]</f>
        <v>VS28y 44471</v>
      </c>
      <c r="B1163" s="185">
        <v>44471</v>
      </c>
      <c r="C1163" s="182" t="s">
        <v>120</v>
      </c>
      <c r="D1163" s="181" t="s">
        <v>21</v>
      </c>
      <c r="E1163" s="181" t="s">
        <v>2</v>
      </c>
      <c r="F1163" s="181" t="s">
        <v>101</v>
      </c>
      <c r="G1163" s="181" t="s">
        <v>100</v>
      </c>
      <c r="H1163" s="181" t="s">
        <v>109</v>
      </c>
      <c r="I1163" s="183">
        <v>10</v>
      </c>
      <c r="AU1163" s="178"/>
      <c r="AV1163" s="178"/>
      <c r="AW1163" s="178"/>
      <c r="AX1163" s="178"/>
      <c r="AY1163" s="178"/>
      <c r="AZ1163" s="178"/>
      <c r="BA1163" s="178"/>
      <c r="BB1163" s="178"/>
      <c r="BC1163" s="178"/>
      <c r="BD1163" s="178"/>
      <c r="CF1163" s="178"/>
    </row>
    <row r="1164" spans="1:84" ht="15.75" x14ac:dyDescent="0.25">
      <c r="A1164" s="103" t="str">
        <f>DataTable3[[#This Row],[FlightNumber]]&amp;" "&amp;DataTable3[[#This Row],[Departure Date]]</f>
        <v>VS75y 44471</v>
      </c>
      <c r="B1164" s="185">
        <v>44471</v>
      </c>
      <c r="C1164" s="182" t="s">
        <v>118</v>
      </c>
      <c r="D1164" s="181" t="s">
        <v>3</v>
      </c>
      <c r="E1164" s="181" t="s">
        <v>21</v>
      </c>
      <c r="F1164" s="181" t="s">
        <v>99</v>
      </c>
      <c r="G1164" s="181" t="s">
        <v>100</v>
      </c>
      <c r="H1164" s="181" t="s">
        <v>106</v>
      </c>
      <c r="I1164" s="183">
        <v>10</v>
      </c>
      <c r="AU1164" s="178"/>
      <c r="AV1164" s="178"/>
      <c r="AW1164" s="178"/>
      <c r="AX1164" s="178"/>
      <c r="AY1164" s="178"/>
      <c r="AZ1164" s="178"/>
      <c r="BA1164" s="178"/>
      <c r="BB1164" s="178"/>
      <c r="BC1164" s="178"/>
      <c r="BD1164" s="178"/>
      <c r="CF1164" s="178"/>
    </row>
    <row r="1165" spans="1:84" ht="15.75" x14ac:dyDescent="0.25">
      <c r="A1165" s="103" t="str">
        <f>DataTable3[[#This Row],[FlightNumber]]&amp;" "&amp;DataTable3[[#This Row],[Departure Date]]</f>
        <v>VS76y 44471</v>
      </c>
      <c r="B1165" s="185">
        <v>44471</v>
      </c>
      <c r="C1165" s="182" t="s">
        <v>119</v>
      </c>
      <c r="D1165" s="181" t="s">
        <v>21</v>
      </c>
      <c r="E1165" s="181" t="s">
        <v>3</v>
      </c>
      <c r="F1165" s="181" t="s">
        <v>101</v>
      </c>
      <c r="G1165" s="181" t="s">
        <v>100</v>
      </c>
      <c r="H1165" s="181" t="s">
        <v>104</v>
      </c>
      <c r="I1165" s="183">
        <v>10</v>
      </c>
      <c r="AU1165" s="178"/>
      <c r="AV1165" s="178"/>
      <c r="AW1165" s="178"/>
      <c r="AX1165" s="178"/>
      <c r="AY1165" s="178"/>
      <c r="AZ1165" s="178"/>
      <c r="BA1165" s="178"/>
      <c r="BB1165" s="178"/>
      <c r="BC1165" s="178"/>
      <c r="BD1165" s="178"/>
      <c r="CF1165" s="178"/>
    </row>
    <row r="1166" spans="1:84" ht="15.75" x14ac:dyDescent="0.25">
      <c r="A1166" s="103" t="str">
        <f>DataTable3[[#This Row],[FlightNumber]]&amp;" "&amp;DataTable3[[#This Row],[Departure Date]]</f>
        <v>VS76y 44472</v>
      </c>
      <c r="B1166" s="185">
        <v>44472</v>
      </c>
      <c r="C1166" s="182" t="s">
        <v>119</v>
      </c>
      <c r="D1166" s="181" t="s">
        <v>21</v>
      </c>
      <c r="E1166" s="181" t="s">
        <v>3</v>
      </c>
      <c r="F1166" s="181" t="s">
        <v>101</v>
      </c>
      <c r="G1166" s="181" t="s">
        <v>100</v>
      </c>
      <c r="H1166" s="181" t="s">
        <v>104</v>
      </c>
      <c r="I1166" s="183">
        <v>10</v>
      </c>
      <c r="AU1166" s="178"/>
      <c r="AV1166" s="178"/>
      <c r="AW1166" s="178"/>
      <c r="AX1166" s="178"/>
      <c r="AY1166" s="178"/>
      <c r="AZ1166" s="178"/>
      <c r="BA1166" s="178"/>
      <c r="BB1166" s="178"/>
      <c r="BC1166" s="178"/>
      <c r="BD1166" s="178"/>
      <c r="CF1166" s="178"/>
    </row>
    <row r="1167" spans="1:84" ht="15.75" x14ac:dyDescent="0.25">
      <c r="A1167" s="103" t="str">
        <f>DataTable3[[#This Row],[FlightNumber]]&amp;" "&amp;DataTable3[[#This Row],[Departure Date]]</f>
        <v>VS75y 44472</v>
      </c>
      <c r="B1167" s="185">
        <v>44472</v>
      </c>
      <c r="C1167" s="182" t="s">
        <v>118</v>
      </c>
      <c r="D1167" s="181" t="s">
        <v>3</v>
      </c>
      <c r="E1167" s="181" t="s">
        <v>21</v>
      </c>
      <c r="F1167" s="181" t="s">
        <v>99</v>
      </c>
      <c r="G1167" s="181" t="s">
        <v>100</v>
      </c>
      <c r="H1167" s="181" t="s">
        <v>106</v>
      </c>
      <c r="I1167" s="183">
        <v>10</v>
      </c>
      <c r="AU1167" s="178"/>
      <c r="AV1167" s="178"/>
      <c r="AW1167" s="178"/>
      <c r="AX1167" s="178"/>
      <c r="AY1167" s="178"/>
      <c r="AZ1167" s="178"/>
      <c r="BA1167" s="178"/>
      <c r="BB1167" s="178"/>
      <c r="BC1167" s="178"/>
      <c r="BD1167" s="178"/>
      <c r="CF1167" s="178"/>
    </row>
    <row r="1168" spans="1:84" ht="15.75" x14ac:dyDescent="0.25">
      <c r="A1168" s="103" t="str">
        <f>DataTable3[[#This Row],[FlightNumber]]&amp;" "&amp;DataTable3[[#This Row],[Departure Date]]</f>
        <v>VS28y 44472</v>
      </c>
      <c r="B1168" s="185">
        <v>44472</v>
      </c>
      <c r="C1168" s="182" t="s">
        <v>120</v>
      </c>
      <c r="D1168" s="181" t="s">
        <v>21</v>
      </c>
      <c r="E1168" s="181" t="s">
        <v>2</v>
      </c>
      <c r="F1168" s="181" t="s">
        <v>101</v>
      </c>
      <c r="G1168" s="181" t="s">
        <v>100</v>
      </c>
      <c r="H1168" s="181" t="s">
        <v>109</v>
      </c>
      <c r="I1168" s="183">
        <v>10</v>
      </c>
      <c r="AU1168" s="178"/>
      <c r="AV1168" s="178"/>
      <c r="AW1168" s="178"/>
      <c r="AX1168" s="178"/>
      <c r="AY1168" s="178"/>
      <c r="AZ1168" s="178"/>
      <c r="BA1168" s="178"/>
      <c r="BB1168" s="178"/>
      <c r="BC1168" s="178"/>
      <c r="BD1168" s="178"/>
      <c r="CF1168" s="178"/>
    </row>
    <row r="1169" spans="1:84" ht="15.75" x14ac:dyDescent="0.25">
      <c r="A1169" s="103" t="str">
        <f>DataTable3[[#This Row],[FlightNumber]]&amp;" "&amp;DataTable3[[#This Row],[Departure Date]]</f>
        <v>VS27y 44472</v>
      </c>
      <c r="B1169" s="185">
        <v>44472</v>
      </c>
      <c r="C1169" s="182" t="s">
        <v>117</v>
      </c>
      <c r="D1169" s="181" t="s">
        <v>2</v>
      </c>
      <c r="E1169" s="181" t="s">
        <v>21</v>
      </c>
      <c r="F1169" s="181" t="s">
        <v>99</v>
      </c>
      <c r="G1169" s="181" t="s">
        <v>100</v>
      </c>
      <c r="H1169" s="181" t="s">
        <v>107</v>
      </c>
      <c r="I1169" s="183">
        <v>10</v>
      </c>
      <c r="AU1169" s="178"/>
      <c r="AV1169" s="178"/>
      <c r="AW1169" s="178"/>
      <c r="AX1169" s="178"/>
      <c r="AY1169" s="178"/>
      <c r="AZ1169" s="178"/>
      <c r="BA1169" s="178"/>
      <c r="BB1169" s="178"/>
      <c r="BC1169" s="178"/>
      <c r="BD1169" s="178"/>
      <c r="CF1169" s="178"/>
    </row>
    <row r="1170" spans="1:84" ht="15.75" x14ac:dyDescent="0.25">
      <c r="A1170" s="103" t="str">
        <f>DataTable3[[#This Row],[FlightNumber]]&amp;" "&amp;DataTable3[[#This Row],[Departure Date]]</f>
        <v>VS27y 44473</v>
      </c>
      <c r="B1170" s="185">
        <v>44473</v>
      </c>
      <c r="C1170" s="182" t="s">
        <v>117</v>
      </c>
      <c r="D1170" s="181" t="s">
        <v>2</v>
      </c>
      <c r="E1170" s="181" t="s">
        <v>21</v>
      </c>
      <c r="F1170" s="181" t="s">
        <v>99</v>
      </c>
      <c r="G1170" s="181" t="s">
        <v>100</v>
      </c>
      <c r="H1170" s="181" t="s">
        <v>107</v>
      </c>
      <c r="I1170" s="183">
        <v>10</v>
      </c>
      <c r="AU1170" s="178"/>
      <c r="AV1170" s="178"/>
      <c r="AW1170" s="178"/>
      <c r="AX1170" s="178"/>
      <c r="AY1170" s="178"/>
      <c r="AZ1170" s="178"/>
      <c r="BA1170" s="178"/>
      <c r="BB1170" s="178"/>
      <c r="BC1170" s="178"/>
      <c r="BD1170" s="178"/>
      <c r="CF1170" s="178"/>
    </row>
    <row r="1171" spans="1:84" ht="15.75" x14ac:dyDescent="0.25">
      <c r="A1171" s="103" t="str">
        <f>DataTable3[[#This Row],[FlightNumber]]&amp;" "&amp;DataTable3[[#This Row],[Departure Date]]</f>
        <v>VS28y 44473</v>
      </c>
      <c r="B1171" s="185">
        <v>44473</v>
      </c>
      <c r="C1171" s="182" t="s">
        <v>120</v>
      </c>
      <c r="D1171" s="181" t="s">
        <v>21</v>
      </c>
      <c r="E1171" s="181" t="s">
        <v>2</v>
      </c>
      <c r="F1171" s="181" t="s">
        <v>101</v>
      </c>
      <c r="G1171" s="181" t="s">
        <v>100</v>
      </c>
      <c r="H1171" s="181" t="s">
        <v>109</v>
      </c>
      <c r="I1171" s="183">
        <v>10</v>
      </c>
      <c r="AU1171" s="178"/>
      <c r="AV1171" s="178"/>
      <c r="AW1171" s="178"/>
      <c r="AX1171" s="178"/>
      <c r="AY1171" s="178"/>
      <c r="AZ1171" s="178"/>
      <c r="BA1171" s="178"/>
      <c r="BB1171" s="178"/>
      <c r="BC1171" s="178"/>
      <c r="BD1171" s="178"/>
      <c r="CF1171" s="178"/>
    </row>
    <row r="1172" spans="1:84" ht="15.75" x14ac:dyDescent="0.25">
      <c r="A1172" s="103" t="str">
        <f>DataTable3[[#This Row],[FlightNumber]]&amp;" "&amp;DataTable3[[#This Row],[Departure Date]]</f>
        <v>VS75y 44473</v>
      </c>
      <c r="B1172" s="185">
        <v>44473</v>
      </c>
      <c r="C1172" s="182" t="s">
        <v>118</v>
      </c>
      <c r="D1172" s="181" t="s">
        <v>3</v>
      </c>
      <c r="E1172" s="181" t="s">
        <v>21</v>
      </c>
      <c r="F1172" s="181" t="s">
        <v>99</v>
      </c>
      <c r="G1172" s="181" t="s">
        <v>100</v>
      </c>
      <c r="H1172" s="181" t="s">
        <v>106</v>
      </c>
      <c r="I1172" s="183">
        <v>10</v>
      </c>
      <c r="AU1172" s="178"/>
      <c r="AV1172" s="178"/>
      <c r="AW1172" s="178"/>
      <c r="AX1172" s="178"/>
      <c r="AY1172" s="178"/>
      <c r="AZ1172" s="178"/>
      <c r="BA1172" s="178"/>
      <c r="BB1172" s="178"/>
      <c r="BC1172" s="178"/>
      <c r="BD1172" s="178"/>
      <c r="CF1172" s="178"/>
    </row>
    <row r="1173" spans="1:84" ht="15.75" x14ac:dyDescent="0.25">
      <c r="A1173" s="103" t="str">
        <f>DataTable3[[#This Row],[FlightNumber]]&amp;" "&amp;DataTable3[[#This Row],[Departure Date]]</f>
        <v>VS76y 44473</v>
      </c>
      <c r="B1173" s="185">
        <v>44473</v>
      </c>
      <c r="C1173" s="182" t="s">
        <v>119</v>
      </c>
      <c r="D1173" s="181" t="s">
        <v>21</v>
      </c>
      <c r="E1173" s="181" t="s">
        <v>3</v>
      </c>
      <c r="F1173" s="181" t="s">
        <v>101</v>
      </c>
      <c r="G1173" s="181" t="s">
        <v>100</v>
      </c>
      <c r="H1173" s="181" t="s">
        <v>104</v>
      </c>
      <c r="I1173" s="183">
        <v>10</v>
      </c>
      <c r="AU1173" s="178"/>
      <c r="AV1173" s="178"/>
      <c r="AW1173" s="178"/>
      <c r="AX1173" s="178"/>
      <c r="AY1173" s="178"/>
      <c r="AZ1173" s="178"/>
      <c r="BA1173" s="178"/>
      <c r="BB1173" s="178"/>
      <c r="BC1173" s="178"/>
      <c r="BD1173" s="178"/>
      <c r="CF1173" s="178"/>
    </row>
    <row r="1174" spans="1:84" ht="15.75" x14ac:dyDescent="0.25">
      <c r="A1174" s="103" t="str">
        <f>DataTable3[[#This Row],[FlightNumber]]&amp;" "&amp;DataTable3[[#This Row],[Departure Date]]</f>
        <v>VS76y 44474</v>
      </c>
      <c r="B1174" s="185">
        <v>44474</v>
      </c>
      <c r="C1174" s="182" t="s">
        <v>119</v>
      </c>
      <c r="D1174" s="181" t="s">
        <v>21</v>
      </c>
      <c r="E1174" s="181" t="s">
        <v>3</v>
      </c>
      <c r="F1174" s="181" t="s">
        <v>101</v>
      </c>
      <c r="G1174" s="181" t="s">
        <v>100</v>
      </c>
      <c r="H1174" s="181" t="s">
        <v>104</v>
      </c>
      <c r="I1174" s="183">
        <v>7</v>
      </c>
      <c r="AU1174" s="178"/>
      <c r="AV1174" s="178"/>
      <c r="AW1174" s="178"/>
      <c r="AX1174" s="178"/>
      <c r="AY1174" s="178"/>
      <c r="AZ1174" s="178"/>
      <c r="BA1174" s="178"/>
      <c r="BB1174" s="178"/>
      <c r="BC1174" s="178"/>
      <c r="BD1174" s="178"/>
      <c r="CF1174" s="178"/>
    </row>
    <row r="1175" spans="1:84" ht="15.75" x14ac:dyDescent="0.25">
      <c r="A1175" s="103" t="str">
        <f>DataTable3[[#This Row],[FlightNumber]]&amp;" "&amp;DataTable3[[#This Row],[Departure Date]]</f>
        <v>VS75y 44474</v>
      </c>
      <c r="B1175" s="185">
        <v>44474</v>
      </c>
      <c r="C1175" s="182" t="s">
        <v>131</v>
      </c>
      <c r="D1175" s="181" t="s">
        <v>3</v>
      </c>
      <c r="E1175" s="181" t="s">
        <v>21</v>
      </c>
      <c r="F1175" s="181" t="s">
        <v>99</v>
      </c>
      <c r="G1175" s="181" t="s">
        <v>100</v>
      </c>
      <c r="H1175" s="181" t="s">
        <v>106</v>
      </c>
      <c r="I1175" s="183">
        <v>3</v>
      </c>
      <c r="AU1175" s="178"/>
      <c r="AV1175" s="178"/>
      <c r="AW1175" s="178"/>
      <c r="AX1175" s="178"/>
      <c r="AY1175" s="178"/>
      <c r="AZ1175" s="178"/>
      <c r="BA1175" s="178"/>
      <c r="BB1175" s="178"/>
      <c r="BC1175" s="178"/>
      <c r="BD1175" s="178"/>
      <c r="CF1175" s="178"/>
    </row>
    <row r="1176" spans="1:84" ht="15.75" x14ac:dyDescent="0.25">
      <c r="A1176" s="103" t="str">
        <f>DataTable3[[#This Row],[FlightNumber]]&amp;" "&amp;DataTable3[[#This Row],[Departure Date]]</f>
        <v>VS28y 44474</v>
      </c>
      <c r="B1176" s="185">
        <v>44474</v>
      </c>
      <c r="C1176" s="182" t="s">
        <v>120</v>
      </c>
      <c r="D1176" s="181" t="s">
        <v>21</v>
      </c>
      <c r="E1176" s="181" t="s">
        <v>2</v>
      </c>
      <c r="F1176" s="181" t="s">
        <v>101</v>
      </c>
      <c r="G1176" s="181" t="s">
        <v>100</v>
      </c>
      <c r="H1176" s="181" t="s">
        <v>109</v>
      </c>
      <c r="I1176" s="183">
        <v>10</v>
      </c>
      <c r="AU1176" s="178"/>
      <c r="AV1176" s="178"/>
      <c r="AW1176" s="178"/>
      <c r="AX1176" s="178"/>
      <c r="AY1176" s="178"/>
      <c r="AZ1176" s="178"/>
      <c r="BA1176" s="178"/>
      <c r="BB1176" s="178"/>
      <c r="BC1176" s="178"/>
      <c r="BD1176" s="178"/>
      <c r="CF1176" s="178"/>
    </row>
    <row r="1177" spans="1:84" ht="15.75" x14ac:dyDescent="0.25">
      <c r="A1177" s="103" t="str">
        <f>DataTable3[[#This Row],[FlightNumber]]&amp;" "&amp;DataTable3[[#This Row],[Departure Date]]</f>
        <v>VS27y 44474</v>
      </c>
      <c r="B1177" s="185">
        <v>44474</v>
      </c>
      <c r="C1177" s="182" t="s">
        <v>117</v>
      </c>
      <c r="D1177" s="181" t="s">
        <v>2</v>
      </c>
      <c r="E1177" s="181" t="s">
        <v>21</v>
      </c>
      <c r="F1177" s="181" t="s">
        <v>99</v>
      </c>
      <c r="G1177" s="181" t="s">
        <v>100</v>
      </c>
      <c r="H1177" s="181" t="s">
        <v>107</v>
      </c>
      <c r="I1177" s="183">
        <v>10</v>
      </c>
      <c r="AU1177" s="178"/>
      <c r="AV1177" s="178"/>
      <c r="AW1177" s="178"/>
      <c r="AX1177" s="178"/>
      <c r="AY1177" s="178"/>
      <c r="AZ1177" s="178"/>
      <c r="BA1177" s="178"/>
      <c r="BB1177" s="178"/>
      <c r="BC1177" s="178"/>
      <c r="BD1177" s="178"/>
      <c r="CF1177" s="178"/>
    </row>
    <row r="1178" spans="1:84" ht="15.75" x14ac:dyDescent="0.25">
      <c r="A1178" s="103" t="str">
        <f>DataTable3[[#This Row],[FlightNumber]]&amp;" "&amp;DataTable3[[#This Row],[Departure Date]]</f>
        <v>VS27y 44475</v>
      </c>
      <c r="B1178" s="185">
        <v>44475</v>
      </c>
      <c r="C1178" s="182" t="s">
        <v>117</v>
      </c>
      <c r="D1178" s="181" t="s">
        <v>2</v>
      </c>
      <c r="E1178" s="181" t="s">
        <v>21</v>
      </c>
      <c r="F1178" s="181" t="s">
        <v>99</v>
      </c>
      <c r="G1178" s="181" t="s">
        <v>100</v>
      </c>
      <c r="H1178" s="181" t="s">
        <v>107</v>
      </c>
      <c r="I1178" s="183">
        <v>10</v>
      </c>
      <c r="AU1178" s="178"/>
      <c r="AV1178" s="178"/>
      <c r="AW1178" s="178"/>
      <c r="AX1178" s="178"/>
      <c r="AY1178" s="178"/>
      <c r="AZ1178" s="178"/>
      <c r="BA1178" s="178"/>
      <c r="BB1178" s="178"/>
      <c r="BC1178" s="178"/>
      <c r="BD1178" s="178"/>
      <c r="CF1178" s="178"/>
    </row>
    <row r="1179" spans="1:84" ht="15.75" x14ac:dyDescent="0.25">
      <c r="A1179" s="103" t="str">
        <f>DataTable3[[#This Row],[FlightNumber]]&amp;" "&amp;DataTable3[[#This Row],[Departure Date]]</f>
        <v>VS28y 44475</v>
      </c>
      <c r="B1179" s="185">
        <v>44475</v>
      </c>
      <c r="C1179" s="182" t="s">
        <v>120</v>
      </c>
      <c r="D1179" s="181" t="s">
        <v>21</v>
      </c>
      <c r="E1179" s="181" t="s">
        <v>2</v>
      </c>
      <c r="F1179" s="181" t="s">
        <v>101</v>
      </c>
      <c r="G1179" s="181" t="s">
        <v>100</v>
      </c>
      <c r="H1179" s="181" t="s">
        <v>109</v>
      </c>
      <c r="I1179" s="183">
        <v>10</v>
      </c>
      <c r="AU1179" s="178"/>
      <c r="AV1179" s="178"/>
      <c r="AW1179" s="178"/>
      <c r="AX1179" s="178"/>
      <c r="AY1179" s="178"/>
      <c r="AZ1179" s="178"/>
      <c r="BA1179" s="178"/>
      <c r="BB1179" s="178"/>
      <c r="BC1179" s="178"/>
      <c r="BD1179" s="178"/>
      <c r="CF1179" s="178"/>
    </row>
    <row r="1180" spans="1:84" ht="15.75" x14ac:dyDescent="0.25">
      <c r="A1180" s="103" t="str">
        <f>DataTable3[[#This Row],[FlightNumber]]&amp;" "&amp;DataTable3[[#This Row],[Departure Date]]</f>
        <v>VS75y 44475</v>
      </c>
      <c r="B1180" s="185">
        <v>44475</v>
      </c>
      <c r="C1180" s="182" t="s">
        <v>118</v>
      </c>
      <c r="D1180" s="181" t="s">
        <v>3</v>
      </c>
      <c r="E1180" s="181" t="s">
        <v>21</v>
      </c>
      <c r="F1180" s="181" t="s">
        <v>99</v>
      </c>
      <c r="G1180" s="181" t="s">
        <v>100</v>
      </c>
      <c r="H1180" s="181" t="s">
        <v>106</v>
      </c>
      <c r="I1180" s="183">
        <v>10</v>
      </c>
      <c r="AU1180" s="178"/>
      <c r="AV1180" s="178"/>
      <c r="AW1180" s="178"/>
      <c r="AX1180" s="178"/>
      <c r="AY1180" s="178"/>
      <c r="AZ1180" s="178"/>
      <c r="BA1180" s="178"/>
      <c r="BB1180" s="178"/>
      <c r="BC1180" s="178"/>
      <c r="BD1180" s="178"/>
      <c r="CF1180" s="178"/>
    </row>
    <row r="1181" spans="1:84" ht="15.75" x14ac:dyDescent="0.25">
      <c r="A1181" s="103" t="str">
        <f>DataTable3[[#This Row],[FlightNumber]]&amp;" "&amp;DataTable3[[#This Row],[Departure Date]]</f>
        <v>VS76y 44475</v>
      </c>
      <c r="B1181" s="185">
        <v>44475</v>
      </c>
      <c r="C1181" s="182" t="s">
        <v>119</v>
      </c>
      <c r="D1181" s="181" t="s">
        <v>21</v>
      </c>
      <c r="E1181" s="181" t="s">
        <v>3</v>
      </c>
      <c r="F1181" s="181" t="s">
        <v>101</v>
      </c>
      <c r="G1181" s="181" t="s">
        <v>100</v>
      </c>
      <c r="H1181" s="181" t="s">
        <v>104</v>
      </c>
      <c r="I1181" s="183">
        <v>10</v>
      </c>
      <c r="AU1181" s="178"/>
      <c r="AV1181" s="178"/>
      <c r="AW1181" s="178"/>
      <c r="AX1181" s="178"/>
      <c r="AY1181" s="178"/>
      <c r="AZ1181" s="178"/>
      <c r="BA1181" s="178"/>
      <c r="BB1181" s="178"/>
      <c r="BC1181" s="178"/>
      <c r="BD1181" s="178"/>
      <c r="CF1181" s="178"/>
    </row>
    <row r="1182" spans="1:84" ht="15.75" x14ac:dyDescent="0.25">
      <c r="A1182" s="103" t="str">
        <f>DataTable3[[#This Row],[FlightNumber]]&amp;" "&amp;DataTable3[[#This Row],[Departure Date]]</f>
        <v>VS76y 44476</v>
      </c>
      <c r="B1182" s="185">
        <v>44476</v>
      </c>
      <c r="C1182" s="182" t="s">
        <v>119</v>
      </c>
      <c r="D1182" s="181" t="s">
        <v>21</v>
      </c>
      <c r="E1182" s="181" t="s">
        <v>3</v>
      </c>
      <c r="F1182" s="181" t="s">
        <v>101</v>
      </c>
      <c r="G1182" s="181" t="s">
        <v>100</v>
      </c>
      <c r="H1182" s="181" t="s">
        <v>104</v>
      </c>
      <c r="I1182" s="183">
        <v>10</v>
      </c>
      <c r="AU1182" s="178"/>
      <c r="AV1182" s="178"/>
      <c r="AW1182" s="178"/>
      <c r="AX1182" s="178"/>
      <c r="AY1182" s="178"/>
      <c r="AZ1182" s="178"/>
      <c r="BA1182" s="178"/>
      <c r="BB1182" s="178"/>
      <c r="BC1182" s="178"/>
      <c r="BD1182" s="178"/>
      <c r="CF1182" s="178"/>
    </row>
    <row r="1183" spans="1:84" ht="15.75" x14ac:dyDescent="0.25">
      <c r="A1183" s="103" t="str">
        <f>DataTable3[[#This Row],[FlightNumber]]&amp;" "&amp;DataTable3[[#This Row],[Departure Date]]</f>
        <v>VS75y 44476</v>
      </c>
      <c r="B1183" s="185">
        <v>44476</v>
      </c>
      <c r="C1183" s="182" t="s">
        <v>118</v>
      </c>
      <c r="D1183" s="181" t="s">
        <v>3</v>
      </c>
      <c r="E1183" s="181" t="s">
        <v>21</v>
      </c>
      <c r="F1183" s="181" t="s">
        <v>99</v>
      </c>
      <c r="G1183" s="181" t="s">
        <v>100</v>
      </c>
      <c r="H1183" s="181" t="s">
        <v>106</v>
      </c>
      <c r="I1183" s="183">
        <v>10</v>
      </c>
      <c r="AU1183" s="178"/>
      <c r="AV1183" s="178"/>
      <c r="AW1183" s="178"/>
      <c r="AX1183" s="178"/>
      <c r="AY1183" s="178"/>
      <c r="AZ1183" s="178"/>
      <c r="BA1183" s="178"/>
      <c r="BB1183" s="178"/>
      <c r="BC1183" s="178"/>
      <c r="BD1183" s="178"/>
      <c r="CF1183" s="178"/>
    </row>
    <row r="1184" spans="1:84" ht="15.75" x14ac:dyDescent="0.25">
      <c r="A1184" s="103" t="str">
        <f>DataTable3[[#This Row],[FlightNumber]]&amp;" "&amp;DataTable3[[#This Row],[Departure Date]]</f>
        <v>VS28y 44476</v>
      </c>
      <c r="B1184" s="185">
        <v>44476</v>
      </c>
      <c r="C1184" s="182" t="s">
        <v>120</v>
      </c>
      <c r="D1184" s="181" t="s">
        <v>21</v>
      </c>
      <c r="E1184" s="181" t="s">
        <v>2</v>
      </c>
      <c r="F1184" s="181" t="s">
        <v>101</v>
      </c>
      <c r="G1184" s="181" t="s">
        <v>100</v>
      </c>
      <c r="H1184" s="181" t="s">
        <v>109</v>
      </c>
      <c r="I1184" s="183">
        <v>10</v>
      </c>
      <c r="AU1184" s="178"/>
      <c r="AV1184" s="178"/>
      <c r="AW1184" s="178"/>
      <c r="AX1184" s="178"/>
      <c r="AY1184" s="178"/>
      <c r="AZ1184" s="178"/>
      <c r="BA1184" s="178"/>
      <c r="BB1184" s="178"/>
      <c r="BC1184" s="178"/>
      <c r="BD1184" s="178"/>
      <c r="CF1184" s="178"/>
    </row>
    <row r="1185" spans="1:84" ht="15.75" x14ac:dyDescent="0.25">
      <c r="A1185" s="103" t="str">
        <f>DataTable3[[#This Row],[FlightNumber]]&amp;" "&amp;DataTable3[[#This Row],[Departure Date]]</f>
        <v>VS27y 44476</v>
      </c>
      <c r="B1185" s="185">
        <v>44476</v>
      </c>
      <c r="C1185" s="182" t="s">
        <v>117</v>
      </c>
      <c r="D1185" s="181" t="s">
        <v>2</v>
      </c>
      <c r="E1185" s="181" t="s">
        <v>21</v>
      </c>
      <c r="F1185" s="181" t="s">
        <v>99</v>
      </c>
      <c r="G1185" s="181" t="s">
        <v>100</v>
      </c>
      <c r="H1185" s="181" t="s">
        <v>107</v>
      </c>
      <c r="I1185" s="183">
        <v>10</v>
      </c>
      <c r="AU1185" s="178"/>
      <c r="AV1185" s="178"/>
      <c r="AW1185" s="178"/>
      <c r="AX1185" s="178"/>
      <c r="AY1185" s="178"/>
      <c r="AZ1185" s="178"/>
      <c r="BA1185" s="178"/>
      <c r="BB1185" s="178"/>
      <c r="BC1185" s="178"/>
      <c r="BD1185" s="178"/>
      <c r="CF1185" s="178"/>
    </row>
    <row r="1186" spans="1:84" ht="15.75" x14ac:dyDescent="0.25">
      <c r="A1186" s="103" t="str">
        <f>DataTable3[[#This Row],[FlightNumber]]&amp;" "&amp;DataTable3[[#This Row],[Departure Date]]</f>
        <v>VS27y 44477</v>
      </c>
      <c r="B1186" s="185">
        <v>44477</v>
      </c>
      <c r="C1186" s="182" t="s">
        <v>117</v>
      </c>
      <c r="D1186" s="181" t="s">
        <v>2</v>
      </c>
      <c r="E1186" s="181" t="s">
        <v>21</v>
      </c>
      <c r="F1186" s="181" t="s">
        <v>99</v>
      </c>
      <c r="G1186" s="181" t="s">
        <v>100</v>
      </c>
      <c r="H1186" s="181" t="s">
        <v>107</v>
      </c>
      <c r="I1186" s="183">
        <v>10</v>
      </c>
      <c r="AU1186" s="178"/>
      <c r="AV1186" s="178"/>
      <c r="AW1186" s="178"/>
      <c r="AX1186" s="178"/>
      <c r="AY1186" s="178"/>
      <c r="AZ1186" s="178"/>
      <c r="BA1186" s="178"/>
      <c r="BB1186" s="178"/>
      <c r="BC1186" s="178"/>
      <c r="BD1186" s="178"/>
      <c r="CF1186" s="178"/>
    </row>
    <row r="1187" spans="1:84" ht="15.75" x14ac:dyDescent="0.25">
      <c r="A1187" s="103" t="str">
        <f>DataTable3[[#This Row],[FlightNumber]]&amp;" "&amp;DataTable3[[#This Row],[Departure Date]]</f>
        <v>VS28y 44477</v>
      </c>
      <c r="B1187" s="185">
        <v>44477</v>
      </c>
      <c r="C1187" s="182" t="s">
        <v>120</v>
      </c>
      <c r="D1187" s="181" t="s">
        <v>21</v>
      </c>
      <c r="E1187" s="181" t="s">
        <v>2</v>
      </c>
      <c r="F1187" s="181" t="s">
        <v>101</v>
      </c>
      <c r="G1187" s="181" t="s">
        <v>100</v>
      </c>
      <c r="H1187" s="181" t="s">
        <v>109</v>
      </c>
      <c r="I1187" s="183">
        <v>10</v>
      </c>
      <c r="AU1187" s="178"/>
      <c r="AV1187" s="178"/>
      <c r="AW1187" s="178"/>
      <c r="AX1187" s="178"/>
      <c r="AY1187" s="178"/>
      <c r="AZ1187" s="178"/>
      <c r="BA1187" s="178"/>
      <c r="BB1187" s="178"/>
      <c r="BC1187" s="178"/>
      <c r="BD1187" s="178"/>
      <c r="CF1187" s="178"/>
    </row>
    <row r="1188" spans="1:84" ht="15.75" x14ac:dyDescent="0.25">
      <c r="A1188" s="103" t="str">
        <f>DataTable3[[#This Row],[FlightNumber]]&amp;" "&amp;DataTable3[[#This Row],[Departure Date]]</f>
        <v>VS75y 44477</v>
      </c>
      <c r="B1188" s="185">
        <v>44477</v>
      </c>
      <c r="C1188" s="182" t="s">
        <v>118</v>
      </c>
      <c r="D1188" s="181" t="s">
        <v>3</v>
      </c>
      <c r="E1188" s="181" t="s">
        <v>21</v>
      </c>
      <c r="F1188" s="181" t="s">
        <v>99</v>
      </c>
      <c r="G1188" s="181" t="s">
        <v>100</v>
      </c>
      <c r="H1188" s="181" t="s">
        <v>106</v>
      </c>
      <c r="I1188" s="183">
        <v>10</v>
      </c>
      <c r="AU1188" s="178"/>
      <c r="AV1188" s="178"/>
      <c r="AW1188" s="178"/>
      <c r="AX1188" s="178"/>
      <c r="AY1188" s="178"/>
      <c r="AZ1188" s="178"/>
      <c r="BA1188" s="178"/>
      <c r="BB1188" s="178"/>
      <c r="BC1188" s="178"/>
      <c r="BD1188" s="178"/>
      <c r="CF1188" s="178"/>
    </row>
    <row r="1189" spans="1:84" ht="15.75" x14ac:dyDescent="0.25">
      <c r="A1189" s="103" t="str">
        <f>DataTable3[[#This Row],[FlightNumber]]&amp;" "&amp;DataTable3[[#This Row],[Departure Date]]</f>
        <v>VS76y 44477</v>
      </c>
      <c r="B1189" s="185">
        <v>44477</v>
      </c>
      <c r="C1189" s="182" t="s">
        <v>119</v>
      </c>
      <c r="D1189" s="181" t="s">
        <v>21</v>
      </c>
      <c r="E1189" s="181" t="s">
        <v>3</v>
      </c>
      <c r="F1189" s="181" t="s">
        <v>101</v>
      </c>
      <c r="G1189" s="181" t="s">
        <v>100</v>
      </c>
      <c r="H1189" s="181" t="s">
        <v>104</v>
      </c>
      <c r="I1189" s="183">
        <v>10</v>
      </c>
      <c r="AU1189" s="178"/>
      <c r="AV1189" s="178"/>
      <c r="AW1189" s="178"/>
      <c r="AX1189" s="178"/>
      <c r="AY1189" s="178"/>
      <c r="AZ1189" s="178"/>
      <c r="BA1189" s="178"/>
      <c r="BB1189" s="178"/>
      <c r="BC1189" s="178"/>
      <c r="BD1189" s="178"/>
      <c r="CF1189" s="178"/>
    </row>
    <row r="1190" spans="1:84" ht="15.75" x14ac:dyDescent="0.25">
      <c r="A1190" s="103" t="str">
        <f>DataTable3[[#This Row],[FlightNumber]]&amp;" "&amp;DataTable3[[#This Row],[Departure Date]]</f>
        <v>VS71y 44477</v>
      </c>
      <c r="B1190" s="185">
        <v>44477</v>
      </c>
      <c r="C1190" s="182" t="s">
        <v>122</v>
      </c>
      <c r="D1190" s="181" t="s">
        <v>11</v>
      </c>
      <c r="E1190" s="181" t="s">
        <v>21</v>
      </c>
      <c r="F1190" s="181" t="s">
        <v>99</v>
      </c>
      <c r="G1190" s="181" t="s">
        <v>100</v>
      </c>
      <c r="H1190" s="181" t="s">
        <v>108</v>
      </c>
      <c r="I1190" s="183">
        <v>1</v>
      </c>
      <c r="AU1190" s="178"/>
      <c r="AV1190" s="178"/>
      <c r="AW1190" s="178"/>
      <c r="AX1190" s="178"/>
      <c r="AY1190" s="178"/>
      <c r="AZ1190" s="178"/>
      <c r="BA1190" s="178"/>
      <c r="BB1190" s="178"/>
      <c r="BC1190" s="178"/>
      <c r="BD1190" s="178"/>
      <c r="CF1190" s="178"/>
    </row>
    <row r="1191" spans="1:84" ht="15.75" x14ac:dyDescent="0.25">
      <c r="A1191" s="103" t="str">
        <f>DataTable3[[#This Row],[FlightNumber]]&amp;" "&amp;DataTable3[[#This Row],[Departure Date]]</f>
        <v>VS72y 44477</v>
      </c>
      <c r="B1191" s="185">
        <v>44477</v>
      </c>
      <c r="C1191" s="182" t="s">
        <v>121</v>
      </c>
      <c r="D1191" s="181" t="s">
        <v>21</v>
      </c>
      <c r="E1191" s="181" t="s">
        <v>11</v>
      </c>
      <c r="F1191" s="181" t="s">
        <v>101</v>
      </c>
      <c r="G1191" s="181" t="s">
        <v>100</v>
      </c>
      <c r="H1191" s="181" t="s">
        <v>105</v>
      </c>
      <c r="I1191" s="183">
        <v>0</v>
      </c>
      <c r="AU1191" s="178"/>
      <c r="AV1191" s="178"/>
      <c r="AW1191" s="178"/>
      <c r="AX1191" s="178"/>
      <c r="AY1191" s="178"/>
      <c r="AZ1191" s="178"/>
      <c r="BA1191" s="178"/>
      <c r="BB1191" s="178"/>
      <c r="BC1191" s="178"/>
      <c r="BD1191" s="178"/>
      <c r="CF1191" s="178"/>
    </row>
    <row r="1192" spans="1:84" ht="15.75" x14ac:dyDescent="0.25">
      <c r="A1192" s="103" t="str">
        <f>DataTable3[[#This Row],[FlightNumber]]&amp;" "&amp;DataTable3[[#This Row],[Departure Date]]</f>
        <v>VS72y 44478</v>
      </c>
      <c r="B1192" s="185">
        <v>44478</v>
      </c>
      <c r="C1192" s="182" t="s">
        <v>121</v>
      </c>
      <c r="D1192" s="181" t="s">
        <v>21</v>
      </c>
      <c r="E1192" s="181" t="s">
        <v>11</v>
      </c>
      <c r="F1192" s="181" t="s">
        <v>101</v>
      </c>
      <c r="G1192" s="181" t="s">
        <v>100</v>
      </c>
      <c r="H1192" s="181" t="s">
        <v>105</v>
      </c>
      <c r="I1192" s="183">
        <v>1</v>
      </c>
      <c r="AU1192" s="178"/>
      <c r="AV1192" s="178"/>
      <c r="AW1192" s="178"/>
      <c r="AX1192" s="178"/>
      <c r="AY1192" s="178"/>
      <c r="AZ1192" s="178"/>
      <c r="BA1192" s="178"/>
      <c r="BB1192" s="178"/>
      <c r="BC1192" s="178"/>
      <c r="BD1192" s="178"/>
      <c r="CF1192" s="178"/>
    </row>
    <row r="1193" spans="1:84" ht="15.75" x14ac:dyDescent="0.25">
      <c r="A1193" s="103" t="str">
        <f>DataTable3[[#This Row],[FlightNumber]]&amp;" "&amp;DataTable3[[#This Row],[Departure Date]]</f>
        <v>VS71y 44478</v>
      </c>
      <c r="B1193" s="185">
        <v>44478</v>
      </c>
      <c r="C1193" s="182" t="s">
        <v>122</v>
      </c>
      <c r="D1193" s="181" t="s">
        <v>11</v>
      </c>
      <c r="E1193" s="181" t="s">
        <v>21</v>
      </c>
      <c r="F1193" s="181" t="s">
        <v>99</v>
      </c>
      <c r="G1193" s="181" t="s">
        <v>100</v>
      </c>
      <c r="H1193" s="181" t="s">
        <v>108</v>
      </c>
      <c r="I1193" s="183">
        <v>2</v>
      </c>
      <c r="AU1193" s="178"/>
      <c r="AV1193" s="178"/>
      <c r="AW1193" s="178"/>
      <c r="AX1193" s="178"/>
      <c r="AY1193" s="178"/>
      <c r="AZ1193" s="178"/>
      <c r="BA1193" s="178"/>
      <c r="BB1193" s="178"/>
      <c r="BC1193" s="178"/>
      <c r="BD1193" s="178"/>
      <c r="CF1193" s="178"/>
    </row>
    <row r="1194" spans="1:84" ht="15.75" x14ac:dyDescent="0.25">
      <c r="A1194" s="103" t="str">
        <f>DataTable3[[#This Row],[FlightNumber]]&amp;" "&amp;DataTable3[[#This Row],[Departure Date]]</f>
        <v>VS76y 44478</v>
      </c>
      <c r="B1194" s="185">
        <v>44478</v>
      </c>
      <c r="C1194" s="182" t="s">
        <v>119</v>
      </c>
      <c r="D1194" s="181" t="s">
        <v>21</v>
      </c>
      <c r="E1194" s="181" t="s">
        <v>3</v>
      </c>
      <c r="F1194" s="181" t="s">
        <v>101</v>
      </c>
      <c r="G1194" s="181" t="s">
        <v>100</v>
      </c>
      <c r="H1194" s="181" t="s">
        <v>104</v>
      </c>
      <c r="I1194" s="183">
        <v>10</v>
      </c>
      <c r="AU1194" s="178"/>
      <c r="AV1194" s="178"/>
      <c r="AW1194" s="178"/>
      <c r="AX1194" s="178"/>
      <c r="AY1194" s="178"/>
      <c r="AZ1194" s="178"/>
      <c r="BA1194" s="178"/>
      <c r="BB1194" s="178"/>
      <c r="BC1194" s="178"/>
      <c r="BD1194" s="178"/>
      <c r="CF1194" s="178"/>
    </row>
    <row r="1195" spans="1:84" ht="15.75" x14ac:dyDescent="0.25">
      <c r="A1195" s="103" t="str">
        <f>DataTable3[[#This Row],[FlightNumber]]&amp;" "&amp;DataTable3[[#This Row],[Departure Date]]</f>
        <v>VS75y 44478</v>
      </c>
      <c r="B1195" s="185">
        <v>44478</v>
      </c>
      <c r="C1195" s="182" t="s">
        <v>118</v>
      </c>
      <c r="D1195" s="181" t="s">
        <v>3</v>
      </c>
      <c r="E1195" s="181" t="s">
        <v>21</v>
      </c>
      <c r="F1195" s="181" t="s">
        <v>99</v>
      </c>
      <c r="G1195" s="181" t="s">
        <v>100</v>
      </c>
      <c r="H1195" s="181" t="s">
        <v>106</v>
      </c>
      <c r="I1195" s="183">
        <v>10</v>
      </c>
      <c r="AU1195" s="178"/>
      <c r="AV1195" s="178"/>
      <c r="AW1195" s="178"/>
      <c r="AX1195" s="178"/>
      <c r="AY1195" s="178"/>
      <c r="AZ1195" s="178"/>
      <c r="BA1195" s="178"/>
      <c r="BB1195" s="178"/>
      <c r="BC1195" s="178"/>
      <c r="BD1195" s="178"/>
      <c r="CF1195" s="178"/>
    </row>
    <row r="1196" spans="1:84" ht="15.75" x14ac:dyDescent="0.25">
      <c r="A1196" s="103" t="str">
        <f>DataTable3[[#This Row],[FlightNumber]]&amp;" "&amp;DataTable3[[#This Row],[Departure Date]]</f>
        <v>VS28y 44478</v>
      </c>
      <c r="B1196" s="185">
        <v>44478</v>
      </c>
      <c r="C1196" s="182" t="s">
        <v>120</v>
      </c>
      <c r="D1196" s="181" t="s">
        <v>21</v>
      </c>
      <c r="E1196" s="181" t="s">
        <v>2</v>
      </c>
      <c r="F1196" s="181" t="s">
        <v>101</v>
      </c>
      <c r="G1196" s="181" t="s">
        <v>100</v>
      </c>
      <c r="H1196" s="181" t="s">
        <v>109</v>
      </c>
      <c r="I1196" s="183">
        <v>10</v>
      </c>
      <c r="AU1196" s="178"/>
      <c r="AV1196" s="178"/>
      <c r="AW1196" s="178"/>
      <c r="AX1196" s="178"/>
      <c r="AY1196" s="178"/>
      <c r="AZ1196" s="178"/>
      <c r="BA1196" s="178"/>
      <c r="BB1196" s="178"/>
      <c r="BC1196" s="178"/>
      <c r="BD1196" s="178"/>
      <c r="CF1196" s="178"/>
    </row>
    <row r="1197" spans="1:84" ht="15.75" x14ac:dyDescent="0.25">
      <c r="A1197" s="103" t="str">
        <f>DataTable3[[#This Row],[FlightNumber]]&amp;" "&amp;DataTable3[[#This Row],[Departure Date]]</f>
        <v>VS27y 44478</v>
      </c>
      <c r="B1197" s="185">
        <v>44478</v>
      </c>
      <c r="C1197" s="182" t="s">
        <v>117</v>
      </c>
      <c r="D1197" s="181" t="s">
        <v>2</v>
      </c>
      <c r="E1197" s="181" t="s">
        <v>21</v>
      </c>
      <c r="F1197" s="181" t="s">
        <v>99</v>
      </c>
      <c r="G1197" s="181" t="s">
        <v>100</v>
      </c>
      <c r="H1197" s="181" t="s">
        <v>107</v>
      </c>
      <c r="I1197" s="183">
        <v>10</v>
      </c>
      <c r="AU1197" s="178"/>
      <c r="AV1197" s="178"/>
      <c r="AW1197" s="178"/>
      <c r="AX1197" s="178"/>
      <c r="AY1197" s="178"/>
      <c r="AZ1197" s="178"/>
      <c r="BA1197" s="178"/>
      <c r="BB1197" s="178"/>
      <c r="BC1197" s="178"/>
      <c r="BD1197" s="178"/>
      <c r="CF1197" s="178"/>
    </row>
    <row r="1198" spans="1:84" ht="15.75" x14ac:dyDescent="0.25">
      <c r="A1198" s="103" t="str">
        <f>DataTable3[[#This Row],[FlightNumber]]&amp;" "&amp;DataTable3[[#This Row],[Departure Date]]</f>
        <v>VS27y 44479</v>
      </c>
      <c r="B1198" s="185">
        <v>44479</v>
      </c>
      <c r="C1198" s="182" t="s">
        <v>117</v>
      </c>
      <c r="D1198" s="181" t="s">
        <v>2</v>
      </c>
      <c r="E1198" s="181" t="s">
        <v>21</v>
      </c>
      <c r="F1198" s="181" t="s">
        <v>99</v>
      </c>
      <c r="G1198" s="181" t="s">
        <v>100</v>
      </c>
      <c r="H1198" s="181" t="s">
        <v>107</v>
      </c>
      <c r="I1198" s="183">
        <v>10</v>
      </c>
      <c r="AU1198" s="178"/>
      <c r="AV1198" s="178"/>
      <c r="AW1198" s="178"/>
      <c r="AX1198" s="178"/>
      <c r="AY1198" s="178"/>
      <c r="AZ1198" s="178"/>
      <c r="BA1198" s="178"/>
      <c r="BB1198" s="178"/>
      <c r="BC1198" s="178"/>
      <c r="BD1198" s="178"/>
      <c r="CF1198" s="178"/>
    </row>
    <row r="1199" spans="1:84" ht="15.75" x14ac:dyDescent="0.25">
      <c r="A1199" s="103" t="str">
        <f>DataTable3[[#This Row],[FlightNumber]]&amp;" "&amp;DataTable3[[#This Row],[Departure Date]]</f>
        <v>VS28y 44479</v>
      </c>
      <c r="B1199" s="185">
        <v>44479</v>
      </c>
      <c r="C1199" s="182" t="s">
        <v>120</v>
      </c>
      <c r="D1199" s="181" t="s">
        <v>21</v>
      </c>
      <c r="E1199" s="181" t="s">
        <v>2</v>
      </c>
      <c r="F1199" s="181" t="s">
        <v>101</v>
      </c>
      <c r="G1199" s="181" t="s">
        <v>100</v>
      </c>
      <c r="H1199" s="181" t="s">
        <v>109</v>
      </c>
      <c r="I1199" s="183">
        <v>10</v>
      </c>
      <c r="AU1199" s="178"/>
      <c r="AV1199" s="178"/>
      <c r="AW1199" s="178"/>
      <c r="AX1199" s="178"/>
      <c r="AY1199" s="178"/>
      <c r="AZ1199" s="178"/>
      <c r="BA1199" s="178"/>
      <c r="BB1199" s="178"/>
      <c r="BC1199" s="178"/>
      <c r="BD1199" s="178"/>
      <c r="CF1199" s="178"/>
    </row>
    <row r="1200" spans="1:84" ht="15.75" x14ac:dyDescent="0.25">
      <c r="A1200" s="103" t="str">
        <f>DataTable3[[#This Row],[FlightNumber]]&amp;" "&amp;DataTable3[[#This Row],[Departure Date]]</f>
        <v>VS75y 44479</v>
      </c>
      <c r="B1200" s="185">
        <v>44479</v>
      </c>
      <c r="C1200" s="182" t="s">
        <v>118</v>
      </c>
      <c r="D1200" s="181" t="s">
        <v>3</v>
      </c>
      <c r="E1200" s="181" t="s">
        <v>21</v>
      </c>
      <c r="F1200" s="181" t="s">
        <v>99</v>
      </c>
      <c r="G1200" s="181" t="s">
        <v>100</v>
      </c>
      <c r="H1200" s="181" t="s">
        <v>106</v>
      </c>
      <c r="I1200" s="183">
        <v>10</v>
      </c>
      <c r="AU1200" s="178"/>
      <c r="AV1200" s="178"/>
      <c r="AW1200" s="178"/>
      <c r="AX1200" s="178"/>
      <c r="AY1200" s="178"/>
      <c r="AZ1200" s="178"/>
      <c r="BA1200" s="178"/>
      <c r="BB1200" s="178"/>
      <c r="BC1200" s="178"/>
      <c r="BD1200" s="178"/>
      <c r="CF1200" s="178"/>
    </row>
    <row r="1201" spans="1:84" ht="15.75" x14ac:dyDescent="0.25">
      <c r="A1201" s="103" t="str">
        <f>DataTable3[[#This Row],[FlightNumber]]&amp;" "&amp;DataTable3[[#This Row],[Departure Date]]</f>
        <v>VS76y 44479</v>
      </c>
      <c r="B1201" s="185">
        <v>44479</v>
      </c>
      <c r="C1201" s="182" t="s">
        <v>119</v>
      </c>
      <c r="D1201" s="181" t="s">
        <v>21</v>
      </c>
      <c r="E1201" s="181" t="s">
        <v>3</v>
      </c>
      <c r="F1201" s="181" t="s">
        <v>101</v>
      </c>
      <c r="G1201" s="181" t="s">
        <v>100</v>
      </c>
      <c r="H1201" s="181" t="s">
        <v>104</v>
      </c>
      <c r="I1201" s="183">
        <v>10</v>
      </c>
      <c r="AU1201" s="178"/>
      <c r="AV1201" s="178"/>
      <c r="AW1201" s="178"/>
      <c r="AX1201" s="178"/>
      <c r="AY1201" s="178"/>
      <c r="AZ1201" s="178"/>
      <c r="BA1201" s="178"/>
      <c r="BB1201" s="178"/>
      <c r="BC1201" s="178"/>
      <c r="BD1201" s="178"/>
      <c r="CF1201" s="178"/>
    </row>
    <row r="1202" spans="1:84" ht="15.75" x14ac:dyDescent="0.25">
      <c r="A1202" s="103" t="str">
        <f>DataTable3[[#This Row],[FlightNumber]]&amp;" "&amp;DataTable3[[#This Row],[Departure Date]]</f>
        <v>VS76y 44480</v>
      </c>
      <c r="B1202" s="185">
        <v>44480</v>
      </c>
      <c r="C1202" s="182" t="s">
        <v>119</v>
      </c>
      <c r="D1202" s="181" t="s">
        <v>21</v>
      </c>
      <c r="E1202" s="181" t="s">
        <v>3</v>
      </c>
      <c r="F1202" s="181" t="s">
        <v>101</v>
      </c>
      <c r="G1202" s="181" t="s">
        <v>100</v>
      </c>
      <c r="H1202" s="181" t="s">
        <v>104</v>
      </c>
      <c r="I1202" s="183">
        <v>10</v>
      </c>
      <c r="AU1202" s="178"/>
      <c r="AV1202" s="178"/>
      <c r="AW1202" s="178"/>
      <c r="AX1202" s="178"/>
      <c r="AY1202" s="178"/>
      <c r="AZ1202" s="178"/>
      <c r="BA1202" s="178"/>
      <c r="BB1202" s="178"/>
      <c r="BC1202" s="178"/>
      <c r="BD1202" s="178"/>
      <c r="CF1202" s="178"/>
    </row>
    <row r="1203" spans="1:84" ht="15.75" x14ac:dyDescent="0.25">
      <c r="A1203" s="103" t="str">
        <f>DataTable3[[#This Row],[FlightNumber]]&amp;" "&amp;DataTable3[[#This Row],[Departure Date]]</f>
        <v>VS75y 44480</v>
      </c>
      <c r="B1203" s="185">
        <v>44480</v>
      </c>
      <c r="C1203" s="182" t="s">
        <v>118</v>
      </c>
      <c r="D1203" s="181" t="s">
        <v>3</v>
      </c>
      <c r="E1203" s="181" t="s">
        <v>21</v>
      </c>
      <c r="F1203" s="181" t="s">
        <v>99</v>
      </c>
      <c r="G1203" s="181" t="s">
        <v>100</v>
      </c>
      <c r="H1203" s="181" t="s">
        <v>106</v>
      </c>
      <c r="I1203" s="183">
        <v>3</v>
      </c>
      <c r="AU1203" s="178"/>
      <c r="AV1203" s="178"/>
      <c r="AW1203" s="178"/>
      <c r="AX1203" s="178"/>
      <c r="AY1203" s="178"/>
      <c r="AZ1203" s="178"/>
      <c r="BA1203" s="178"/>
      <c r="BB1203" s="178"/>
      <c r="BC1203" s="178"/>
      <c r="BD1203" s="178"/>
      <c r="CF1203" s="178"/>
    </row>
    <row r="1204" spans="1:84" ht="15.75" x14ac:dyDescent="0.25">
      <c r="A1204" s="103" t="str">
        <f>DataTable3[[#This Row],[FlightNumber]]&amp;" "&amp;DataTable3[[#This Row],[Departure Date]]</f>
        <v>VS28y 44480</v>
      </c>
      <c r="B1204" s="185">
        <v>44480</v>
      </c>
      <c r="C1204" s="182" t="s">
        <v>120</v>
      </c>
      <c r="D1204" s="181" t="s">
        <v>21</v>
      </c>
      <c r="E1204" s="181" t="s">
        <v>2</v>
      </c>
      <c r="F1204" s="181" t="s">
        <v>101</v>
      </c>
      <c r="G1204" s="181" t="s">
        <v>100</v>
      </c>
      <c r="H1204" s="181" t="s">
        <v>109</v>
      </c>
      <c r="I1204" s="183">
        <v>5</v>
      </c>
      <c r="AU1204" s="178"/>
      <c r="AV1204" s="178"/>
      <c r="AW1204" s="178"/>
      <c r="AX1204" s="178"/>
      <c r="AY1204" s="178"/>
      <c r="AZ1204" s="178"/>
      <c r="BA1204" s="178"/>
      <c r="BB1204" s="178"/>
      <c r="BC1204" s="178"/>
      <c r="BD1204" s="178"/>
      <c r="CF1204" s="178"/>
    </row>
    <row r="1205" spans="1:84" ht="15.75" x14ac:dyDescent="0.25">
      <c r="A1205" s="103" t="str">
        <f>DataTable3[[#This Row],[FlightNumber]]&amp;" "&amp;DataTable3[[#This Row],[Departure Date]]</f>
        <v>VS27y 44480</v>
      </c>
      <c r="B1205" s="185">
        <v>44480</v>
      </c>
      <c r="C1205" s="182" t="s">
        <v>117</v>
      </c>
      <c r="D1205" s="181" t="s">
        <v>2</v>
      </c>
      <c r="E1205" s="181" t="s">
        <v>21</v>
      </c>
      <c r="F1205" s="181" t="s">
        <v>99</v>
      </c>
      <c r="G1205" s="181" t="s">
        <v>100</v>
      </c>
      <c r="H1205" s="181" t="s">
        <v>107</v>
      </c>
      <c r="I1205" s="183">
        <v>10</v>
      </c>
      <c r="AU1205" s="178"/>
      <c r="AV1205" s="178"/>
      <c r="AW1205" s="178"/>
      <c r="AX1205" s="178"/>
      <c r="AY1205" s="178"/>
      <c r="AZ1205" s="178"/>
      <c r="BA1205" s="178"/>
      <c r="BB1205" s="178"/>
      <c r="BC1205" s="178"/>
      <c r="BD1205" s="178"/>
      <c r="CF1205" s="178"/>
    </row>
    <row r="1206" spans="1:84" ht="15.75" x14ac:dyDescent="0.25">
      <c r="A1206" s="103" t="str">
        <f>DataTable3[[#This Row],[FlightNumber]]&amp;" "&amp;DataTable3[[#This Row],[Departure Date]]</f>
        <v>VS27y 44481</v>
      </c>
      <c r="B1206" s="185">
        <v>44481</v>
      </c>
      <c r="C1206" s="182" t="s">
        <v>117</v>
      </c>
      <c r="D1206" s="181" t="s">
        <v>2</v>
      </c>
      <c r="E1206" s="181" t="s">
        <v>21</v>
      </c>
      <c r="F1206" s="181" t="s">
        <v>99</v>
      </c>
      <c r="G1206" s="181" t="s">
        <v>100</v>
      </c>
      <c r="H1206" s="181" t="s">
        <v>107</v>
      </c>
      <c r="I1206" s="183">
        <v>10</v>
      </c>
      <c r="AU1206" s="178"/>
      <c r="AV1206" s="178"/>
      <c r="AW1206" s="178"/>
      <c r="AX1206" s="178"/>
      <c r="AY1206" s="178"/>
      <c r="AZ1206" s="178"/>
      <c r="BA1206" s="178"/>
      <c r="BB1206" s="178"/>
      <c r="BC1206" s="178"/>
      <c r="BD1206" s="178"/>
      <c r="CF1206" s="178"/>
    </row>
    <row r="1207" spans="1:84" ht="15.75" x14ac:dyDescent="0.25">
      <c r="A1207" s="103" t="str">
        <f>DataTable3[[#This Row],[FlightNumber]]&amp;" "&amp;DataTable3[[#This Row],[Departure Date]]</f>
        <v>VS28y 44481</v>
      </c>
      <c r="B1207" s="185">
        <v>44481</v>
      </c>
      <c r="C1207" s="182" t="s">
        <v>120</v>
      </c>
      <c r="D1207" s="181" t="s">
        <v>21</v>
      </c>
      <c r="E1207" s="181" t="s">
        <v>2</v>
      </c>
      <c r="F1207" s="181" t="s">
        <v>101</v>
      </c>
      <c r="G1207" s="181" t="s">
        <v>100</v>
      </c>
      <c r="H1207" s="181" t="s">
        <v>109</v>
      </c>
      <c r="I1207" s="183">
        <v>10</v>
      </c>
      <c r="AU1207" s="178"/>
      <c r="AV1207" s="178"/>
      <c r="AW1207" s="178"/>
      <c r="AX1207" s="178"/>
      <c r="AY1207" s="178"/>
      <c r="AZ1207" s="178"/>
      <c r="BA1207" s="178"/>
      <c r="BB1207" s="178"/>
      <c r="BC1207" s="178"/>
      <c r="BD1207" s="178"/>
      <c r="CF1207" s="178"/>
    </row>
    <row r="1208" spans="1:84" ht="15.75" x14ac:dyDescent="0.25">
      <c r="A1208" s="103" t="str">
        <f>DataTable3[[#This Row],[FlightNumber]]&amp;" "&amp;DataTable3[[#This Row],[Departure Date]]</f>
        <v>VS75y 44481</v>
      </c>
      <c r="B1208" s="185">
        <v>44481</v>
      </c>
      <c r="C1208" s="182" t="s">
        <v>118</v>
      </c>
      <c r="D1208" s="181" t="s">
        <v>3</v>
      </c>
      <c r="E1208" s="181" t="s">
        <v>21</v>
      </c>
      <c r="F1208" s="181" t="s">
        <v>99</v>
      </c>
      <c r="G1208" s="181" t="s">
        <v>100</v>
      </c>
      <c r="H1208" s="181" t="s">
        <v>106</v>
      </c>
      <c r="I1208" s="183">
        <v>10</v>
      </c>
      <c r="AU1208" s="178"/>
      <c r="AV1208" s="178"/>
      <c r="AW1208" s="178"/>
      <c r="AX1208" s="178"/>
      <c r="AY1208" s="178"/>
      <c r="AZ1208" s="178"/>
      <c r="BA1208" s="178"/>
      <c r="BB1208" s="178"/>
      <c r="BC1208" s="178"/>
      <c r="BD1208" s="178"/>
      <c r="CF1208" s="178"/>
    </row>
    <row r="1209" spans="1:84" ht="15.75" x14ac:dyDescent="0.25">
      <c r="A1209" s="103" t="str">
        <f>DataTable3[[#This Row],[FlightNumber]]&amp;" "&amp;DataTable3[[#This Row],[Departure Date]]</f>
        <v>VS76y 44481</v>
      </c>
      <c r="B1209" s="185">
        <v>44481</v>
      </c>
      <c r="C1209" s="182" t="s">
        <v>119</v>
      </c>
      <c r="D1209" s="181" t="s">
        <v>21</v>
      </c>
      <c r="E1209" s="181" t="s">
        <v>3</v>
      </c>
      <c r="F1209" s="181" t="s">
        <v>101</v>
      </c>
      <c r="G1209" s="181" t="s">
        <v>100</v>
      </c>
      <c r="H1209" s="181" t="s">
        <v>104</v>
      </c>
      <c r="I1209" s="183">
        <v>10</v>
      </c>
      <c r="AU1209" s="178"/>
      <c r="AV1209" s="178"/>
      <c r="AW1209" s="178"/>
      <c r="AX1209" s="178"/>
      <c r="AY1209" s="178"/>
      <c r="AZ1209" s="178"/>
      <c r="BA1209" s="178"/>
      <c r="BB1209" s="178"/>
      <c r="BC1209" s="178"/>
      <c r="BD1209" s="178"/>
      <c r="CF1209" s="178"/>
    </row>
    <row r="1210" spans="1:84" ht="15.75" x14ac:dyDescent="0.25">
      <c r="A1210" s="103" t="str">
        <f>DataTable3[[#This Row],[FlightNumber]]&amp;" "&amp;DataTable3[[#This Row],[Departure Date]]</f>
        <v>VS76y 44482</v>
      </c>
      <c r="B1210" s="185">
        <v>44482</v>
      </c>
      <c r="C1210" s="182" t="s">
        <v>119</v>
      </c>
      <c r="D1210" s="181" t="s">
        <v>21</v>
      </c>
      <c r="E1210" s="181" t="s">
        <v>3</v>
      </c>
      <c r="F1210" s="181" t="s">
        <v>101</v>
      </c>
      <c r="G1210" s="181" t="s">
        <v>100</v>
      </c>
      <c r="H1210" s="181" t="s">
        <v>104</v>
      </c>
      <c r="I1210" s="183">
        <v>10</v>
      </c>
      <c r="AU1210" s="178"/>
      <c r="AV1210" s="178"/>
      <c r="AW1210" s="178"/>
      <c r="AX1210" s="178"/>
      <c r="AY1210" s="178"/>
      <c r="AZ1210" s="178"/>
      <c r="BA1210" s="178"/>
      <c r="BB1210" s="178"/>
      <c r="BC1210" s="178"/>
      <c r="BD1210" s="178"/>
      <c r="CF1210" s="178"/>
    </row>
    <row r="1211" spans="1:84" ht="15.75" x14ac:dyDescent="0.25">
      <c r="A1211" s="103" t="str">
        <f>DataTable3[[#This Row],[FlightNumber]]&amp;" "&amp;DataTable3[[#This Row],[Departure Date]]</f>
        <v>VS75y 44482</v>
      </c>
      <c r="B1211" s="185">
        <v>44482</v>
      </c>
      <c r="C1211" s="182" t="s">
        <v>118</v>
      </c>
      <c r="D1211" s="181" t="s">
        <v>3</v>
      </c>
      <c r="E1211" s="181" t="s">
        <v>21</v>
      </c>
      <c r="F1211" s="181" t="s">
        <v>99</v>
      </c>
      <c r="G1211" s="181" t="s">
        <v>100</v>
      </c>
      <c r="H1211" s="181" t="s">
        <v>106</v>
      </c>
      <c r="I1211" s="183">
        <v>10</v>
      </c>
      <c r="AU1211" s="178"/>
      <c r="AV1211" s="178"/>
      <c r="AW1211" s="178"/>
      <c r="AX1211" s="178"/>
      <c r="AY1211" s="178"/>
      <c r="AZ1211" s="178"/>
      <c r="BA1211" s="178"/>
      <c r="BB1211" s="178"/>
      <c r="BC1211" s="178"/>
      <c r="BD1211" s="178"/>
      <c r="CF1211" s="178"/>
    </row>
    <row r="1212" spans="1:84" ht="15.75" x14ac:dyDescent="0.25">
      <c r="A1212" s="103" t="str">
        <f>DataTable3[[#This Row],[FlightNumber]]&amp;" "&amp;DataTable3[[#This Row],[Departure Date]]</f>
        <v>VS28y 44482</v>
      </c>
      <c r="B1212" s="185">
        <v>44482</v>
      </c>
      <c r="C1212" s="182" t="s">
        <v>120</v>
      </c>
      <c r="D1212" s="181" t="s">
        <v>21</v>
      </c>
      <c r="E1212" s="181" t="s">
        <v>2</v>
      </c>
      <c r="F1212" s="181" t="s">
        <v>101</v>
      </c>
      <c r="G1212" s="181" t="s">
        <v>100</v>
      </c>
      <c r="H1212" s="181" t="s">
        <v>109</v>
      </c>
      <c r="I1212" s="183">
        <v>10</v>
      </c>
      <c r="AU1212" s="178"/>
      <c r="AV1212" s="178"/>
      <c r="AW1212" s="178"/>
      <c r="AX1212" s="178"/>
      <c r="AY1212" s="178"/>
      <c r="AZ1212" s="178"/>
      <c r="BA1212" s="178"/>
      <c r="BB1212" s="178"/>
      <c r="BC1212" s="178"/>
      <c r="BD1212" s="178"/>
      <c r="CF1212" s="178"/>
    </row>
    <row r="1213" spans="1:84" ht="15.75" x14ac:dyDescent="0.25">
      <c r="A1213" s="103" t="str">
        <f>DataTable3[[#This Row],[FlightNumber]]&amp;" "&amp;DataTable3[[#This Row],[Departure Date]]</f>
        <v>VS27y 44482</v>
      </c>
      <c r="B1213" s="185">
        <v>44482</v>
      </c>
      <c r="C1213" s="182" t="s">
        <v>117</v>
      </c>
      <c r="D1213" s="181" t="s">
        <v>2</v>
      </c>
      <c r="E1213" s="181" t="s">
        <v>21</v>
      </c>
      <c r="F1213" s="181" t="s">
        <v>99</v>
      </c>
      <c r="G1213" s="181" t="s">
        <v>100</v>
      </c>
      <c r="H1213" s="181" t="s">
        <v>107</v>
      </c>
      <c r="I1213" s="183">
        <v>10</v>
      </c>
      <c r="AU1213" s="178"/>
      <c r="AV1213" s="178"/>
      <c r="AW1213" s="178"/>
      <c r="AX1213" s="178"/>
      <c r="AY1213" s="178"/>
      <c r="AZ1213" s="178"/>
      <c r="BA1213" s="178"/>
      <c r="BB1213" s="178"/>
      <c r="BC1213" s="178"/>
      <c r="BD1213" s="178"/>
      <c r="CF1213" s="178"/>
    </row>
    <row r="1214" spans="1:84" ht="15.75" x14ac:dyDescent="0.25">
      <c r="A1214" s="103" t="str">
        <f>DataTable3[[#This Row],[FlightNumber]]&amp;" "&amp;DataTable3[[#This Row],[Departure Date]]</f>
        <v>VS27y 44483</v>
      </c>
      <c r="B1214" s="185">
        <v>44483</v>
      </c>
      <c r="C1214" s="182" t="s">
        <v>117</v>
      </c>
      <c r="D1214" s="181" t="s">
        <v>2</v>
      </c>
      <c r="E1214" s="181" t="s">
        <v>21</v>
      </c>
      <c r="F1214" s="181" t="s">
        <v>99</v>
      </c>
      <c r="G1214" s="181" t="s">
        <v>100</v>
      </c>
      <c r="H1214" s="181" t="s">
        <v>107</v>
      </c>
      <c r="I1214" s="183">
        <v>10</v>
      </c>
      <c r="AU1214" s="178"/>
      <c r="AV1214" s="178"/>
      <c r="AW1214" s="178"/>
      <c r="AX1214" s="178"/>
      <c r="AY1214" s="178"/>
      <c r="AZ1214" s="178"/>
      <c r="BA1214" s="178"/>
      <c r="BB1214" s="178"/>
      <c r="BC1214" s="178"/>
      <c r="BD1214" s="178"/>
      <c r="CF1214" s="178"/>
    </row>
    <row r="1215" spans="1:84" ht="15.75" x14ac:dyDescent="0.25">
      <c r="A1215" s="103" t="str">
        <f>DataTable3[[#This Row],[FlightNumber]]&amp;" "&amp;DataTable3[[#This Row],[Departure Date]]</f>
        <v>VS28y 44483</v>
      </c>
      <c r="B1215" s="185">
        <v>44483</v>
      </c>
      <c r="C1215" s="182" t="s">
        <v>120</v>
      </c>
      <c r="D1215" s="181" t="s">
        <v>21</v>
      </c>
      <c r="E1215" s="181" t="s">
        <v>2</v>
      </c>
      <c r="F1215" s="181" t="s">
        <v>101</v>
      </c>
      <c r="G1215" s="181" t="s">
        <v>100</v>
      </c>
      <c r="H1215" s="181" t="s">
        <v>109</v>
      </c>
      <c r="I1215" s="183">
        <v>10</v>
      </c>
      <c r="AU1215" s="178"/>
      <c r="AV1215" s="178"/>
      <c r="AW1215" s="178"/>
      <c r="AX1215" s="178"/>
      <c r="AY1215" s="178"/>
      <c r="AZ1215" s="178"/>
      <c r="BA1215" s="178"/>
      <c r="BB1215" s="178"/>
      <c r="BC1215" s="178"/>
      <c r="BD1215" s="178"/>
      <c r="CF1215" s="178"/>
    </row>
    <row r="1216" spans="1:84" ht="15.75" x14ac:dyDescent="0.25">
      <c r="A1216" s="103" t="str">
        <f>DataTable3[[#This Row],[FlightNumber]]&amp;" "&amp;DataTable3[[#This Row],[Departure Date]]</f>
        <v>VS75y 44483</v>
      </c>
      <c r="B1216" s="185">
        <v>44483</v>
      </c>
      <c r="C1216" s="182" t="s">
        <v>118</v>
      </c>
      <c r="D1216" s="181" t="s">
        <v>3</v>
      </c>
      <c r="E1216" s="181" t="s">
        <v>21</v>
      </c>
      <c r="F1216" s="181" t="s">
        <v>99</v>
      </c>
      <c r="G1216" s="181" t="s">
        <v>100</v>
      </c>
      <c r="H1216" s="181" t="s">
        <v>106</v>
      </c>
      <c r="I1216" s="183">
        <v>8</v>
      </c>
      <c r="AU1216" s="178"/>
      <c r="AV1216" s="178"/>
      <c r="AW1216" s="178"/>
      <c r="AX1216" s="178"/>
      <c r="AY1216" s="178"/>
      <c r="AZ1216" s="178"/>
      <c r="BA1216" s="178"/>
      <c r="BB1216" s="178"/>
      <c r="BC1216" s="178"/>
      <c r="BD1216" s="178"/>
      <c r="CF1216" s="178"/>
    </row>
    <row r="1217" spans="1:84" ht="15.75" x14ac:dyDescent="0.25">
      <c r="A1217" s="103" t="str">
        <f>DataTable3[[#This Row],[FlightNumber]]&amp;" "&amp;DataTable3[[#This Row],[Departure Date]]</f>
        <v>VS76y 44483</v>
      </c>
      <c r="B1217" s="185">
        <v>44483</v>
      </c>
      <c r="C1217" s="182" t="s">
        <v>119</v>
      </c>
      <c r="D1217" s="181" t="s">
        <v>21</v>
      </c>
      <c r="E1217" s="181" t="s">
        <v>3</v>
      </c>
      <c r="F1217" s="181" t="s">
        <v>101</v>
      </c>
      <c r="G1217" s="181" t="s">
        <v>100</v>
      </c>
      <c r="H1217" s="181" t="s">
        <v>104</v>
      </c>
      <c r="I1217" s="183">
        <v>10</v>
      </c>
      <c r="AU1217" s="178"/>
      <c r="AV1217" s="178"/>
      <c r="AW1217" s="178"/>
      <c r="AX1217" s="178"/>
      <c r="AY1217" s="178"/>
      <c r="AZ1217" s="178"/>
      <c r="BA1217" s="178"/>
      <c r="BB1217" s="178"/>
      <c r="BC1217" s="178"/>
      <c r="BD1217" s="178"/>
      <c r="CF1217" s="178"/>
    </row>
    <row r="1218" spans="1:84" ht="15.75" x14ac:dyDescent="0.25">
      <c r="A1218" s="103" t="str">
        <f>DataTable3[[#This Row],[FlightNumber]]&amp;" "&amp;DataTable3[[#This Row],[Departure Date]]</f>
        <v>VS76y 44484</v>
      </c>
      <c r="B1218" s="185">
        <v>44484</v>
      </c>
      <c r="C1218" s="182" t="s">
        <v>119</v>
      </c>
      <c r="D1218" s="181" t="s">
        <v>21</v>
      </c>
      <c r="E1218" s="181" t="s">
        <v>3</v>
      </c>
      <c r="F1218" s="181" t="s">
        <v>101</v>
      </c>
      <c r="G1218" s="181" t="s">
        <v>100</v>
      </c>
      <c r="H1218" s="181" t="s">
        <v>104</v>
      </c>
      <c r="I1218" s="183">
        <v>10</v>
      </c>
      <c r="AU1218" s="178"/>
      <c r="AV1218" s="178"/>
      <c r="AW1218" s="178"/>
      <c r="AX1218" s="178"/>
      <c r="AY1218" s="178"/>
      <c r="AZ1218" s="178"/>
      <c r="BA1218" s="178"/>
      <c r="BB1218" s="178"/>
      <c r="BC1218" s="178"/>
      <c r="BD1218" s="178"/>
      <c r="CF1218" s="178"/>
    </row>
    <row r="1219" spans="1:84" ht="15.75" x14ac:dyDescent="0.25">
      <c r="A1219" s="103" t="str">
        <f>DataTable3[[#This Row],[FlightNumber]]&amp;" "&amp;DataTable3[[#This Row],[Departure Date]]</f>
        <v>VS75y 44484</v>
      </c>
      <c r="B1219" s="185">
        <v>44484</v>
      </c>
      <c r="C1219" s="182" t="s">
        <v>118</v>
      </c>
      <c r="D1219" s="181" t="s">
        <v>3</v>
      </c>
      <c r="E1219" s="181" t="s">
        <v>21</v>
      </c>
      <c r="F1219" s="181" t="s">
        <v>99</v>
      </c>
      <c r="G1219" s="181" t="s">
        <v>100</v>
      </c>
      <c r="H1219" s="181" t="s">
        <v>106</v>
      </c>
      <c r="I1219" s="183">
        <v>6</v>
      </c>
      <c r="AU1219" s="178"/>
      <c r="AV1219" s="178"/>
      <c r="AW1219" s="178"/>
      <c r="AX1219" s="178"/>
      <c r="AY1219" s="178"/>
      <c r="AZ1219" s="178"/>
      <c r="BA1219" s="178"/>
      <c r="BB1219" s="178"/>
      <c r="BC1219" s="178"/>
      <c r="BD1219" s="178"/>
      <c r="CF1219" s="178"/>
    </row>
    <row r="1220" spans="1:84" ht="15.75" x14ac:dyDescent="0.25">
      <c r="A1220" s="103" t="str">
        <f>DataTable3[[#This Row],[FlightNumber]]&amp;" "&amp;DataTable3[[#This Row],[Departure Date]]</f>
        <v>VS28y 44484</v>
      </c>
      <c r="B1220" s="185">
        <v>44484</v>
      </c>
      <c r="C1220" s="182" t="s">
        <v>120</v>
      </c>
      <c r="D1220" s="181" t="s">
        <v>21</v>
      </c>
      <c r="E1220" s="181" t="s">
        <v>2</v>
      </c>
      <c r="F1220" s="181" t="s">
        <v>101</v>
      </c>
      <c r="G1220" s="181" t="s">
        <v>100</v>
      </c>
      <c r="H1220" s="181" t="s">
        <v>109</v>
      </c>
      <c r="I1220" s="183">
        <v>10</v>
      </c>
      <c r="AU1220" s="178"/>
      <c r="AV1220" s="178"/>
      <c r="AW1220" s="178"/>
      <c r="AX1220" s="178"/>
      <c r="AY1220" s="178"/>
      <c r="AZ1220" s="178"/>
      <c r="BA1220" s="178"/>
      <c r="BB1220" s="178"/>
      <c r="BC1220" s="178"/>
      <c r="BD1220" s="178"/>
      <c r="CF1220" s="178"/>
    </row>
    <row r="1221" spans="1:84" ht="15.75" x14ac:dyDescent="0.25">
      <c r="A1221" s="103" t="str">
        <f>DataTable3[[#This Row],[FlightNumber]]&amp;" "&amp;DataTable3[[#This Row],[Departure Date]]</f>
        <v>VS27y 44484</v>
      </c>
      <c r="B1221" s="185">
        <v>44484</v>
      </c>
      <c r="C1221" s="182" t="s">
        <v>117</v>
      </c>
      <c r="D1221" s="181" t="s">
        <v>2</v>
      </c>
      <c r="E1221" s="181" t="s">
        <v>21</v>
      </c>
      <c r="F1221" s="181" t="s">
        <v>99</v>
      </c>
      <c r="G1221" s="181" t="s">
        <v>100</v>
      </c>
      <c r="H1221" s="181" t="s">
        <v>107</v>
      </c>
      <c r="I1221" s="183">
        <v>10</v>
      </c>
      <c r="AU1221" s="178"/>
      <c r="AV1221" s="178"/>
      <c r="AW1221" s="178"/>
      <c r="AX1221" s="178"/>
      <c r="AY1221" s="178"/>
      <c r="AZ1221" s="178"/>
      <c r="BA1221" s="178"/>
      <c r="BB1221" s="178"/>
      <c r="BC1221" s="178"/>
      <c r="BD1221" s="178"/>
      <c r="CF1221" s="178"/>
    </row>
    <row r="1222" spans="1:84" ht="15.75" x14ac:dyDescent="0.25">
      <c r="A1222" s="103" t="str">
        <f>DataTable3[[#This Row],[FlightNumber]]&amp;" "&amp;DataTable3[[#This Row],[Departure Date]]</f>
        <v>VS71y 44484</v>
      </c>
      <c r="B1222" s="185">
        <v>44484</v>
      </c>
      <c r="C1222" s="182" t="s">
        <v>128</v>
      </c>
      <c r="D1222" s="181" t="s">
        <v>11</v>
      </c>
      <c r="E1222" s="181" t="s">
        <v>21</v>
      </c>
      <c r="F1222" s="181" t="s">
        <v>99</v>
      </c>
      <c r="G1222" s="181" t="s">
        <v>100</v>
      </c>
      <c r="H1222" s="181" t="s">
        <v>108</v>
      </c>
      <c r="I1222" s="183">
        <v>2</v>
      </c>
      <c r="AU1222" s="178"/>
      <c r="AV1222" s="178"/>
      <c r="AW1222" s="178"/>
      <c r="AX1222" s="178"/>
      <c r="AY1222" s="178"/>
      <c r="AZ1222" s="178"/>
      <c r="BA1222" s="178"/>
      <c r="BB1222" s="178"/>
      <c r="BC1222" s="178"/>
      <c r="BD1222" s="178"/>
      <c r="CF1222" s="178"/>
    </row>
    <row r="1223" spans="1:84" ht="15.75" x14ac:dyDescent="0.25">
      <c r="A1223" s="103" t="str">
        <f>DataTable3[[#This Row],[FlightNumber]]&amp;" "&amp;DataTable3[[#This Row],[Departure Date]]</f>
        <v>VS72y 44484</v>
      </c>
      <c r="B1223" s="185">
        <v>44484</v>
      </c>
      <c r="C1223" s="182" t="s">
        <v>121</v>
      </c>
      <c r="D1223" s="181" t="s">
        <v>21</v>
      </c>
      <c r="E1223" s="181" t="s">
        <v>11</v>
      </c>
      <c r="F1223" s="181" t="s">
        <v>101</v>
      </c>
      <c r="G1223" s="181" t="s">
        <v>100</v>
      </c>
      <c r="H1223" s="181" t="s">
        <v>105</v>
      </c>
      <c r="I1223" s="183">
        <v>0</v>
      </c>
      <c r="AU1223" s="178"/>
      <c r="AV1223" s="178"/>
      <c r="AW1223" s="178"/>
      <c r="AX1223" s="178"/>
      <c r="AY1223" s="178"/>
      <c r="AZ1223" s="178"/>
      <c r="BA1223" s="178"/>
      <c r="BB1223" s="178"/>
      <c r="BC1223" s="178"/>
      <c r="BD1223" s="178"/>
      <c r="CF1223" s="178"/>
    </row>
    <row r="1224" spans="1:84" ht="15.75" x14ac:dyDescent="0.25">
      <c r="A1224" s="103" t="str">
        <f>DataTable3[[#This Row],[FlightNumber]]&amp;" "&amp;DataTable3[[#This Row],[Departure Date]]</f>
        <v>VS72y 44485</v>
      </c>
      <c r="B1224" s="185">
        <v>44485</v>
      </c>
      <c r="C1224" s="182" t="s">
        <v>124</v>
      </c>
      <c r="D1224" s="181" t="s">
        <v>21</v>
      </c>
      <c r="E1224" s="181" t="s">
        <v>11</v>
      </c>
      <c r="F1224" s="181" t="s">
        <v>101</v>
      </c>
      <c r="G1224" s="181" t="s">
        <v>100</v>
      </c>
      <c r="H1224" s="181" t="s">
        <v>105</v>
      </c>
      <c r="I1224" s="183">
        <v>0</v>
      </c>
      <c r="AU1224" s="178"/>
      <c r="AV1224" s="178"/>
      <c r="AW1224" s="178"/>
      <c r="AX1224" s="178"/>
      <c r="AY1224" s="178"/>
      <c r="AZ1224" s="178"/>
      <c r="BA1224" s="178"/>
      <c r="BB1224" s="178"/>
      <c r="BC1224" s="178"/>
      <c r="BD1224" s="178"/>
      <c r="CF1224" s="178"/>
    </row>
    <row r="1225" spans="1:84" ht="15.75" x14ac:dyDescent="0.25">
      <c r="A1225" s="103" t="str">
        <f>DataTable3[[#This Row],[FlightNumber]]&amp;" "&amp;DataTable3[[#This Row],[Departure Date]]</f>
        <v>VS71y 44485</v>
      </c>
      <c r="B1225" s="185">
        <v>44485</v>
      </c>
      <c r="C1225" s="182" t="s">
        <v>122</v>
      </c>
      <c r="D1225" s="181" t="s">
        <v>11</v>
      </c>
      <c r="E1225" s="181" t="s">
        <v>21</v>
      </c>
      <c r="F1225" s="181" t="s">
        <v>99</v>
      </c>
      <c r="G1225" s="181" t="s">
        <v>100</v>
      </c>
      <c r="H1225" s="181" t="s">
        <v>108</v>
      </c>
      <c r="I1225" s="183">
        <v>10</v>
      </c>
      <c r="AU1225" s="178"/>
      <c r="AV1225" s="178"/>
      <c r="AW1225" s="178"/>
      <c r="AX1225" s="178"/>
      <c r="AY1225" s="178"/>
      <c r="AZ1225" s="178"/>
      <c r="BA1225" s="178"/>
      <c r="BB1225" s="178"/>
      <c r="BC1225" s="178"/>
      <c r="BD1225" s="178"/>
      <c r="CF1225" s="178"/>
    </row>
    <row r="1226" spans="1:84" ht="15.75" x14ac:dyDescent="0.25">
      <c r="A1226" s="103" t="str">
        <f>DataTable3[[#This Row],[FlightNumber]]&amp;" "&amp;DataTable3[[#This Row],[Departure Date]]</f>
        <v>VS27y 44485</v>
      </c>
      <c r="B1226" s="185">
        <v>44485</v>
      </c>
      <c r="C1226" s="182" t="s">
        <v>117</v>
      </c>
      <c r="D1226" s="181" t="s">
        <v>2</v>
      </c>
      <c r="E1226" s="181" t="s">
        <v>21</v>
      </c>
      <c r="F1226" s="181" t="s">
        <v>99</v>
      </c>
      <c r="G1226" s="181" t="s">
        <v>100</v>
      </c>
      <c r="H1226" s="181" t="s">
        <v>107</v>
      </c>
      <c r="I1226" s="183">
        <v>4</v>
      </c>
      <c r="AU1226" s="178"/>
      <c r="AV1226" s="178"/>
      <c r="AW1226" s="178"/>
      <c r="AX1226" s="178"/>
      <c r="AY1226" s="178"/>
      <c r="AZ1226" s="178"/>
      <c r="BA1226" s="178"/>
      <c r="BB1226" s="178"/>
      <c r="BC1226" s="178"/>
      <c r="BD1226" s="178"/>
      <c r="CF1226" s="178"/>
    </row>
    <row r="1227" spans="1:84" ht="15.75" x14ac:dyDescent="0.25">
      <c r="A1227" s="103" t="str">
        <f>DataTable3[[#This Row],[FlightNumber]]&amp;" "&amp;DataTable3[[#This Row],[Departure Date]]</f>
        <v>VS28y 44485</v>
      </c>
      <c r="B1227" s="185">
        <v>44485</v>
      </c>
      <c r="C1227" s="182" t="s">
        <v>120</v>
      </c>
      <c r="D1227" s="181" t="s">
        <v>21</v>
      </c>
      <c r="E1227" s="181" t="s">
        <v>2</v>
      </c>
      <c r="F1227" s="181" t="s">
        <v>101</v>
      </c>
      <c r="G1227" s="181" t="s">
        <v>100</v>
      </c>
      <c r="H1227" s="181" t="s">
        <v>109</v>
      </c>
      <c r="I1227" s="183">
        <v>10</v>
      </c>
      <c r="AU1227" s="178"/>
      <c r="AV1227" s="178"/>
      <c r="AW1227" s="178"/>
      <c r="AX1227" s="178"/>
      <c r="AY1227" s="178"/>
      <c r="AZ1227" s="178"/>
      <c r="BA1227" s="178"/>
      <c r="BB1227" s="178"/>
      <c r="BC1227" s="178"/>
      <c r="BD1227" s="178"/>
      <c r="CF1227" s="178"/>
    </row>
    <row r="1228" spans="1:84" ht="15.75" x14ac:dyDescent="0.25">
      <c r="A1228" s="103" t="str">
        <f>DataTable3[[#This Row],[FlightNumber]]&amp;" "&amp;DataTable3[[#This Row],[Departure Date]]</f>
        <v>VS75y 44485</v>
      </c>
      <c r="B1228" s="185">
        <v>44485</v>
      </c>
      <c r="C1228" s="182" t="s">
        <v>118</v>
      </c>
      <c r="D1228" s="181" t="s">
        <v>3</v>
      </c>
      <c r="E1228" s="181" t="s">
        <v>21</v>
      </c>
      <c r="F1228" s="181" t="s">
        <v>99</v>
      </c>
      <c r="G1228" s="181" t="s">
        <v>100</v>
      </c>
      <c r="H1228" s="181" t="s">
        <v>106</v>
      </c>
      <c r="I1228" s="183">
        <v>10</v>
      </c>
      <c r="AU1228" s="178"/>
      <c r="AV1228" s="178"/>
      <c r="AW1228" s="178"/>
      <c r="AX1228" s="178"/>
      <c r="AY1228" s="178"/>
      <c r="AZ1228" s="178"/>
      <c r="BA1228" s="178"/>
      <c r="BB1228" s="178"/>
      <c r="BC1228" s="178"/>
      <c r="BD1228" s="178"/>
      <c r="CF1228" s="178"/>
    </row>
    <row r="1229" spans="1:84" ht="15.75" x14ac:dyDescent="0.25">
      <c r="A1229" s="103" t="str">
        <f>DataTable3[[#This Row],[FlightNumber]]&amp;" "&amp;DataTable3[[#This Row],[Departure Date]]</f>
        <v>VS76y 44485</v>
      </c>
      <c r="B1229" s="185">
        <v>44485</v>
      </c>
      <c r="C1229" s="182" t="s">
        <v>119</v>
      </c>
      <c r="D1229" s="181" t="s">
        <v>21</v>
      </c>
      <c r="E1229" s="181" t="s">
        <v>3</v>
      </c>
      <c r="F1229" s="181" t="s">
        <v>101</v>
      </c>
      <c r="G1229" s="181" t="s">
        <v>100</v>
      </c>
      <c r="H1229" s="181" t="s">
        <v>104</v>
      </c>
      <c r="I1229" s="183">
        <v>10</v>
      </c>
      <c r="AU1229" s="178"/>
      <c r="AV1229" s="178"/>
      <c r="AW1229" s="178"/>
      <c r="AX1229" s="178"/>
      <c r="AY1229" s="178"/>
      <c r="AZ1229" s="178"/>
      <c r="BA1229" s="178"/>
      <c r="BB1229" s="178"/>
      <c r="BC1229" s="178"/>
      <c r="BD1229" s="178"/>
      <c r="CF1229" s="178"/>
    </row>
    <row r="1230" spans="1:84" ht="15.75" x14ac:dyDescent="0.25">
      <c r="A1230" s="103" t="str">
        <f>DataTable3[[#This Row],[FlightNumber]]&amp;" "&amp;DataTable3[[#This Row],[Departure Date]]</f>
        <v>VS76y 44486</v>
      </c>
      <c r="B1230" s="185">
        <v>44486</v>
      </c>
      <c r="C1230" s="182" t="s">
        <v>119</v>
      </c>
      <c r="D1230" s="181" t="s">
        <v>21</v>
      </c>
      <c r="E1230" s="181" t="s">
        <v>3</v>
      </c>
      <c r="F1230" s="181" t="s">
        <v>101</v>
      </c>
      <c r="G1230" s="181" t="s">
        <v>100</v>
      </c>
      <c r="H1230" s="181" t="s">
        <v>104</v>
      </c>
      <c r="I1230" s="183">
        <v>10</v>
      </c>
      <c r="AU1230" s="178"/>
      <c r="AV1230" s="178"/>
      <c r="AW1230" s="178"/>
      <c r="AX1230" s="178"/>
      <c r="AY1230" s="178"/>
      <c r="AZ1230" s="178"/>
      <c r="BA1230" s="178"/>
      <c r="BB1230" s="178"/>
      <c r="BC1230" s="178"/>
      <c r="BD1230" s="178"/>
      <c r="CF1230" s="178"/>
    </row>
    <row r="1231" spans="1:84" ht="15.75" x14ac:dyDescent="0.25">
      <c r="A1231" s="103" t="str">
        <f>DataTable3[[#This Row],[FlightNumber]]&amp;" "&amp;DataTable3[[#This Row],[Departure Date]]</f>
        <v>VS75y 44486</v>
      </c>
      <c r="B1231" s="185">
        <v>44486</v>
      </c>
      <c r="C1231" s="182" t="s">
        <v>118</v>
      </c>
      <c r="D1231" s="181" t="s">
        <v>3</v>
      </c>
      <c r="E1231" s="181" t="s">
        <v>21</v>
      </c>
      <c r="F1231" s="181" t="s">
        <v>99</v>
      </c>
      <c r="G1231" s="181" t="s">
        <v>100</v>
      </c>
      <c r="H1231" s="181" t="s">
        <v>106</v>
      </c>
      <c r="I1231" s="183">
        <v>10</v>
      </c>
      <c r="AU1231" s="178"/>
      <c r="AV1231" s="178"/>
      <c r="AW1231" s="178"/>
      <c r="AX1231" s="178"/>
      <c r="AY1231" s="178"/>
      <c r="AZ1231" s="178"/>
      <c r="BA1231" s="178"/>
      <c r="BB1231" s="178"/>
      <c r="BC1231" s="178"/>
      <c r="BD1231" s="178"/>
      <c r="CF1231" s="178"/>
    </row>
    <row r="1232" spans="1:84" ht="15.75" x14ac:dyDescent="0.25">
      <c r="A1232" s="103" t="str">
        <f>DataTable3[[#This Row],[FlightNumber]]&amp;" "&amp;DataTable3[[#This Row],[Departure Date]]</f>
        <v>VS28y 44486</v>
      </c>
      <c r="B1232" s="185">
        <v>44486</v>
      </c>
      <c r="C1232" s="182" t="s">
        <v>120</v>
      </c>
      <c r="D1232" s="181" t="s">
        <v>21</v>
      </c>
      <c r="E1232" s="181" t="s">
        <v>2</v>
      </c>
      <c r="F1232" s="181" t="s">
        <v>101</v>
      </c>
      <c r="G1232" s="181" t="s">
        <v>100</v>
      </c>
      <c r="H1232" s="181" t="s">
        <v>109</v>
      </c>
      <c r="I1232" s="183">
        <v>10</v>
      </c>
      <c r="AU1232" s="178"/>
      <c r="AV1232" s="178"/>
      <c r="AW1232" s="178"/>
      <c r="AX1232" s="178"/>
      <c r="AY1232" s="178"/>
      <c r="AZ1232" s="178"/>
      <c r="BA1232" s="178"/>
      <c r="BB1232" s="178"/>
      <c r="BC1232" s="178"/>
      <c r="BD1232" s="178"/>
      <c r="CF1232" s="178"/>
    </row>
    <row r="1233" spans="1:84" ht="15.75" x14ac:dyDescent="0.25">
      <c r="A1233" s="103" t="str">
        <f>DataTable3[[#This Row],[FlightNumber]]&amp;" "&amp;DataTable3[[#This Row],[Departure Date]]</f>
        <v>VS27y 44486</v>
      </c>
      <c r="B1233" s="185">
        <v>44486</v>
      </c>
      <c r="C1233" s="182" t="s">
        <v>117</v>
      </c>
      <c r="D1233" s="181" t="s">
        <v>2</v>
      </c>
      <c r="E1233" s="181" t="s">
        <v>21</v>
      </c>
      <c r="F1233" s="181" t="s">
        <v>99</v>
      </c>
      <c r="G1233" s="181" t="s">
        <v>100</v>
      </c>
      <c r="H1233" s="181" t="s">
        <v>107</v>
      </c>
      <c r="I1233" s="183">
        <v>10</v>
      </c>
      <c r="AU1233" s="178"/>
      <c r="AV1233" s="178"/>
      <c r="AW1233" s="178"/>
      <c r="AX1233" s="178"/>
      <c r="AY1233" s="178"/>
      <c r="AZ1233" s="178"/>
      <c r="BA1233" s="178"/>
      <c r="BB1233" s="178"/>
      <c r="BC1233" s="178"/>
      <c r="BD1233" s="178"/>
      <c r="CF1233" s="178"/>
    </row>
    <row r="1234" spans="1:84" ht="15.75" x14ac:dyDescent="0.25">
      <c r="A1234" s="103" t="str">
        <f>DataTable3[[#This Row],[FlightNumber]]&amp;" "&amp;DataTable3[[#This Row],[Departure Date]]</f>
        <v>VS27y 44487</v>
      </c>
      <c r="B1234" s="185">
        <v>44487</v>
      </c>
      <c r="C1234" s="182" t="s">
        <v>117</v>
      </c>
      <c r="D1234" s="181" t="s">
        <v>2</v>
      </c>
      <c r="E1234" s="181" t="s">
        <v>21</v>
      </c>
      <c r="F1234" s="181" t="s">
        <v>99</v>
      </c>
      <c r="G1234" s="181" t="s">
        <v>100</v>
      </c>
      <c r="H1234" s="181" t="s">
        <v>107</v>
      </c>
      <c r="I1234" s="183">
        <v>10</v>
      </c>
      <c r="AU1234" s="178"/>
      <c r="AV1234" s="178"/>
      <c r="AW1234" s="178"/>
      <c r="AX1234" s="178"/>
      <c r="AY1234" s="178"/>
      <c r="AZ1234" s="178"/>
      <c r="BA1234" s="178"/>
      <c r="BB1234" s="178"/>
      <c r="BC1234" s="178"/>
      <c r="BD1234" s="178"/>
      <c r="CF1234" s="178"/>
    </row>
    <row r="1235" spans="1:84" ht="15.75" x14ac:dyDescent="0.25">
      <c r="A1235" s="103" t="str">
        <f>DataTable3[[#This Row],[FlightNumber]]&amp;" "&amp;DataTable3[[#This Row],[Departure Date]]</f>
        <v>VS28y 44487</v>
      </c>
      <c r="B1235" s="185">
        <v>44487</v>
      </c>
      <c r="C1235" s="182" t="s">
        <v>120</v>
      </c>
      <c r="D1235" s="181" t="s">
        <v>21</v>
      </c>
      <c r="E1235" s="181" t="s">
        <v>2</v>
      </c>
      <c r="F1235" s="181" t="s">
        <v>101</v>
      </c>
      <c r="G1235" s="181" t="s">
        <v>100</v>
      </c>
      <c r="H1235" s="181" t="s">
        <v>109</v>
      </c>
      <c r="I1235" s="183">
        <v>10</v>
      </c>
      <c r="AU1235" s="178"/>
      <c r="AV1235" s="178"/>
      <c r="AW1235" s="178"/>
      <c r="AX1235" s="178"/>
      <c r="AY1235" s="178"/>
      <c r="AZ1235" s="178"/>
      <c r="BA1235" s="178"/>
      <c r="BB1235" s="178"/>
      <c r="BC1235" s="178"/>
      <c r="BD1235" s="178"/>
      <c r="CF1235" s="178"/>
    </row>
    <row r="1236" spans="1:84" ht="15.75" x14ac:dyDescent="0.25">
      <c r="A1236" s="103" t="str">
        <f>DataTable3[[#This Row],[FlightNumber]]&amp;" "&amp;DataTable3[[#This Row],[Departure Date]]</f>
        <v>VS75y 44487</v>
      </c>
      <c r="B1236" s="185">
        <v>44487</v>
      </c>
      <c r="C1236" s="182" t="s">
        <v>118</v>
      </c>
      <c r="D1236" s="181" t="s">
        <v>3</v>
      </c>
      <c r="E1236" s="181" t="s">
        <v>21</v>
      </c>
      <c r="F1236" s="181" t="s">
        <v>99</v>
      </c>
      <c r="G1236" s="181" t="s">
        <v>100</v>
      </c>
      <c r="H1236" s="181" t="s">
        <v>106</v>
      </c>
      <c r="I1236" s="183">
        <v>5</v>
      </c>
      <c r="AU1236" s="178"/>
      <c r="AV1236" s="178"/>
      <c r="AW1236" s="178"/>
      <c r="AX1236" s="178"/>
      <c r="AY1236" s="178"/>
      <c r="AZ1236" s="178"/>
      <c r="BA1236" s="178"/>
      <c r="BB1236" s="178"/>
      <c r="BC1236" s="178"/>
      <c r="BD1236" s="178"/>
      <c r="CF1236" s="178"/>
    </row>
    <row r="1237" spans="1:84" ht="15.75" x14ac:dyDescent="0.25">
      <c r="A1237" s="103" t="str">
        <f>DataTable3[[#This Row],[FlightNumber]]&amp;" "&amp;DataTable3[[#This Row],[Departure Date]]</f>
        <v>VS76y 44487</v>
      </c>
      <c r="B1237" s="185">
        <v>44487</v>
      </c>
      <c r="C1237" s="182" t="s">
        <v>119</v>
      </c>
      <c r="D1237" s="181" t="s">
        <v>21</v>
      </c>
      <c r="E1237" s="181" t="s">
        <v>3</v>
      </c>
      <c r="F1237" s="181" t="s">
        <v>101</v>
      </c>
      <c r="G1237" s="181" t="s">
        <v>100</v>
      </c>
      <c r="H1237" s="181" t="s">
        <v>104</v>
      </c>
      <c r="I1237" s="183">
        <v>10</v>
      </c>
      <c r="AU1237" s="178"/>
      <c r="AV1237" s="178"/>
      <c r="AW1237" s="178"/>
      <c r="AX1237" s="178"/>
      <c r="AY1237" s="178"/>
      <c r="AZ1237" s="178"/>
      <c r="BA1237" s="178"/>
      <c r="BB1237" s="178"/>
      <c r="BC1237" s="178"/>
      <c r="BD1237" s="178"/>
      <c r="CF1237" s="178"/>
    </row>
    <row r="1238" spans="1:84" ht="15.75" x14ac:dyDescent="0.25">
      <c r="A1238" s="103" t="str">
        <f>DataTable3[[#This Row],[FlightNumber]]&amp;" "&amp;DataTable3[[#This Row],[Departure Date]]</f>
        <v>VS76y 44488</v>
      </c>
      <c r="B1238" s="185">
        <v>44488</v>
      </c>
      <c r="C1238" s="182" t="s">
        <v>119</v>
      </c>
      <c r="D1238" s="181" t="s">
        <v>21</v>
      </c>
      <c r="E1238" s="181" t="s">
        <v>3</v>
      </c>
      <c r="F1238" s="181" t="s">
        <v>101</v>
      </c>
      <c r="G1238" s="181" t="s">
        <v>100</v>
      </c>
      <c r="H1238" s="181" t="s">
        <v>104</v>
      </c>
      <c r="I1238" s="183">
        <v>3</v>
      </c>
      <c r="AU1238" s="178"/>
      <c r="AV1238" s="178"/>
      <c r="AW1238" s="178"/>
      <c r="AX1238" s="178"/>
      <c r="AY1238" s="178"/>
      <c r="AZ1238" s="178"/>
      <c r="BA1238" s="178"/>
      <c r="BB1238" s="178"/>
      <c r="BC1238" s="178"/>
      <c r="BD1238" s="178"/>
      <c r="CF1238" s="178"/>
    </row>
    <row r="1239" spans="1:84" ht="15.75" x14ac:dyDescent="0.25">
      <c r="A1239" s="103" t="str">
        <f>DataTable3[[#This Row],[FlightNumber]]&amp;" "&amp;DataTable3[[#This Row],[Departure Date]]</f>
        <v>VS75y 44488</v>
      </c>
      <c r="B1239" s="185">
        <v>44488</v>
      </c>
      <c r="C1239" s="182" t="s">
        <v>118</v>
      </c>
      <c r="D1239" s="181" t="s">
        <v>3</v>
      </c>
      <c r="E1239" s="181" t="s">
        <v>21</v>
      </c>
      <c r="F1239" s="181" t="s">
        <v>99</v>
      </c>
      <c r="G1239" s="181" t="s">
        <v>100</v>
      </c>
      <c r="H1239" s="181" t="s">
        <v>106</v>
      </c>
      <c r="I1239" s="183">
        <v>10</v>
      </c>
      <c r="AU1239" s="178"/>
      <c r="AV1239" s="178"/>
      <c r="AW1239" s="178"/>
      <c r="AX1239" s="178"/>
      <c r="AY1239" s="178"/>
      <c r="AZ1239" s="178"/>
      <c r="BA1239" s="178"/>
      <c r="BB1239" s="178"/>
      <c r="BC1239" s="178"/>
      <c r="BD1239" s="178"/>
      <c r="CF1239" s="178"/>
    </row>
    <row r="1240" spans="1:84" ht="15.75" x14ac:dyDescent="0.25">
      <c r="A1240" s="103" t="str">
        <f>DataTable3[[#This Row],[FlightNumber]]&amp;" "&amp;DataTable3[[#This Row],[Departure Date]]</f>
        <v>VS28y 44488</v>
      </c>
      <c r="B1240" s="185">
        <v>44488</v>
      </c>
      <c r="C1240" s="182" t="s">
        <v>120</v>
      </c>
      <c r="D1240" s="181" t="s">
        <v>21</v>
      </c>
      <c r="E1240" s="181" t="s">
        <v>2</v>
      </c>
      <c r="F1240" s="181" t="s">
        <v>101</v>
      </c>
      <c r="G1240" s="181" t="s">
        <v>100</v>
      </c>
      <c r="H1240" s="181" t="s">
        <v>109</v>
      </c>
      <c r="I1240" s="183">
        <v>10</v>
      </c>
      <c r="AU1240" s="178"/>
      <c r="AV1240" s="178"/>
      <c r="AW1240" s="178"/>
      <c r="AX1240" s="178"/>
      <c r="AY1240" s="178"/>
      <c r="AZ1240" s="178"/>
      <c r="BA1240" s="178"/>
      <c r="BB1240" s="178"/>
      <c r="BC1240" s="178"/>
      <c r="BD1240" s="178"/>
      <c r="CF1240" s="178"/>
    </row>
    <row r="1241" spans="1:84" ht="15.75" x14ac:dyDescent="0.25">
      <c r="A1241" s="103" t="str">
        <f>DataTable3[[#This Row],[FlightNumber]]&amp;" "&amp;DataTable3[[#This Row],[Departure Date]]</f>
        <v>VS27y 44488</v>
      </c>
      <c r="B1241" s="185">
        <v>44488</v>
      </c>
      <c r="C1241" s="182" t="s">
        <v>117</v>
      </c>
      <c r="D1241" s="181" t="s">
        <v>2</v>
      </c>
      <c r="E1241" s="181" t="s">
        <v>21</v>
      </c>
      <c r="F1241" s="181" t="s">
        <v>99</v>
      </c>
      <c r="G1241" s="181" t="s">
        <v>100</v>
      </c>
      <c r="H1241" s="181" t="s">
        <v>107</v>
      </c>
      <c r="I1241" s="183">
        <v>10</v>
      </c>
      <c r="AU1241" s="178"/>
      <c r="AV1241" s="178"/>
      <c r="AW1241" s="178"/>
      <c r="AX1241" s="178"/>
      <c r="AY1241" s="178"/>
      <c r="AZ1241" s="178"/>
      <c r="BA1241" s="178"/>
      <c r="BB1241" s="178"/>
      <c r="BC1241" s="178"/>
      <c r="BD1241" s="178"/>
      <c r="CF1241" s="178"/>
    </row>
    <row r="1242" spans="1:84" ht="15.75" x14ac:dyDescent="0.25">
      <c r="A1242" s="103" t="str">
        <f>DataTable3[[#This Row],[FlightNumber]]&amp;" "&amp;DataTable3[[#This Row],[Departure Date]]</f>
        <v>VS27y 44489</v>
      </c>
      <c r="B1242" s="185">
        <v>44489</v>
      </c>
      <c r="C1242" s="182" t="s">
        <v>117</v>
      </c>
      <c r="D1242" s="181" t="s">
        <v>2</v>
      </c>
      <c r="E1242" s="181" t="s">
        <v>21</v>
      </c>
      <c r="F1242" s="181" t="s">
        <v>99</v>
      </c>
      <c r="G1242" s="181" t="s">
        <v>100</v>
      </c>
      <c r="H1242" s="181" t="s">
        <v>107</v>
      </c>
      <c r="I1242" s="183">
        <v>10</v>
      </c>
      <c r="AU1242" s="178"/>
      <c r="AV1242" s="178"/>
      <c r="AW1242" s="178"/>
      <c r="AX1242" s="178"/>
      <c r="AY1242" s="178"/>
      <c r="AZ1242" s="178"/>
      <c r="BA1242" s="178"/>
      <c r="BB1242" s="178"/>
      <c r="BC1242" s="178"/>
      <c r="BD1242" s="178"/>
      <c r="CF1242" s="178"/>
    </row>
    <row r="1243" spans="1:84" ht="15.75" x14ac:dyDescent="0.25">
      <c r="A1243" s="103" t="str">
        <f>DataTable3[[#This Row],[FlightNumber]]&amp;" "&amp;DataTable3[[#This Row],[Departure Date]]</f>
        <v>VS28y 44489</v>
      </c>
      <c r="B1243" s="185">
        <v>44489</v>
      </c>
      <c r="C1243" s="182" t="s">
        <v>120</v>
      </c>
      <c r="D1243" s="181" t="s">
        <v>21</v>
      </c>
      <c r="E1243" s="181" t="s">
        <v>2</v>
      </c>
      <c r="F1243" s="181" t="s">
        <v>101</v>
      </c>
      <c r="G1243" s="181" t="s">
        <v>100</v>
      </c>
      <c r="H1243" s="181" t="s">
        <v>109</v>
      </c>
      <c r="I1243" s="183">
        <v>10</v>
      </c>
      <c r="AU1243" s="178"/>
      <c r="AV1243" s="178"/>
      <c r="AW1243" s="178"/>
      <c r="AX1243" s="178"/>
      <c r="AY1243" s="178"/>
      <c r="AZ1243" s="178"/>
      <c r="BA1243" s="178"/>
      <c r="BB1243" s="178"/>
      <c r="BC1243" s="178"/>
      <c r="BD1243" s="178"/>
      <c r="CF1243" s="178"/>
    </row>
    <row r="1244" spans="1:84" ht="15.75" x14ac:dyDescent="0.25">
      <c r="A1244" s="103" t="str">
        <f>DataTable3[[#This Row],[FlightNumber]]&amp;" "&amp;DataTable3[[#This Row],[Departure Date]]</f>
        <v>VS75y 44489</v>
      </c>
      <c r="B1244" s="185">
        <v>44489</v>
      </c>
      <c r="C1244" s="182" t="s">
        <v>118</v>
      </c>
      <c r="D1244" s="181" t="s">
        <v>3</v>
      </c>
      <c r="E1244" s="181" t="s">
        <v>21</v>
      </c>
      <c r="F1244" s="181" t="s">
        <v>99</v>
      </c>
      <c r="G1244" s="181" t="s">
        <v>100</v>
      </c>
      <c r="H1244" s="181" t="s">
        <v>106</v>
      </c>
      <c r="I1244" s="183">
        <v>10</v>
      </c>
      <c r="AU1244" s="178"/>
      <c r="AV1244" s="178"/>
      <c r="AW1244" s="178"/>
      <c r="AX1244" s="178"/>
      <c r="AY1244" s="178"/>
      <c r="AZ1244" s="178"/>
      <c r="BA1244" s="178"/>
      <c r="BB1244" s="178"/>
      <c r="BC1244" s="178"/>
      <c r="BD1244" s="178"/>
      <c r="CF1244" s="178"/>
    </row>
    <row r="1245" spans="1:84" ht="15.75" x14ac:dyDescent="0.25">
      <c r="A1245" s="103" t="str">
        <f>DataTable3[[#This Row],[FlightNumber]]&amp;" "&amp;DataTable3[[#This Row],[Departure Date]]</f>
        <v>VS76y 44489</v>
      </c>
      <c r="B1245" s="185">
        <v>44489</v>
      </c>
      <c r="C1245" s="182" t="s">
        <v>119</v>
      </c>
      <c r="D1245" s="181" t="s">
        <v>21</v>
      </c>
      <c r="E1245" s="181" t="s">
        <v>3</v>
      </c>
      <c r="F1245" s="181" t="s">
        <v>101</v>
      </c>
      <c r="G1245" s="181" t="s">
        <v>100</v>
      </c>
      <c r="H1245" s="181" t="s">
        <v>104</v>
      </c>
      <c r="I1245" s="183">
        <v>10</v>
      </c>
      <c r="AU1245" s="178"/>
      <c r="AV1245" s="178"/>
      <c r="AW1245" s="178"/>
      <c r="AX1245" s="178"/>
      <c r="AY1245" s="178"/>
      <c r="AZ1245" s="178"/>
      <c r="BA1245" s="178"/>
      <c r="BB1245" s="178"/>
      <c r="BC1245" s="178"/>
      <c r="BD1245" s="178"/>
      <c r="CF1245" s="178"/>
    </row>
    <row r="1246" spans="1:84" ht="15.75" x14ac:dyDescent="0.25">
      <c r="A1246" s="103" t="str">
        <f>DataTable3[[#This Row],[FlightNumber]]&amp;" "&amp;DataTable3[[#This Row],[Departure Date]]</f>
        <v>VS76y 44490</v>
      </c>
      <c r="B1246" s="185">
        <v>44490</v>
      </c>
      <c r="C1246" s="182" t="s">
        <v>119</v>
      </c>
      <c r="D1246" s="181" t="s">
        <v>21</v>
      </c>
      <c r="E1246" s="181" t="s">
        <v>3</v>
      </c>
      <c r="F1246" s="181" t="s">
        <v>101</v>
      </c>
      <c r="G1246" s="181" t="s">
        <v>100</v>
      </c>
      <c r="H1246" s="181" t="s">
        <v>104</v>
      </c>
      <c r="I1246" s="183">
        <v>10</v>
      </c>
      <c r="AU1246" s="178"/>
      <c r="AV1246" s="178"/>
      <c r="AW1246" s="178"/>
      <c r="AX1246" s="178"/>
      <c r="AY1246" s="178"/>
      <c r="AZ1246" s="178"/>
      <c r="BA1246" s="178"/>
      <c r="BB1246" s="178"/>
      <c r="BC1246" s="178"/>
      <c r="BD1246" s="178"/>
      <c r="CF1246" s="178"/>
    </row>
    <row r="1247" spans="1:84" ht="15.75" x14ac:dyDescent="0.25">
      <c r="A1247" s="103" t="str">
        <f>DataTable3[[#This Row],[FlightNumber]]&amp;" "&amp;DataTable3[[#This Row],[Departure Date]]</f>
        <v>VS75y 44490</v>
      </c>
      <c r="B1247" s="185">
        <v>44490</v>
      </c>
      <c r="C1247" s="182" t="s">
        <v>118</v>
      </c>
      <c r="D1247" s="181" t="s">
        <v>3</v>
      </c>
      <c r="E1247" s="181" t="s">
        <v>21</v>
      </c>
      <c r="F1247" s="181" t="s">
        <v>99</v>
      </c>
      <c r="G1247" s="181" t="s">
        <v>100</v>
      </c>
      <c r="H1247" s="181" t="s">
        <v>106</v>
      </c>
      <c r="I1247" s="183">
        <v>10</v>
      </c>
      <c r="AU1247" s="178"/>
      <c r="AV1247" s="178"/>
      <c r="AW1247" s="178"/>
      <c r="AX1247" s="178"/>
      <c r="AY1247" s="178"/>
      <c r="AZ1247" s="178"/>
      <c r="BA1247" s="178"/>
      <c r="BB1247" s="178"/>
      <c r="BC1247" s="178"/>
      <c r="BD1247" s="178"/>
      <c r="CF1247" s="178"/>
    </row>
    <row r="1248" spans="1:84" ht="15.75" x14ac:dyDescent="0.25">
      <c r="A1248" s="103" t="str">
        <f>DataTable3[[#This Row],[FlightNumber]]&amp;" "&amp;DataTable3[[#This Row],[Departure Date]]</f>
        <v>VS28y 44490</v>
      </c>
      <c r="B1248" s="185">
        <v>44490</v>
      </c>
      <c r="C1248" s="182" t="s">
        <v>120</v>
      </c>
      <c r="D1248" s="181" t="s">
        <v>21</v>
      </c>
      <c r="E1248" s="181" t="s">
        <v>2</v>
      </c>
      <c r="F1248" s="181" t="s">
        <v>101</v>
      </c>
      <c r="G1248" s="181" t="s">
        <v>100</v>
      </c>
      <c r="H1248" s="181" t="s">
        <v>109</v>
      </c>
      <c r="I1248" s="183">
        <v>10</v>
      </c>
      <c r="AU1248" s="178"/>
      <c r="AV1248" s="178"/>
      <c r="AW1248" s="178"/>
      <c r="AX1248" s="178"/>
      <c r="AY1248" s="178"/>
      <c r="AZ1248" s="178"/>
      <c r="BA1248" s="178"/>
      <c r="BB1248" s="178"/>
      <c r="BC1248" s="178"/>
      <c r="BD1248" s="178"/>
      <c r="CF1248" s="178"/>
    </row>
    <row r="1249" spans="1:84" ht="15.75" x14ac:dyDescent="0.25">
      <c r="A1249" s="103" t="str">
        <f>DataTable3[[#This Row],[FlightNumber]]&amp;" "&amp;DataTable3[[#This Row],[Departure Date]]</f>
        <v>VS27y 44490</v>
      </c>
      <c r="B1249" s="185">
        <v>44490</v>
      </c>
      <c r="C1249" s="182" t="s">
        <v>117</v>
      </c>
      <c r="D1249" s="181" t="s">
        <v>2</v>
      </c>
      <c r="E1249" s="181" t="s">
        <v>21</v>
      </c>
      <c r="F1249" s="181" t="s">
        <v>99</v>
      </c>
      <c r="G1249" s="181" t="s">
        <v>100</v>
      </c>
      <c r="H1249" s="181" t="s">
        <v>107</v>
      </c>
      <c r="I1249" s="183">
        <v>10</v>
      </c>
      <c r="AU1249" s="178"/>
      <c r="AV1249" s="178"/>
      <c r="AW1249" s="178"/>
      <c r="AX1249" s="178"/>
      <c r="AY1249" s="178"/>
      <c r="AZ1249" s="178"/>
      <c r="BA1249" s="178"/>
      <c r="BB1249" s="178"/>
      <c r="BC1249" s="178"/>
      <c r="BD1249" s="178"/>
      <c r="CF1249" s="178"/>
    </row>
    <row r="1250" spans="1:84" ht="15.75" x14ac:dyDescent="0.25">
      <c r="A1250" s="103" t="str">
        <f>DataTable3[[#This Row],[FlightNumber]]&amp;" "&amp;DataTable3[[#This Row],[Departure Date]]</f>
        <v>VS27y 44491</v>
      </c>
      <c r="B1250" s="185">
        <v>44491</v>
      </c>
      <c r="C1250" s="182" t="s">
        <v>117</v>
      </c>
      <c r="D1250" s="181" t="s">
        <v>2</v>
      </c>
      <c r="E1250" s="181" t="s">
        <v>21</v>
      </c>
      <c r="F1250" s="181" t="s">
        <v>99</v>
      </c>
      <c r="G1250" s="181" t="s">
        <v>100</v>
      </c>
      <c r="H1250" s="181" t="s">
        <v>107</v>
      </c>
      <c r="I1250" s="183">
        <v>10</v>
      </c>
      <c r="AU1250" s="178"/>
      <c r="AV1250" s="178"/>
      <c r="AW1250" s="178"/>
      <c r="AX1250" s="178"/>
      <c r="AY1250" s="178"/>
      <c r="AZ1250" s="178"/>
      <c r="BA1250" s="178"/>
      <c r="BB1250" s="178"/>
      <c r="BC1250" s="178"/>
      <c r="BD1250" s="178"/>
      <c r="CF1250" s="178"/>
    </row>
    <row r="1251" spans="1:84" ht="15.75" x14ac:dyDescent="0.25">
      <c r="A1251" s="103" t="str">
        <f>DataTable3[[#This Row],[FlightNumber]]&amp;" "&amp;DataTable3[[#This Row],[Departure Date]]</f>
        <v>VS28y 44491</v>
      </c>
      <c r="B1251" s="185">
        <v>44491</v>
      </c>
      <c r="C1251" s="182" t="s">
        <v>120</v>
      </c>
      <c r="D1251" s="181" t="s">
        <v>21</v>
      </c>
      <c r="E1251" s="181" t="s">
        <v>2</v>
      </c>
      <c r="F1251" s="181" t="s">
        <v>101</v>
      </c>
      <c r="G1251" s="181" t="s">
        <v>100</v>
      </c>
      <c r="H1251" s="181" t="s">
        <v>109</v>
      </c>
      <c r="I1251" s="183">
        <v>10</v>
      </c>
      <c r="AU1251" s="178"/>
      <c r="AV1251" s="178"/>
      <c r="AW1251" s="178"/>
      <c r="AX1251" s="178"/>
      <c r="AY1251" s="178"/>
      <c r="AZ1251" s="178"/>
      <c r="BA1251" s="178"/>
      <c r="BB1251" s="178"/>
      <c r="BC1251" s="178"/>
      <c r="BD1251" s="178"/>
      <c r="CF1251" s="178"/>
    </row>
    <row r="1252" spans="1:84" ht="15.75" x14ac:dyDescent="0.25">
      <c r="A1252" s="103" t="str">
        <f>DataTable3[[#This Row],[FlightNumber]]&amp;" "&amp;DataTable3[[#This Row],[Departure Date]]</f>
        <v>VS75y 44491</v>
      </c>
      <c r="B1252" s="185">
        <v>44491</v>
      </c>
      <c r="C1252" s="182" t="s">
        <v>118</v>
      </c>
      <c r="D1252" s="181" t="s">
        <v>3</v>
      </c>
      <c r="E1252" s="181" t="s">
        <v>21</v>
      </c>
      <c r="F1252" s="181" t="s">
        <v>99</v>
      </c>
      <c r="G1252" s="181" t="s">
        <v>100</v>
      </c>
      <c r="H1252" s="181" t="s">
        <v>106</v>
      </c>
      <c r="I1252" s="183">
        <v>10</v>
      </c>
      <c r="AU1252" s="178"/>
      <c r="AV1252" s="178"/>
      <c r="AW1252" s="178"/>
      <c r="AX1252" s="178"/>
      <c r="AY1252" s="178"/>
      <c r="AZ1252" s="178"/>
      <c r="BA1252" s="178"/>
      <c r="BB1252" s="178"/>
      <c r="BC1252" s="178"/>
      <c r="BD1252" s="178"/>
      <c r="CF1252" s="178"/>
    </row>
    <row r="1253" spans="1:84" ht="15.75" x14ac:dyDescent="0.25">
      <c r="A1253" s="103" t="str">
        <f>DataTable3[[#This Row],[FlightNumber]]&amp;" "&amp;DataTable3[[#This Row],[Departure Date]]</f>
        <v>VS76y 44491</v>
      </c>
      <c r="B1253" s="185">
        <v>44491</v>
      </c>
      <c r="C1253" s="182" t="s">
        <v>119</v>
      </c>
      <c r="D1253" s="181" t="s">
        <v>21</v>
      </c>
      <c r="E1253" s="181" t="s">
        <v>3</v>
      </c>
      <c r="F1253" s="181" t="s">
        <v>101</v>
      </c>
      <c r="G1253" s="181" t="s">
        <v>100</v>
      </c>
      <c r="H1253" s="181" t="s">
        <v>104</v>
      </c>
      <c r="I1253" s="183">
        <v>10</v>
      </c>
      <c r="AU1253" s="178"/>
      <c r="AV1253" s="178"/>
      <c r="AW1253" s="178"/>
      <c r="AX1253" s="178"/>
      <c r="AY1253" s="178"/>
      <c r="AZ1253" s="178"/>
      <c r="BA1253" s="178"/>
      <c r="BB1253" s="178"/>
      <c r="BC1253" s="178"/>
      <c r="BD1253" s="178"/>
      <c r="CF1253" s="178"/>
    </row>
    <row r="1254" spans="1:84" ht="15.75" x14ac:dyDescent="0.25">
      <c r="A1254" s="103" t="str">
        <f>DataTable3[[#This Row],[FlightNumber]]&amp;" "&amp;DataTable3[[#This Row],[Departure Date]]</f>
        <v>VS71y 44491</v>
      </c>
      <c r="B1254" s="185">
        <v>44491</v>
      </c>
      <c r="C1254" s="182" t="s">
        <v>122</v>
      </c>
      <c r="D1254" s="181" t="s">
        <v>11</v>
      </c>
      <c r="E1254" s="181" t="s">
        <v>21</v>
      </c>
      <c r="F1254" s="181" t="s">
        <v>99</v>
      </c>
      <c r="G1254" s="181" t="s">
        <v>100</v>
      </c>
      <c r="H1254" s="181" t="s">
        <v>108</v>
      </c>
      <c r="I1254" s="183">
        <v>10</v>
      </c>
      <c r="AU1254" s="178"/>
      <c r="AV1254" s="178"/>
      <c r="AW1254" s="178"/>
      <c r="AX1254" s="178"/>
      <c r="AY1254" s="178"/>
      <c r="AZ1254" s="178"/>
      <c r="BA1254" s="178"/>
      <c r="BB1254" s="178"/>
      <c r="BC1254" s="178"/>
      <c r="BD1254" s="178"/>
      <c r="CF1254" s="178"/>
    </row>
    <row r="1255" spans="1:84" ht="15.75" x14ac:dyDescent="0.25">
      <c r="A1255" s="103" t="str">
        <f>DataTable3[[#This Row],[FlightNumber]]&amp;" "&amp;DataTable3[[#This Row],[Departure Date]]</f>
        <v>VS72y 44491</v>
      </c>
      <c r="B1255" s="185">
        <v>44491</v>
      </c>
      <c r="C1255" s="182" t="s">
        <v>121</v>
      </c>
      <c r="D1255" s="181" t="s">
        <v>21</v>
      </c>
      <c r="E1255" s="181" t="s">
        <v>11</v>
      </c>
      <c r="F1255" s="181" t="s">
        <v>101</v>
      </c>
      <c r="G1255" s="181" t="s">
        <v>100</v>
      </c>
      <c r="H1255" s="181" t="s">
        <v>105</v>
      </c>
      <c r="I1255" s="183">
        <v>1</v>
      </c>
      <c r="AU1255" s="178"/>
      <c r="AV1255" s="178"/>
      <c r="AW1255" s="178"/>
      <c r="AX1255" s="178"/>
      <c r="AY1255" s="178"/>
      <c r="AZ1255" s="178"/>
      <c r="BA1255" s="178"/>
      <c r="BB1255" s="178"/>
      <c r="BC1255" s="178"/>
      <c r="BD1255" s="178"/>
      <c r="CF1255" s="178"/>
    </row>
    <row r="1256" spans="1:84" ht="15.75" x14ac:dyDescent="0.25">
      <c r="A1256" s="103" t="str">
        <f>DataTable3[[#This Row],[FlightNumber]]&amp;" "&amp;DataTable3[[#This Row],[Departure Date]]</f>
        <v>VS72y 44492</v>
      </c>
      <c r="B1256" s="185">
        <v>44492</v>
      </c>
      <c r="C1256" s="182" t="s">
        <v>121</v>
      </c>
      <c r="D1256" s="181" t="s">
        <v>21</v>
      </c>
      <c r="E1256" s="181" t="s">
        <v>11</v>
      </c>
      <c r="F1256" s="181" t="s">
        <v>101</v>
      </c>
      <c r="G1256" s="181" t="s">
        <v>100</v>
      </c>
      <c r="H1256" s="181" t="s">
        <v>105</v>
      </c>
      <c r="I1256" s="183">
        <v>2</v>
      </c>
      <c r="AU1256" s="178"/>
      <c r="AV1256" s="178"/>
      <c r="AW1256" s="178"/>
      <c r="AX1256" s="178"/>
      <c r="AY1256" s="178"/>
      <c r="AZ1256" s="178"/>
      <c r="BA1256" s="178"/>
      <c r="BB1256" s="178"/>
      <c r="BC1256" s="178"/>
      <c r="BD1256" s="178"/>
      <c r="CF1256" s="178"/>
    </row>
    <row r="1257" spans="1:84" ht="15.75" x14ac:dyDescent="0.25">
      <c r="A1257" s="103" t="str">
        <f>DataTable3[[#This Row],[FlightNumber]]&amp;" "&amp;DataTable3[[#This Row],[Departure Date]]</f>
        <v>VS71y 44492</v>
      </c>
      <c r="B1257" s="185">
        <v>44492</v>
      </c>
      <c r="C1257" s="182" t="s">
        <v>122</v>
      </c>
      <c r="D1257" s="181" t="s">
        <v>11</v>
      </c>
      <c r="E1257" s="181" t="s">
        <v>21</v>
      </c>
      <c r="F1257" s="181" t="s">
        <v>99</v>
      </c>
      <c r="G1257" s="181" t="s">
        <v>100</v>
      </c>
      <c r="H1257" s="181" t="s">
        <v>108</v>
      </c>
      <c r="I1257" s="183">
        <v>10</v>
      </c>
      <c r="AU1257" s="178"/>
      <c r="AV1257" s="178"/>
      <c r="AW1257" s="178"/>
      <c r="AX1257" s="178"/>
      <c r="AY1257" s="178"/>
      <c r="AZ1257" s="178"/>
      <c r="BA1257" s="178"/>
      <c r="BB1257" s="178"/>
      <c r="BC1257" s="178"/>
      <c r="BD1257" s="178"/>
      <c r="CF1257" s="178"/>
    </row>
    <row r="1258" spans="1:84" ht="15.75" x14ac:dyDescent="0.25">
      <c r="A1258" s="103" t="str">
        <f>DataTable3[[#This Row],[FlightNumber]]&amp;" "&amp;DataTable3[[#This Row],[Departure Date]]</f>
        <v>VS76y 44492</v>
      </c>
      <c r="B1258" s="185">
        <v>44492</v>
      </c>
      <c r="C1258" s="182" t="s">
        <v>119</v>
      </c>
      <c r="D1258" s="181" t="s">
        <v>21</v>
      </c>
      <c r="E1258" s="181" t="s">
        <v>3</v>
      </c>
      <c r="F1258" s="181" t="s">
        <v>101</v>
      </c>
      <c r="G1258" s="181" t="s">
        <v>100</v>
      </c>
      <c r="H1258" s="181" t="s">
        <v>104</v>
      </c>
      <c r="I1258" s="183">
        <v>10</v>
      </c>
      <c r="AU1258" s="178"/>
      <c r="AV1258" s="178"/>
      <c r="AW1258" s="178"/>
      <c r="AX1258" s="178"/>
      <c r="AY1258" s="178"/>
      <c r="AZ1258" s="178"/>
      <c r="BA1258" s="178"/>
      <c r="BB1258" s="178"/>
      <c r="BC1258" s="178"/>
      <c r="BD1258" s="178"/>
      <c r="CF1258" s="178"/>
    </row>
    <row r="1259" spans="1:84" ht="15.75" x14ac:dyDescent="0.25">
      <c r="A1259" s="103" t="str">
        <f>DataTable3[[#This Row],[FlightNumber]]&amp;" "&amp;DataTable3[[#This Row],[Departure Date]]</f>
        <v>VS75y 44492</v>
      </c>
      <c r="B1259" s="185">
        <v>44492</v>
      </c>
      <c r="C1259" s="182" t="s">
        <v>118</v>
      </c>
      <c r="D1259" s="181" t="s">
        <v>3</v>
      </c>
      <c r="E1259" s="181" t="s">
        <v>21</v>
      </c>
      <c r="F1259" s="181" t="s">
        <v>99</v>
      </c>
      <c r="G1259" s="181" t="s">
        <v>100</v>
      </c>
      <c r="H1259" s="181" t="s">
        <v>106</v>
      </c>
      <c r="I1259" s="183">
        <v>0</v>
      </c>
      <c r="AU1259" s="178"/>
      <c r="AV1259" s="178"/>
      <c r="AW1259" s="178"/>
      <c r="AX1259" s="178"/>
      <c r="AY1259" s="178"/>
      <c r="AZ1259" s="178"/>
      <c r="BA1259" s="178"/>
      <c r="BB1259" s="178"/>
      <c r="BC1259" s="178"/>
      <c r="BD1259" s="178"/>
      <c r="CF1259" s="178"/>
    </row>
    <row r="1260" spans="1:84" ht="15.75" x14ac:dyDescent="0.25">
      <c r="A1260" s="103" t="str">
        <f>DataTable3[[#This Row],[FlightNumber]]&amp;" "&amp;DataTable3[[#This Row],[Departure Date]]</f>
        <v>VS28y 44492</v>
      </c>
      <c r="B1260" s="185">
        <v>44492</v>
      </c>
      <c r="C1260" s="182" t="s">
        <v>120</v>
      </c>
      <c r="D1260" s="181" t="s">
        <v>21</v>
      </c>
      <c r="E1260" s="181" t="s">
        <v>2</v>
      </c>
      <c r="F1260" s="181" t="s">
        <v>101</v>
      </c>
      <c r="G1260" s="181" t="s">
        <v>100</v>
      </c>
      <c r="H1260" s="181" t="s">
        <v>109</v>
      </c>
      <c r="I1260" s="183">
        <v>6</v>
      </c>
      <c r="AU1260" s="178"/>
      <c r="AV1260" s="178"/>
      <c r="AW1260" s="178"/>
      <c r="AX1260" s="178"/>
      <c r="AY1260" s="178"/>
      <c r="AZ1260" s="178"/>
      <c r="BA1260" s="178"/>
      <c r="BB1260" s="178"/>
      <c r="BC1260" s="178"/>
      <c r="BD1260" s="178"/>
      <c r="CF1260" s="178"/>
    </row>
    <row r="1261" spans="1:84" ht="15.75" x14ac:dyDescent="0.25">
      <c r="A1261" s="103" t="str">
        <f>DataTable3[[#This Row],[FlightNumber]]&amp;" "&amp;DataTable3[[#This Row],[Departure Date]]</f>
        <v>VS27y 44492</v>
      </c>
      <c r="B1261" s="185">
        <v>44492</v>
      </c>
      <c r="C1261" s="182" t="s">
        <v>117</v>
      </c>
      <c r="D1261" s="181" t="s">
        <v>2</v>
      </c>
      <c r="E1261" s="181" t="s">
        <v>21</v>
      </c>
      <c r="F1261" s="181" t="s">
        <v>99</v>
      </c>
      <c r="G1261" s="181" t="s">
        <v>100</v>
      </c>
      <c r="H1261" s="181" t="s">
        <v>107</v>
      </c>
      <c r="I1261" s="183">
        <v>10</v>
      </c>
      <c r="AU1261" s="178"/>
      <c r="AV1261" s="178"/>
      <c r="AW1261" s="178"/>
      <c r="AX1261" s="178"/>
      <c r="AY1261" s="178"/>
      <c r="AZ1261" s="178"/>
      <c r="BA1261" s="178"/>
      <c r="BB1261" s="178"/>
      <c r="BC1261" s="178"/>
      <c r="BD1261" s="178"/>
      <c r="CF1261" s="178"/>
    </row>
    <row r="1262" spans="1:84" ht="15.75" x14ac:dyDescent="0.25">
      <c r="A1262" s="103" t="str">
        <f>DataTable3[[#This Row],[FlightNumber]]&amp;" "&amp;DataTable3[[#This Row],[Departure Date]]</f>
        <v>VS27y 44493</v>
      </c>
      <c r="B1262" s="185">
        <v>44493</v>
      </c>
      <c r="C1262" s="182" t="s">
        <v>117</v>
      </c>
      <c r="D1262" s="181" t="s">
        <v>2</v>
      </c>
      <c r="E1262" s="181" t="s">
        <v>21</v>
      </c>
      <c r="F1262" s="181" t="s">
        <v>99</v>
      </c>
      <c r="G1262" s="181" t="s">
        <v>100</v>
      </c>
      <c r="H1262" s="181" t="s">
        <v>107</v>
      </c>
      <c r="I1262" s="183">
        <v>10</v>
      </c>
      <c r="AU1262" s="178"/>
      <c r="AV1262" s="178"/>
      <c r="AW1262" s="178"/>
      <c r="AX1262" s="178"/>
      <c r="AY1262" s="178"/>
      <c r="AZ1262" s="178"/>
      <c r="BA1262" s="178"/>
      <c r="BB1262" s="178"/>
      <c r="BC1262" s="178"/>
      <c r="BD1262" s="178"/>
      <c r="CF1262" s="178"/>
    </row>
    <row r="1263" spans="1:84" ht="15.75" x14ac:dyDescent="0.25">
      <c r="A1263" s="103" t="str">
        <f>DataTable3[[#This Row],[FlightNumber]]&amp;" "&amp;DataTable3[[#This Row],[Departure Date]]</f>
        <v>VS28y 44493</v>
      </c>
      <c r="B1263" s="185">
        <v>44493</v>
      </c>
      <c r="C1263" s="182" t="s">
        <v>120</v>
      </c>
      <c r="D1263" s="181" t="s">
        <v>21</v>
      </c>
      <c r="E1263" s="181" t="s">
        <v>2</v>
      </c>
      <c r="F1263" s="181" t="s">
        <v>101</v>
      </c>
      <c r="G1263" s="181" t="s">
        <v>100</v>
      </c>
      <c r="H1263" s="181" t="s">
        <v>109</v>
      </c>
      <c r="I1263" s="183">
        <v>10</v>
      </c>
      <c r="AU1263" s="178"/>
      <c r="AV1263" s="178"/>
      <c r="AW1263" s="178"/>
      <c r="AX1263" s="178"/>
      <c r="AY1263" s="178"/>
      <c r="AZ1263" s="178"/>
      <c r="BA1263" s="178"/>
      <c r="BB1263" s="178"/>
      <c r="BC1263" s="178"/>
      <c r="BD1263" s="178"/>
      <c r="CF1263" s="178"/>
    </row>
    <row r="1264" spans="1:84" ht="15.75" x14ac:dyDescent="0.25">
      <c r="A1264" s="103" t="str">
        <f>DataTable3[[#This Row],[FlightNumber]]&amp;" "&amp;DataTable3[[#This Row],[Departure Date]]</f>
        <v>VS75y 44493</v>
      </c>
      <c r="B1264" s="185">
        <v>44493</v>
      </c>
      <c r="C1264" s="182" t="s">
        <v>118</v>
      </c>
      <c r="D1264" s="181" t="s">
        <v>3</v>
      </c>
      <c r="E1264" s="181" t="s">
        <v>21</v>
      </c>
      <c r="F1264" s="181" t="s">
        <v>99</v>
      </c>
      <c r="G1264" s="181" t="s">
        <v>100</v>
      </c>
      <c r="H1264" s="181" t="s">
        <v>106</v>
      </c>
      <c r="I1264" s="183">
        <v>7</v>
      </c>
      <c r="AU1264" s="178"/>
      <c r="AV1264" s="178"/>
      <c r="AW1264" s="178"/>
      <c r="AX1264" s="178"/>
      <c r="AY1264" s="178"/>
      <c r="AZ1264" s="178"/>
      <c r="BA1264" s="178"/>
      <c r="BB1264" s="178"/>
      <c r="BC1264" s="178"/>
      <c r="BD1264" s="178"/>
      <c r="CF1264" s="178"/>
    </row>
    <row r="1265" spans="1:84" ht="15.75" x14ac:dyDescent="0.25">
      <c r="A1265" s="103" t="str">
        <f>DataTable3[[#This Row],[FlightNumber]]&amp;" "&amp;DataTable3[[#This Row],[Departure Date]]</f>
        <v>VS76y 44493</v>
      </c>
      <c r="B1265" s="185">
        <v>44493</v>
      </c>
      <c r="C1265" s="182" t="s">
        <v>119</v>
      </c>
      <c r="D1265" s="181" t="s">
        <v>21</v>
      </c>
      <c r="E1265" s="181" t="s">
        <v>3</v>
      </c>
      <c r="F1265" s="181" t="s">
        <v>101</v>
      </c>
      <c r="G1265" s="181" t="s">
        <v>100</v>
      </c>
      <c r="H1265" s="181" t="s">
        <v>104</v>
      </c>
      <c r="I1265" s="183">
        <v>8</v>
      </c>
      <c r="AU1265" s="178"/>
      <c r="AV1265" s="178"/>
      <c r="AW1265" s="178"/>
      <c r="AX1265" s="178"/>
      <c r="AY1265" s="178"/>
      <c r="AZ1265" s="178"/>
      <c r="BA1265" s="178"/>
      <c r="BB1265" s="178"/>
      <c r="BC1265" s="178"/>
      <c r="BD1265" s="178"/>
      <c r="CF1265" s="178"/>
    </row>
    <row r="1266" spans="1:84" ht="15.75" x14ac:dyDescent="0.25">
      <c r="A1266" s="103" t="str">
        <f>DataTable3[[#This Row],[FlightNumber]]&amp;" "&amp;DataTable3[[#This Row],[Departure Date]]</f>
        <v>VS76y 44494</v>
      </c>
      <c r="B1266" s="185">
        <v>44494</v>
      </c>
      <c r="C1266" s="182" t="s">
        <v>119</v>
      </c>
      <c r="D1266" s="181" t="s">
        <v>21</v>
      </c>
      <c r="E1266" s="181" t="s">
        <v>3</v>
      </c>
      <c r="F1266" s="181" t="s">
        <v>101</v>
      </c>
      <c r="G1266" s="181" t="s">
        <v>100</v>
      </c>
      <c r="H1266" s="181" t="s">
        <v>104</v>
      </c>
      <c r="I1266" s="183">
        <v>3</v>
      </c>
      <c r="AU1266" s="178"/>
      <c r="AV1266" s="178"/>
      <c r="AW1266" s="178"/>
      <c r="AX1266" s="178"/>
      <c r="AY1266" s="178"/>
      <c r="AZ1266" s="178"/>
      <c r="BA1266" s="178"/>
      <c r="BB1266" s="178"/>
      <c r="BC1266" s="178"/>
      <c r="BD1266" s="178"/>
      <c r="CF1266" s="178"/>
    </row>
    <row r="1267" spans="1:84" ht="15.75" x14ac:dyDescent="0.25">
      <c r="A1267" s="103" t="str">
        <f>DataTable3[[#This Row],[FlightNumber]]&amp;" "&amp;DataTable3[[#This Row],[Departure Date]]</f>
        <v>VS75y 44494</v>
      </c>
      <c r="B1267" s="185">
        <v>44494</v>
      </c>
      <c r="C1267" s="182" t="s">
        <v>118</v>
      </c>
      <c r="D1267" s="181" t="s">
        <v>3</v>
      </c>
      <c r="E1267" s="181" t="s">
        <v>21</v>
      </c>
      <c r="F1267" s="181" t="s">
        <v>99</v>
      </c>
      <c r="G1267" s="181" t="s">
        <v>100</v>
      </c>
      <c r="H1267" s="181" t="s">
        <v>106</v>
      </c>
      <c r="I1267" s="183">
        <v>10</v>
      </c>
      <c r="AU1267" s="178"/>
      <c r="AV1267" s="178"/>
      <c r="AW1267" s="178"/>
      <c r="AX1267" s="178"/>
      <c r="AY1267" s="178"/>
      <c r="AZ1267" s="178"/>
      <c r="BA1267" s="178"/>
      <c r="BB1267" s="178"/>
      <c r="BC1267" s="178"/>
      <c r="BD1267" s="178"/>
      <c r="CF1267" s="178"/>
    </row>
    <row r="1268" spans="1:84" ht="15.75" x14ac:dyDescent="0.25">
      <c r="A1268" s="103" t="str">
        <f>DataTable3[[#This Row],[FlightNumber]]&amp;" "&amp;DataTable3[[#This Row],[Departure Date]]</f>
        <v>VS28y 44494</v>
      </c>
      <c r="B1268" s="185">
        <v>44494</v>
      </c>
      <c r="C1268" s="182" t="s">
        <v>120</v>
      </c>
      <c r="D1268" s="181" t="s">
        <v>21</v>
      </c>
      <c r="E1268" s="181" t="s">
        <v>2</v>
      </c>
      <c r="F1268" s="181" t="s">
        <v>101</v>
      </c>
      <c r="G1268" s="181" t="s">
        <v>100</v>
      </c>
      <c r="H1268" s="181" t="s">
        <v>109</v>
      </c>
      <c r="I1268" s="183">
        <v>10</v>
      </c>
      <c r="AU1268" s="178"/>
      <c r="AV1268" s="178"/>
      <c r="AW1268" s="178"/>
      <c r="AX1268" s="178"/>
      <c r="AY1268" s="178"/>
      <c r="AZ1268" s="178"/>
      <c r="BA1268" s="178"/>
      <c r="BB1268" s="178"/>
      <c r="BC1268" s="178"/>
      <c r="BD1268" s="178"/>
      <c r="CF1268" s="178"/>
    </row>
    <row r="1269" spans="1:84" ht="15.75" x14ac:dyDescent="0.25">
      <c r="A1269" s="103" t="str">
        <f>DataTable3[[#This Row],[FlightNumber]]&amp;" "&amp;DataTable3[[#This Row],[Departure Date]]</f>
        <v>VS27y 44494</v>
      </c>
      <c r="B1269" s="185">
        <v>44494</v>
      </c>
      <c r="C1269" s="182" t="s">
        <v>117</v>
      </c>
      <c r="D1269" s="181" t="s">
        <v>2</v>
      </c>
      <c r="E1269" s="181" t="s">
        <v>21</v>
      </c>
      <c r="F1269" s="181" t="s">
        <v>99</v>
      </c>
      <c r="G1269" s="181" t="s">
        <v>100</v>
      </c>
      <c r="H1269" s="181" t="s">
        <v>107</v>
      </c>
      <c r="I1269" s="183">
        <v>3</v>
      </c>
      <c r="AU1269" s="178"/>
      <c r="AV1269" s="178"/>
      <c r="AW1269" s="178"/>
      <c r="AX1269" s="178"/>
      <c r="AY1269" s="178"/>
      <c r="AZ1269" s="178"/>
      <c r="BA1269" s="178"/>
      <c r="BB1269" s="178"/>
      <c r="BC1269" s="178"/>
      <c r="BD1269" s="178"/>
      <c r="CF1269" s="178"/>
    </row>
    <row r="1270" spans="1:84" ht="15.75" x14ac:dyDescent="0.25">
      <c r="A1270" s="103" t="str">
        <f>DataTable3[[#This Row],[FlightNumber]]&amp;" "&amp;DataTable3[[#This Row],[Departure Date]]</f>
        <v>VS27y 44495</v>
      </c>
      <c r="B1270" s="185">
        <v>44495</v>
      </c>
      <c r="C1270" s="182" t="s">
        <v>117</v>
      </c>
      <c r="D1270" s="181" t="s">
        <v>2</v>
      </c>
      <c r="E1270" s="181" t="s">
        <v>21</v>
      </c>
      <c r="F1270" s="181" t="s">
        <v>99</v>
      </c>
      <c r="G1270" s="181" t="s">
        <v>100</v>
      </c>
      <c r="H1270" s="181" t="s">
        <v>107</v>
      </c>
      <c r="I1270" s="183">
        <v>1</v>
      </c>
      <c r="AU1270" s="178"/>
      <c r="AV1270" s="178"/>
      <c r="AW1270" s="178"/>
      <c r="AX1270" s="178"/>
      <c r="AY1270" s="178"/>
      <c r="AZ1270" s="178"/>
      <c r="BA1270" s="178"/>
      <c r="BB1270" s="178"/>
      <c r="BC1270" s="178"/>
      <c r="BD1270" s="178"/>
      <c r="CF1270" s="178"/>
    </row>
    <row r="1271" spans="1:84" ht="15.75" x14ac:dyDescent="0.25">
      <c r="A1271" s="103" t="str">
        <f>DataTable3[[#This Row],[FlightNumber]]&amp;" "&amp;DataTable3[[#This Row],[Departure Date]]</f>
        <v>VS28y 44495</v>
      </c>
      <c r="B1271" s="185">
        <v>44495</v>
      </c>
      <c r="C1271" s="182" t="s">
        <v>120</v>
      </c>
      <c r="D1271" s="181" t="s">
        <v>21</v>
      </c>
      <c r="E1271" s="181" t="s">
        <v>2</v>
      </c>
      <c r="F1271" s="181" t="s">
        <v>101</v>
      </c>
      <c r="G1271" s="181" t="s">
        <v>100</v>
      </c>
      <c r="H1271" s="181" t="s">
        <v>109</v>
      </c>
      <c r="I1271" s="183">
        <v>10</v>
      </c>
      <c r="AU1271" s="178"/>
      <c r="AV1271" s="178"/>
      <c r="AW1271" s="178"/>
      <c r="AX1271" s="178"/>
      <c r="AY1271" s="178"/>
      <c r="AZ1271" s="178"/>
      <c r="BA1271" s="178"/>
      <c r="BB1271" s="178"/>
      <c r="BC1271" s="178"/>
      <c r="BD1271" s="178"/>
      <c r="CF1271" s="178"/>
    </row>
    <row r="1272" spans="1:84" ht="15.75" x14ac:dyDescent="0.25">
      <c r="A1272" s="103" t="str">
        <f>DataTable3[[#This Row],[FlightNumber]]&amp;" "&amp;DataTable3[[#This Row],[Departure Date]]</f>
        <v>VS75y 44495</v>
      </c>
      <c r="B1272" s="185">
        <v>44495</v>
      </c>
      <c r="C1272" s="182" t="s">
        <v>118</v>
      </c>
      <c r="D1272" s="181" t="s">
        <v>3</v>
      </c>
      <c r="E1272" s="181" t="s">
        <v>21</v>
      </c>
      <c r="F1272" s="181" t="s">
        <v>99</v>
      </c>
      <c r="G1272" s="181" t="s">
        <v>100</v>
      </c>
      <c r="H1272" s="181" t="s">
        <v>106</v>
      </c>
      <c r="I1272" s="183">
        <v>1</v>
      </c>
      <c r="AU1272" s="178"/>
      <c r="AV1272" s="178"/>
      <c r="AW1272" s="178"/>
      <c r="AX1272" s="178"/>
      <c r="AY1272" s="178"/>
      <c r="AZ1272" s="178"/>
      <c r="BA1272" s="178"/>
      <c r="BB1272" s="178"/>
      <c r="BC1272" s="178"/>
      <c r="BD1272" s="178"/>
      <c r="CF1272" s="178"/>
    </row>
    <row r="1273" spans="1:84" ht="15.75" x14ac:dyDescent="0.25">
      <c r="A1273" s="103" t="str">
        <f>DataTable3[[#This Row],[FlightNumber]]&amp;" "&amp;DataTable3[[#This Row],[Departure Date]]</f>
        <v>VS76y 44495</v>
      </c>
      <c r="B1273" s="185">
        <v>44495</v>
      </c>
      <c r="C1273" s="182" t="s">
        <v>119</v>
      </c>
      <c r="D1273" s="181" t="s">
        <v>21</v>
      </c>
      <c r="E1273" s="181" t="s">
        <v>3</v>
      </c>
      <c r="F1273" s="181" t="s">
        <v>101</v>
      </c>
      <c r="G1273" s="181" t="s">
        <v>100</v>
      </c>
      <c r="H1273" s="181" t="s">
        <v>104</v>
      </c>
      <c r="I1273" s="183">
        <v>10</v>
      </c>
      <c r="AU1273" s="178"/>
      <c r="AV1273" s="178"/>
      <c r="AW1273" s="178"/>
      <c r="AX1273" s="178"/>
      <c r="AY1273" s="178"/>
      <c r="AZ1273" s="178"/>
      <c r="BA1273" s="178"/>
      <c r="BB1273" s="178"/>
      <c r="BC1273" s="178"/>
      <c r="BD1273" s="178"/>
      <c r="CF1273" s="178"/>
    </row>
    <row r="1274" spans="1:84" ht="15.75" x14ac:dyDescent="0.25">
      <c r="A1274" s="103" t="str">
        <f>DataTable3[[#This Row],[FlightNumber]]&amp;" "&amp;DataTable3[[#This Row],[Departure Date]]</f>
        <v>VS76y 44496</v>
      </c>
      <c r="B1274" s="185">
        <v>44496</v>
      </c>
      <c r="C1274" s="182" t="s">
        <v>119</v>
      </c>
      <c r="D1274" s="181" t="s">
        <v>21</v>
      </c>
      <c r="E1274" s="181" t="s">
        <v>3</v>
      </c>
      <c r="F1274" s="181" t="s">
        <v>101</v>
      </c>
      <c r="G1274" s="181" t="s">
        <v>100</v>
      </c>
      <c r="H1274" s="181" t="s">
        <v>104</v>
      </c>
      <c r="I1274" s="183">
        <v>10</v>
      </c>
      <c r="AU1274" s="178"/>
      <c r="AV1274" s="178"/>
      <c r="AW1274" s="178"/>
      <c r="AX1274" s="178"/>
      <c r="AY1274" s="178"/>
      <c r="AZ1274" s="178"/>
      <c r="BA1274" s="178"/>
      <c r="BB1274" s="178"/>
      <c r="BC1274" s="178"/>
      <c r="BD1274" s="178"/>
      <c r="CF1274" s="178"/>
    </row>
    <row r="1275" spans="1:84" ht="15.75" x14ac:dyDescent="0.25">
      <c r="A1275" s="103" t="str">
        <f>DataTable3[[#This Row],[FlightNumber]]&amp;" "&amp;DataTable3[[#This Row],[Departure Date]]</f>
        <v>VS75y 44496</v>
      </c>
      <c r="B1275" s="185">
        <v>44496</v>
      </c>
      <c r="C1275" s="182" t="s">
        <v>118</v>
      </c>
      <c r="D1275" s="181" t="s">
        <v>3</v>
      </c>
      <c r="E1275" s="181" t="s">
        <v>21</v>
      </c>
      <c r="F1275" s="181" t="s">
        <v>99</v>
      </c>
      <c r="G1275" s="181" t="s">
        <v>100</v>
      </c>
      <c r="H1275" s="181" t="s">
        <v>106</v>
      </c>
      <c r="I1275" s="183">
        <v>10</v>
      </c>
      <c r="AU1275" s="178"/>
      <c r="AV1275" s="178"/>
      <c r="AW1275" s="178"/>
      <c r="AX1275" s="178"/>
      <c r="AY1275" s="178"/>
      <c r="AZ1275" s="178"/>
      <c r="BA1275" s="178"/>
      <c r="BB1275" s="178"/>
      <c r="BC1275" s="178"/>
      <c r="BD1275" s="178"/>
      <c r="CF1275" s="178"/>
    </row>
    <row r="1276" spans="1:84" ht="15.75" x14ac:dyDescent="0.25">
      <c r="A1276" s="103" t="str">
        <f>DataTable3[[#This Row],[FlightNumber]]&amp;" "&amp;DataTable3[[#This Row],[Departure Date]]</f>
        <v>VS28y 44496</v>
      </c>
      <c r="B1276" s="185">
        <v>44496</v>
      </c>
      <c r="C1276" s="182" t="s">
        <v>120</v>
      </c>
      <c r="D1276" s="181" t="s">
        <v>21</v>
      </c>
      <c r="E1276" s="181" t="s">
        <v>2</v>
      </c>
      <c r="F1276" s="181" t="s">
        <v>101</v>
      </c>
      <c r="G1276" s="181" t="s">
        <v>100</v>
      </c>
      <c r="H1276" s="181" t="s">
        <v>109</v>
      </c>
      <c r="I1276" s="183">
        <v>10</v>
      </c>
      <c r="AU1276" s="178"/>
      <c r="AV1276" s="178"/>
      <c r="AW1276" s="178"/>
      <c r="AX1276" s="178"/>
      <c r="AY1276" s="178"/>
      <c r="AZ1276" s="178"/>
      <c r="BA1276" s="178"/>
      <c r="BB1276" s="178"/>
      <c r="BC1276" s="178"/>
      <c r="BD1276" s="178"/>
      <c r="CF1276" s="178"/>
    </row>
    <row r="1277" spans="1:84" ht="15.75" x14ac:dyDescent="0.25">
      <c r="A1277" s="103" t="str">
        <f>DataTable3[[#This Row],[FlightNumber]]&amp;" "&amp;DataTable3[[#This Row],[Departure Date]]</f>
        <v>VS27y 44496</v>
      </c>
      <c r="B1277" s="185">
        <v>44496</v>
      </c>
      <c r="C1277" s="182" t="s">
        <v>117</v>
      </c>
      <c r="D1277" s="181" t="s">
        <v>2</v>
      </c>
      <c r="E1277" s="181" t="s">
        <v>21</v>
      </c>
      <c r="F1277" s="181" t="s">
        <v>99</v>
      </c>
      <c r="G1277" s="181" t="s">
        <v>100</v>
      </c>
      <c r="H1277" s="181" t="s">
        <v>107</v>
      </c>
      <c r="I1277" s="183">
        <v>10</v>
      </c>
      <c r="AU1277" s="178"/>
      <c r="AV1277" s="178"/>
      <c r="AW1277" s="178"/>
      <c r="AX1277" s="178"/>
      <c r="AY1277" s="178"/>
      <c r="AZ1277" s="178"/>
      <c r="BA1277" s="178"/>
      <c r="BB1277" s="178"/>
      <c r="BC1277" s="178"/>
      <c r="BD1277" s="178"/>
      <c r="CF1277" s="178"/>
    </row>
    <row r="1278" spans="1:84" ht="15.75" x14ac:dyDescent="0.25">
      <c r="A1278" s="103" t="str">
        <f>DataTable3[[#This Row],[FlightNumber]]&amp;" "&amp;DataTable3[[#This Row],[Departure Date]]</f>
        <v>VS27y 44497</v>
      </c>
      <c r="B1278" s="185">
        <v>44497</v>
      </c>
      <c r="C1278" s="182" t="s">
        <v>117</v>
      </c>
      <c r="D1278" s="181" t="s">
        <v>2</v>
      </c>
      <c r="E1278" s="181" t="s">
        <v>21</v>
      </c>
      <c r="F1278" s="181" t="s">
        <v>99</v>
      </c>
      <c r="G1278" s="181" t="s">
        <v>100</v>
      </c>
      <c r="H1278" s="181" t="s">
        <v>107</v>
      </c>
      <c r="I1278" s="183">
        <v>10</v>
      </c>
      <c r="AU1278" s="178"/>
      <c r="AV1278" s="178"/>
      <c r="AW1278" s="178"/>
      <c r="AX1278" s="178"/>
      <c r="AY1278" s="178"/>
      <c r="AZ1278" s="178"/>
      <c r="BA1278" s="178"/>
      <c r="BB1278" s="178"/>
      <c r="BC1278" s="178"/>
      <c r="BD1278" s="178"/>
      <c r="CF1278" s="178"/>
    </row>
    <row r="1279" spans="1:84" ht="15.75" x14ac:dyDescent="0.25">
      <c r="A1279" s="103" t="str">
        <f>DataTable3[[#This Row],[FlightNumber]]&amp;" "&amp;DataTable3[[#This Row],[Departure Date]]</f>
        <v>VS28y 44497</v>
      </c>
      <c r="B1279" s="185">
        <v>44497</v>
      </c>
      <c r="C1279" s="182" t="s">
        <v>120</v>
      </c>
      <c r="D1279" s="181" t="s">
        <v>21</v>
      </c>
      <c r="E1279" s="181" t="s">
        <v>2</v>
      </c>
      <c r="F1279" s="181" t="s">
        <v>101</v>
      </c>
      <c r="G1279" s="181" t="s">
        <v>100</v>
      </c>
      <c r="H1279" s="181" t="s">
        <v>109</v>
      </c>
      <c r="I1279" s="183">
        <v>10</v>
      </c>
      <c r="AU1279" s="178"/>
      <c r="AV1279" s="178"/>
      <c r="AW1279" s="178"/>
      <c r="AX1279" s="178"/>
      <c r="AY1279" s="178"/>
      <c r="AZ1279" s="178"/>
      <c r="BA1279" s="178"/>
      <c r="BB1279" s="178"/>
      <c r="BC1279" s="178"/>
      <c r="BD1279" s="178"/>
      <c r="CF1279" s="178"/>
    </row>
    <row r="1280" spans="1:84" ht="15.75" x14ac:dyDescent="0.25">
      <c r="A1280" s="103" t="str">
        <f>DataTable3[[#This Row],[FlightNumber]]&amp;" "&amp;DataTable3[[#This Row],[Departure Date]]</f>
        <v>VS75y 44497</v>
      </c>
      <c r="B1280" s="185">
        <v>44497</v>
      </c>
      <c r="C1280" s="182" t="s">
        <v>118</v>
      </c>
      <c r="D1280" s="181" t="s">
        <v>3</v>
      </c>
      <c r="E1280" s="181" t="s">
        <v>21</v>
      </c>
      <c r="F1280" s="181" t="s">
        <v>99</v>
      </c>
      <c r="G1280" s="181" t="s">
        <v>100</v>
      </c>
      <c r="H1280" s="181" t="s">
        <v>106</v>
      </c>
      <c r="I1280" s="183">
        <v>10</v>
      </c>
      <c r="AU1280" s="178"/>
      <c r="AV1280" s="178"/>
      <c r="AW1280" s="178"/>
      <c r="AX1280" s="178"/>
      <c r="AY1280" s="178"/>
      <c r="AZ1280" s="178"/>
      <c r="BA1280" s="178"/>
      <c r="BB1280" s="178"/>
      <c r="BC1280" s="178"/>
      <c r="BD1280" s="178"/>
      <c r="CF1280" s="178"/>
    </row>
    <row r="1281" spans="1:84" ht="15.75" x14ac:dyDescent="0.25">
      <c r="A1281" s="103" t="str">
        <f>DataTable3[[#This Row],[FlightNumber]]&amp;" "&amp;DataTable3[[#This Row],[Departure Date]]</f>
        <v>VS76y 44497</v>
      </c>
      <c r="B1281" s="185">
        <v>44497</v>
      </c>
      <c r="C1281" s="182" t="s">
        <v>119</v>
      </c>
      <c r="D1281" s="181" t="s">
        <v>21</v>
      </c>
      <c r="E1281" s="181" t="s">
        <v>3</v>
      </c>
      <c r="F1281" s="181" t="s">
        <v>101</v>
      </c>
      <c r="G1281" s="181" t="s">
        <v>100</v>
      </c>
      <c r="H1281" s="181" t="s">
        <v>104</v>
      </c>
      <c r="I1281" s="183">
        <v>7</v>
      </c>
      <c r="AU1281" s="178"/>
      <c r="AV1281" s="178"/>
      <c r="AW1281" s="178"/>
      <c r="AX1281" s="178"/>
      <c r="AY1281" s="178"/>
      <c r="AZ1281" s="178"/>
      <c r="BA1281" s="178"/>
      <c r="BB1281" s="178"/>
      <c r="BC1281" s="178"/>
      <c r="BD1281" s="178"/>
      <c r="CF1281" s="178"/>
    </row>
    <row r="1282" spans="1:84" ht="15.75" x14ac:dyDescent="0.25">
      <c r="A1282" s="103" t="str">
        <f>DataTable3[[#This Row],[FlightNumber]]&amp;" "&amp;DataTable3[[#This Row],[Departure Date]]</f>
        <v>VS76y 44498</v>
      </c>
      <c r="B1282" s="185">
        <v>44498</v>
      </c>
      <c r="C1282" s="182" t="s">
        <v>119</v>
      </c>
      <c r="D1282" s="181" t="s">
        <v>21</v>
      </c>
      <c r="E1282" s="181" t="s">
        <v>3</v>
      </c>
      <c r="F1282" s="181" t="s">
        <v>101</v>
      </c>
      <c r="G1282" s="181" t="s">
        <v>100</v>
      </c>
      <c r="H1282" s="181" t="s">
        <v>104</v>
      </c>
      <c r="I1282" s="183">
        <v>6</v>
      </c>
      <c r="AU1282" s="178"/>
      <c r="AV1282" s="178"/>
      <c r="AW1282" s="178"/>
      <c r="AX1282" s="178"/>
      <c r="AY1282" s="178"/>
      <c r="AZ1282" s="178"/>
      <c r="BA1282" s="178"/>
      <c r="BB1282" s="178"/>
      <c r="BC1282" s="178"/>
      <c r="BD1282" s="178"/>
      <c r="CF1282" s="178"/>
    </row>
    <row r="1283" spans="1:84" ht="15.75" x14ac:dyDescent="0.25">
      <c r="A1283" s="103" t="str">
        <f>DataTable3[[#This Row],[FlightNumber]]&amp;" "&amp;DataTable3[[#This Row],[Departure Date]]</f>
        <v>VS75y 44498</v>
      </c>
      <c r="B1283" s="185">
        <v>44498</v>
      </c>
      <c r="C1283" s="182" t="s">
        <v>118</v>
      </c>
      <c r="D1283" s="181" t="s">
        <v>3</v>
      </c>
      <c r="E1283" s="181" t="s">
        <v>21</v>
      </c>
      <c r="F1283" s="181" t="s">
        <v>99</v>
      </c>
      <c r="G1283" s="181" t="s">
        <v>100</v>
      </c>
      <c r="H1283" s="181" t="s">
        <v>106</v>
      </c>
      <c r="I1283" s="183">
        <v>10</v>
      </c>
      <c r="AU1283" s="178"/>
      <c r="AV1283" s="178"/>
      <c r="AW1283" s="178"/>
      <c r="AX1283" s="178"/>
      <c r="AY1283" s="178"/>
      <c r="AZ1283" s="178"/>
      <c r="BA1283" s="178"/>
      <c r="BB1283" s="178"/>
      <c r="BC1283" s="178"/>
      <c r="BD1283" s="178"/>
      <c r="CF1283" s="178"/>
    </row>
    <row r="1284" spans="1:84" ht="15.75" x14ac:dyDescent="0.25">
      <c r="A1284" s="103" t="str">
        <f>DataTable3[[#This Row],[FlightNumber]]&amp;" "&amp;DataTable3[[#This Row],[Departure Date]]</f>
        <v>VS28y 44498</v>
      </c>
      <c r="B1284" s="185">
        <v>44498</v>
      </c>
      <c r="C1284" s="182" t="s">
        <v>120</v>
      </c>
      <c r="D1284" s="181" t="s">
        <v>21</v>
      </c>
      <c r="E1284" s="181" t="s">
        <v>2</v>
      </c>
      <c r="F1284" s="181" t="s">
        <v>101</v>
      </c>
      <c r="G1284" s="181" t="s">
        <v>100</v>
      </c>
      <c r="H1284" s="181" t="s">
        <v>109</v>
      </c>
      <c r="I1284" s="183">
        <v>10</v>
      </c>
      <c r="AU1284" s="178"/>
      <c r="AV1284" s="178"/>
      <c r="AW1284" s="178"/>
      <c r="AX1284" s="178"/>
      <c r="AY1284" s="178"/>
      <c r="AZ1284" s="178"/>
      <c r="BA1284" s="178"/>
      <c r="BB1284" s="178"/>
      <c r="BC1284" s="178"/>
      <c r="BD1284" s="178"/>
      <c r="CF1284" s="178"/>
    </row>
    <row r="1285" spans="1:84" ht="15.75" x14ac:dyDescent="0.25">
      <c r="A1285" s="103" t="str">
        <f>DataTable3[[#This Row],[FlightNumber]]&amp;" "&amp;DataTable3[[#This Row],[Departure Date]]</f>
        <v>VS27y 44498</v>
      </c>
      <c r="B1285" s="185">
        <v>44498</v>
      </c>
      <c r="C1285" s="182" t="s">
        <v>117</v>
      </c>
      <c r="D1285" s="181" t="s">
        <v>2</v>
      </c>
      <c r="E1285" s="181" t="s">
        <v>21</v>
      </c>
      <c r="F1285" s="181" t="s">
        <v>99</v>
      </c>
      <c r="G1285" s="181" t="s">
        <v>100</v>
      </c>
      <c r="H1285" s="181" t="s">
        <v>107</v>
      </c>
      <c r="I1285" s="183">
        <v>10</v>
      </c>
      <c r="AU1285" s="178"/>
      <c r="AV1285" s="178"/>
      <c r="AW1285" s="178"/>
      <c r="AX1285" s="178"/>
      <c r="AY1285" s="178"/>
      <c r="AZ1285" s="178"/>
      <c r="BA1285" s="178"/>
      <c r="BB1285" s="178"/>
      <c r="BC1285" s="178"/>
      <c r="BD1285" s="178"/>
      <c r="CF1285" s="178"/>
    </row>
    <row r="1286" spans="1:84" ht="15.75" x14ac:dyDescent="0.25">
      <c r="A1286" s="103" t="str">
        <f>DataTable3[[#This Row],[FlightNumber]]&amp;" "&amp;DataTable3[[#This Row],[Departure Date]]</f>
        <v>VS71y 44498</v>
      </c>
      <c r="B1286" s="185">
        <v>44498</v>
      </c>
      <c r="C1286" s="182" t="s">
        <v>122</v>
      </c>
      <c r="D1286" s="181" t="s">
        <v>11</v>
      </c>
      <c r="E1286" s="181" t="s">
        <v>21</v>
      </c>
      <c r="F1286" s="181" t="s">
        <v>99</v>
      </c>
      <c r="G1286" s="181" t="s">
        <v>100</v>
      </c>
      <c r="H1286" s="181" t="s">
        <v>108</v>
      </c>
      <c r="I1286" s="183">
        <v>10</v>
      </c>
      <c r="AU1286" s="178"/>
      <c r="AV1286" s="178"/>
      <c r="AW1286" s="178"/>
      <c r="AX1286" s="178"/>
      <c r="AY1286" s="178"/>
      <c r="AZ1286" s="178"/>
      <c r="BA1286" s="178"/>
      <c r="BB1286" s="178"/>
      <c r="BC1286" s="178"/>
      <c r="BD1286" s="178"/>
      <c r="CF1286" s="178"/>
    </row>
    <row r="1287" spans="1:84" ht="15.75" x14ac:dyDescent="0.25">
      <c r="A1287" s="103" t="str">
        <f>DataTable3[[#This Row],[FlightNumber]]&amp;" "&amp;DataTable3[[#This Row],[Departure Date]]</f>
        <v>VS72y 44498</v>
      </c>
      <c r="B1287" s="185">
        <v>44498</v>
      </c>
      <c r="C1287" s="182" t="s">
        <v>121</v>
      </c>
      <c r="D1287" s="181" t="s">
        <v>21</v>
      </c>
      <c r="E1287" s="181" t="s">
        <v>11</v>
      </c>
      <c r="F1287" s="181" t="s">
        <v>101</v>
      </c>
      <c r="G1287" s="181" t="s">
        <v>100</v>
      </c>
      <c r="H1287" s="181" t="s">
        <v>105</v>
      </c>
      <c r="I1287" s="183">
        <v>2</v>
      </c>
      <c r="AU1287" s="178"/>
      <c r="AV1287" s="178"/>
      <c r="AW1287" s="178"/>
      <c r="AX1287" s="178"/>
      <c r="AY1287" s="178"/>
      <c r="AZ1287" s="178"/>
      <c r="BA1287" s="178"/>
      <c r="BB1287" s="178"/>
      <c r="BC1287" s="178"/>
      <c r="BD1287" s="178"/>
      <c r="CF1287" s="178"/>
    </row>
    <row r="1288" spans="1:84" ht="15.75" x14ac:dyDescent="0.25">
      <c r="A1288" s="103" t="str">
        <f>DataTable3[[#This Row],[FlightNumber]]&amp;" "&amp;DataTable3[[#This Row],[Departure Date]]</f>
        <v>VS72y 44499</v>
      </c>
      <c r="B1288" s="185">
        <v>44499</v>
      </c>
      <c r="C1288" s="182" t="s">
        <v>121</v>
      </c>
      <c r="D1288" s="181" t="s">
        <v>21</v>
      </c>
      <c r="E1288" s="181" t="s">
        <v>11</v>
      </c>
      <c r="F1288" s="181" t="s">
        <v>101</v>
      </c>
      <c r="G1288" s="181" t="s">
        <v>100</v>
      </c>
      <c r="H1288" s="181" t="s">
        <v>105</v>
      </c>
      <c r="I1288" s="183">
        <v>10</v>
      </c>
      <c r="AU1288" s="178"/>
      <c r="AV1288" s="178"/>
      <c r="AW1288" s="178"/>
      <c r="AX1288" s="178"/>
      <c r="AY1288" s="178"/>
      <c r="AZ1288" s="178"/>
      <c r="BA1288" s="178"/>
      <c r="BB1288" s="178"/>
      <c r="BC1288" s="178"/>
      <c r="BD1288" s="178"/>
      <c r="CF1288" s="178"/>
    </row>
    <row r="1289" spans="1:84" ht="15.75" x14ac:dyDescent="0.25">
      <c r="A1289" s="103" t="str">
        <f>DataTable3[[#This Row],[FlightNumber]]&amp;" "&amp;DataTable3[[#This Row],[Departure Date]]</f>
        <v>VS71y 44499</v>
      </c>
      <c r="B1289" s="185">
        <v>44499</v>
      </c>
      <c r="C1289" s="182" t="s">
        <v>122</v>
      </c>
      <c r="D1289" s="181" t="s">
        <v>11</v>
      </c>
      <c r="E1289" s="181" t="s">
        <v>21</v>
      </c>
      <c r="F1289" s="181" t="s">
        <v>99</v>
      </c>
      <c r="G1289" s="181" t="s">
        <v>100</v>
      </c>
      <c r="H1289" s="181" t="s">
        <v>108</v>
      </c>
      <c r="I1289" s="183">
        <v>10</v>
      </c>
      <c r="AU1289" s="178"/>
      <c r="AV1289" s="178"/>
      <c r="AW1289" s="178"/>
      <c r="AX1289" s="178"/>
      <c r="AY1289" s="178"/>
      <c r="AZ1289" s="178"/>
      <c r="BA1289" s="178"/>
      <c r="BB1289" s="178"/>
      <c r="BC1289" s="178"/>
      <c r="BD1289" s="178"/>
      <c r="CF1289" s="178"/>
    </row>
    <row r="1290" spans="1:84" ht="15.75" x14ac:dyDescent="0.25">
      <c r="A1290" s="103" t="str">
        <f>DataTable3[[#This Row],[FlightNumber]]&amp;" "&amp;DataTable3[[#This Row],[Departure Date]]</f>
        <v>VS27y 44499</v>
      </c>
      <c r="B1290" s="185">
        <v>44499</v>
      </c>
      <c r="C1290" s="182" t="s">
        <v>117</v>
      </c>
      <c r="D1290" s="181" t="s">
        <v>2</v>
      </c>
      <c r="E1290" s="181" t="s">
        <v>21</v>
      </c>
      <c r="F1290" s="181" t="s">
        <v>99</v>
      </c>
      <c r="G1290" s="181" t="s">
        <v>100</v>
      </c>
      <c r="H1290" s="181" t="s">
        <v>107</v>
      </c>
      <c r="I1290" s="183">
        <v>10</v>
      </c>
      <c r="AU1290" s="178"/>
      <c r="AV1290" s="178"/>
      <c r="AW1290" s="178"/>
      <c r="AX1290" s="178"/>
      <c r="AY1290" s="178"/>
      <c r="AZ1290" s="178"/>
      <c r="BA1290" s="178"/>
      <c r="BB1290" s="178"/>
      <c r="BC1290" s="178"/>
      <c r="BD1290" s="178"/>
      <c r="CF1290" s="178"/>
    </row>
    <row r="1291" spans="1:84" ht="15.75" x14ac:dyDescent="0.25">
      <c r="A1291" s="103" t="str">
        <f>DataTable3[[#This Row],[FlightNumber]]&amp;" "&amp;DataTable3[[#This Row],[Departure Date]]</f>
        <v>VS28y 44499</v>
      </c>
      <c r="B1291" s="185">
        <v>44499</v>
      </c>
      <c r="C1291" s="182" t="s">
        <v>120</v>
      </c>
      <c r="D1291" s="181" t="s">
        <v>21</v>
      </c>
      <c r="E1291" s="181" t="s">
        <v>2</v>
      </c>
      <c r="F1291" s="181" t="s">
        <v>101</v>
      </c>
      <c r="G1291" s="181" t="s">
        <v>100</v>
      </c>
      <c r="H1291" s="181" t="s">
        <v>109</v>
      </c>
      <c r="I1291" s="183">
        <v>4</v>
      </c>
      <c r="AU1291" s="178"/>
      <c r="AV1291" s="178"/>
      <c r="AW1291" s="178"/>
      <c r="AX1291" s="178"/>
      <c r="AY1291" s="178"/>
      <c r="AZ1291" s="178"/>
      <c r="BA1291" s="178"/>
      <c r="BB1291" s="178"/>
      <c r="BC1291" s="178"/>
      <c r="BD1291" s="178"/>
      <c r="CF1291" s="178"/>
    </row>
    <row r="1292" spans="1:84" ht="15.75" x14ac:dyDescent="0.25">
      <c r="A1292" s="103" t="str">
        <f>DataTable3[[#This Row],[FlightNumber]]&amp;" "&amp;DataTable3[[#This Row],[Departure Date]]</f>
        <v>VS75y 44499</v>
      </c>
      <c r="B1292" s="185">
        <v>44499</v>
      </c>
      <c r="C1292" s="182" t="s">
        <v>118</v>
      </c>
      <c r="D1292" s="181" t="s">
        <v>3</v>
      </c>
      <c r="E1292" s="181" t="s">
        <v>21</v>
      </c>
      <c r="F1292" s="181" t="s">
        <v>99</v>
      </c>
      <c r="G1292" s="181" t="s">
        <v>100</v>
      </c>
      <c r="H1292" s="181" t="s">
        <v>106</v>
      </c>
      <c r="I1292" s="183">
        <v>10</v>
      </c>
      <c r="AU1292" s="178"/>
      <c r="AV1292" s="178"/>
      <c r="AW1292" s="178"/>
      <c r="AX1292" s="178"/>
      <c r="AY1292" s="178"/>
      <c r="AZ1292" s="178"/>
      <c r="BA1292" s="178"/>
      <c r="BB1292" s="178"/>
      <c r="BC1292" s="178"/>
      <c r="BD1292" s="178"/>
      <c r="CF1292" s="178"/>
    </row>
    <row r="1293" spans="1:84" ht="15.75" x14ac:dyDescent="0.25">
      <c r="A1293" s="103" t="str">
        <f>DataTable3[[#This Row],[FlightNumber]]&amp;" "&amp;DataTable3[[#This Row],[Departure Date]]</f>
        <v>VS76y 44499</v>
      </c>
      <c r="B1293" s="185">
        <v>44499</v>
      </c>
      <c r="C1293" s="182" t="s">
        <v>119</v>
      </c>
      <c r="D1293" s="181" t="s">
        <v>21</v>
      </c>
      <c r="E1293" s="181" t="s">
        <v>3</v>
      </c>
      <c r="F1293" s="181" t="s">
        <v>101</v>
      </c>
      <c r="G1293" s="181" t="s">
        <v>100</v>
      </c>
      <c r="H1293" s="181" t="s">
        <v>104</v>
      </c>
      <c r="I1293" s="183">
        <v>10</v>
      </c>
      <c r="AU1293" s="178"/>
      <c r="AV1293" s="178"/>
      <c r="AW1293" s="178"/>
      <c r="AX1293" s="178"/>
      <c r="AY1293" s="178"/>
      <c r="AZ1293" s="178"/>
      <c r="BA1293" s="178"/>
      <c r="BB1293" s="178"/>
      <c r="BC1293" s="178"/>
      <c r="BD1293" s="178"/>
      <c r="CF1293" s="178"/>
    </row>
    <row r="1294" spans="1:84" ht="15.75" x14ac:dyDescent="0.25">
      <c r="A1294" s="103" t="str">
        <f>DataTable3[[#This Row],[FlightNumber]]&amp;" "&amp;DataTable3[[#This Row],[Departure Date]]</f>
        <v>VS76y 44500</v>
      </c>
      <c r="B1294" s="185">
        <v>44500</v>
      </c>
      <c r="C1294" s="182" t="s">
        <v>119</v>
      </c>
      <c r="D1294" s="181" t="s">
        <v>21</v>
      </c>
      <c r="E1294" s="181" t="s">
        <v>3</v>
      </c>
      <c r="F1294" s="181" t="s">
        <v>101</v>
      </c>
      <c r="G1294" s="181" t="s">
        <v>100</v>
      </c>
      <c r="H1294" s="181" t="s">
        <v>104</v>
      </c>
      <c r="I1294" s="183">
        <v>10</v>
      </c>
      <c r="AU1294" s="178"/>
      <c r="AV1294" s="178"/>
      <c r="AW1294" s="178"/>
      <c r="AX1294" s="178"/>
      <c r="AY1294" s="178"/>
      <c r="AZ1294" s="178"/>
      <c r="BA1294" s="178"/>
      <c r="BB1294" s="178"/>
      <c r="BC1294" s="178"/>
      <c r="BD1294" s="178"/>
      <c r="CF1294" s="178"/>
    </row>
    <row r="1295" spans="1:84" ht="15.75" x14ac:dyDescent="0.25">
      <c r="A1295" s="103" t="str">
        <f>DataTable3[[#This Row],[FlightNumber]]&amp;" "&amp;DataTable3[[#This Row],[Departure Date]]</f>
        <v>VS75y 44500</v>
      </c>
      <c r="B1295" s="185">
        <v>44500</v>
      </c>
      <c r="C1295" s="182" t="s">
        <v>118</v>
      </c>
      <c r="D1295" s="181" t="s">
        <v>3</v>
      </c>
      <c r="E1295" s="181" t="s">
        <v>21</v>
      </c>
      <c r="F1295" s="181" t="s">
        <v>99</v>
      </c>
      <c r="G1295" s="181" t="s">
        <v>100</v>
      </c>
      <c r="H1295" s="181" t="s">
        <v>106</v>
      </c>
      <c r="I1295" s="183">
        <v>10</v>
      </c>
      <c r="AU1295" s="178"/>
      <c r="AV1295" s="178"/>
      <c r="AW1295" s="178"/>
      <c r="AX1295" s="178"/>
      <c r="AY1295" s="178"/>
      <c r="AZ1295" s="178"/>
      <c r="BA1295" s="178"/>
      <c r="BB1295" s="178"/>
      <c r="BC1295" s="178"/>
      <c r="BD1295" s="178"/>
      <c r="CF1295" s="178"/>
    </row>
    <row r="1296" spans="1:84" ht="15.75" x14ac:dyDescent="0.25">
      <c r="A1296" s="103" t="str">
        <f>DataTable3[[#This Row],[FlightNumber]]&amp;" "&amp;DataTable3[[#This Row],[Departure Date]]</f>
        <v>VS28y 44500</v>
      </c>
      <c r="B1296" s="185">
        <v>44500</v>
      </c>
      <c r="C1296" s="182" t="s">
        <v>120</v>
      </c>
      <c r="D1296" s="181" t="s">
        <v>21</v>
      </c>
      <c r="E1296" s="181" t="s">
        <v>2</v>
      </c>
      <c r="F1296" s="181" t="s">
        <v>101</v>
      </c>
      <c r="G1296" s="181" t="s">
        <v>100</v>
      </c>
      <c r="H1296" s="181" t="s">
        <v>109</v>
      </c>
      <c r="I1296" s="183">
        <v>10</v>
      </c>
      <c r="AU1296" s="178"/>
      <c r="AV1296" s="178"/>
      <c r="AW1296" s="178"/>
      <c r="AX1296" s="178"/>
      <c r="AY1296" s="178"/>
      <c r="AZ1296" s="178"/>
      <c r="BA1296" s="178"/>
      <c r="BB1296" s="178"/>
      <c r="BC1296" s="178"/>
      <c r="BD1296" s="178"/>
      <c r="CF1296" s="178"/>
    </row>
    <row r="1297" spans="1:84" ht="15.75" x14ac:dyDescent="0.25">
      <c r="A1297" s="103" t="str">
        <f>DataTable3[[#This Row],[FlightNumber]]&amp;" "&amp;DataTable3[[#This Row],[Departure Date]]</f>
        <v>VS27y 44500</v>
      </c>
      <c r="B1297" s="185">
        <v>44500</v>
      </c>
      <c r="C1297" s="182" t="s">
        <v>117</v>
      </c>
      <c r="D1297" s="181" t="s">
        <v>2</v>
      </c>
      <c r="E1297" s="181" t="s">
        <v>21</v>
      </c>
      <c r="F1297" s="181" t="s">
        <v>99</v>
      </c>
      <c r="G1297" s="181" t="s">
        <v>100</v>
      </c>
      <c r="H1297" s="181" t="s">
        <v>107</v>
      </c>
      <c r="I1297" s="183">
        <v>10</v>
      </c>
      <c r="AU1297" s="178"/>
      <c r="AV1297" s="178"/>
      <c r="AW1297" s="178"/>
      <c r="AX1297" s="178"/>
      <c r="AY1297" s="178"/>
      <c r="AZ1297" s="178"/>
      <c r="BA1297" s="178"/>
      <c r="BB1297" s="178"/>
      <c r="BC1297" s="178"/>
      <c r="BD1297" s="178"/>
      <c r="CF1297" s="178"/>
    </row>
    <row r="1298" spans="1:84" ht="15.75" x14ac:dyDescent="0.25">
      <c r="A1298" s="103" t="str">
        <f>DataTable3[[#This Row],[FlightNumber]]&amp;" "&amp;DataTable3[[#This Row],[Departure Date]]</f>
        <v>VS27y 44501</v>
      </c>
      <c r="B1298" s="185">
        <v>44501</v>
      </c>
      <c r="C1298" s="182" t="s">
        <v>117</v>
      </c>
      <c r="D1298" s="181" t="s">
        <v>2</v>
      </c>
      <c r="E1298" s="181" t="s">
        <v>21</v>
      </c>
      <c r="F1298" s="181" t="s">
        <v>99</v>
      </c>
      <c r="G1298" s="181" t="s">
        <v>100</v>
      </c>
      <c r="H1298" s="181" t="s">
        <v>107</v>
      </c>
      <c r="I1298" s="183">
        <v>8</v>
      </c>
      <c r="AU1298" s="178"/>
      <c r="AV1298" s="178"/>
      <c r="AW1298" s="178"/>
      <c r="AX1298" s="178"/>
      <c r="AY1298" s="178"/>
      <c r="AZ1298" s="178"/>
      <c r="BA1298" s="178"/>
      <c r="BB1298" s="178"/>
      <c r="BC1298" s="178"/>
      <c r="BD1298" s="178"/>
      <c r="CF1298" s="178"/>
    </row>
    <row r="1299" spans="1:84" ht="15.75" x14ac:dyDescent="0.25">
      <c r="A1299" s="103" t="str">
        <f>DataTable3[[#This Row],[FlightNumber]]&amp;" "&amp;DataTable3[[#This Row],[Departure Date]]</f>
        <v>VS28y 44501</v>
      </c>
      <c r="B1299" s="185">
        <v>44501</v>
      </c>
      <c r="C1299" s="182" t="s">
        <v>120</v>
      </c>
      <c r="D1299" s="181" t="s">
        <v>21</v>
      </c>
      <c r="E1299" s="181" t="s">
        <v>2</v>
      </c>
      <c r="F1299" s="181" t="s">
        <v>101</v>
      </c>
      <c r="G1299" s="181" t="s">
        <v>100</v>
      </c>
      <c r="H1299" s="181" t="s">
        <v>109</v>
      </c>
      <c r="I1299" s="183">
        <v>10</v>
      </c>
      <c r="AU1299" s="178"/>
      <c r="AV1299" s="178"/>
      <c r="AW1299" s="178"/>
      <c r="AX1299" s="178"/>
      <c r="AY1299" s="178"/>
      <c r="AZ1299" s="178"/>
      <c r="BA1299" s="178"/>
      <c r="BB1299" s="178"/>
      <c r="BC1299" s="178"/>
      <c r="BD1299" s="178"/>
      <c r="CF1299" s="178"/>
    </row>
    <row r="1300" spans="1:84" ht="15.75" x14ac:dyDescent="0.25">
      <c r="A1300" s="103" t="str">
        <f>DataTable3[[#This Row],[FlightNumber]]&amp;" "&amp;DataTable3[[#This Row],[Departure Date]]</f>
        <v>VS75y 44501</v>
      </c>
      <c r="B1300" s="185">
        <v>44501</v>
      </c>
      <c r="C1300" s="182" t="s">
        <v>118</v>
      </c>
      <c r="D1300" s="181" t="s">
        <v>3</v>
      </c>
      <c r="E1300" s="181" t="s">
        <v>21</v>
      </c>
      <c r="F1300" s="181" t="s">
        <v>99</v>
      </c>
      <c r="G1300" s="181" t="s">
        <v>100</v>
      </c>
      <c r="H1300" s="181" t="s">
        <v>106</v>
      </c>
      <c r="I1300" s="183">
        <v>10</v>
      </c>
      <c r="AU1300" s="178"/>
      <c r="AV1300" s="178"/>
      <c r="AW1300" s="178"/>
      <c r="AX1300" s="178"/>
      <c r="AY1300" s="178"/>
      <c r="AZ1300" s="178"/>
      <c r="BA1300" s="178"/>
      <c r="BB1300" s="178"/>
      <c r="BC1300" s="178"/>
      <c r="BD1300" s="178"/>
      <c r="CF1300" s="178"/>
    </row>
    <row r="1301" spans="1:84" ht="15.75" x14ac:dyDescent="0.25">
      <c r="A1301" s="103" t="str">
        <f>DataTable3[[#This Row],[FlightNumber]]&amp;" "&amp;DataTable3[[#This Row],[Departure Date]]</f>
        <v>VS76y 44501</v>
      </c>
      <c r="B1301" s="185">
        <v>44501</v>
      </c>
      <c r="C1301" s="182" t="s">
        <v>119</v>
      </c>
      <c r="D1301" s="181" t="s">
        <v>21</v>
      </c>
      <c r="E1301" s="181" t="s">
        <v>3</v>
      </c>
      <c r="F1301" s="181" t="s">
        <v>101</v>
      </c>
      <c r="G1301" s="181" t="s">
        <v>100</v>
      </c>
      <c r="H1301" s="181" t="s">
        <v>104</v>
      </c>
      <c r="I1301" s="183">
        <v>8</v>
      </c>
      <c r="AU1301" s="178"/>
      <c r="AV1301" s="178"/>
      <c r="AW1301" s="178"/>
      <c r="AX1301" s="178"/>
      <c r="AY1301" s="178"/>
      <c r="AZ1301" s="178"/>
      <c r="BA1301" s="178"/>
      <c r="BB1301" s="178"/>
      <c r="BC1301" s="178"/>
      <c r="BD1301" s="178"/>
      <c r="CF1301" s="178"/>
    </row>
    <row r="1302" spans="1:84" ht="15.75" x14ac:dyDescent="0.25">
      <c r="A1302" s="103" t="str">
        <f>DataTable3[[#This Row],[FlightNumber]]&amp;" "&amp;DataTable3[[#This Row],[Departure Date]]</f>
        <v>VS76y 44502</v>
      </c>
      <c r="B1302" s="185">
        <v>44502</v>
      </c>
      <c r="C1302" s="182" t="s">
        <v>119</v>
      </c>
      <c r="D1302" s="181" t="s">
        <v>21</v>
      </c>
      <c r="E1302" s="181" t="s">
        <v>3</v>
      </c>
      <c r="F1302" s="181" t="s">
        <v>101</v>
      </c>
      <c r="G1302" s="181" t="s">
        <v>100</v>
      </c>
      <c r="H1302" s="181" t="s">
        <v>104</v>
      </c>
      <c r="I1302" s="183">
        <v>10</v>
      </c>
      <c r="AU1302" s="178"/>
      <c r="AV1302" s="178"/>
      <c r="AW1302" s="178"/>
      <c r="AX1302" s="178"/>
      <c r="AY1302" s="178"/>
      <c r="AZ1302" s="178"/>
      <c r="BA1302" s="178"/>
      <c r="BB1302" s="178"/>
      <c r="BC1302" s="178"/>
      <c r="BD1302" s="178"/>
      <c r="CF1302" s="178"/>
    </row>
    <row r="1303" spans="1:84" ht="15.75" x14ac:dyDescent="0.25">
      <c r="A1303" s="103" t="str">
        <f>DataTable3[[#This Row],[FlightNumber]]&amp;" "&amp;DataTable3[[#This Row],[Departure Date]]</f>
        <v>VS75y 44502</v>
      </c>
      <c r="B1303" s="185">
        <v>44502</v>
      </c>
      <c r="C1303" s="182" t="s">
        <v>118</v>
      </c>
      <c r="D1303" s="181" t="s">
        <v>3</v>
      </c>
      <c r="E1303" s="181" t="s">
        <v>21</v>
      </c>
      <c r="F1303" s="181" t="s">
        <v>99</v>
      </c>
      <c r="G1303" s="181" t="s">
        <v>100</v>
      </c>
      <c r="H1303" s="181" t="s">
        <v>106</v>
      </c>
      <c r="I1303" s="183">
        <v>10</v>
      </c>
      <c r="AU1303" s="178"/>
      <c r="AV1303" s="178"/>
      <c r="AW1303" s="178"/>
      <c r="AX1303" s="178"/>
      <c r="AY1303" s="178"/>
      <c r="AZ1303" s="178"/>
      <c r="BA1303" s="178"/>
      <c r="BB1303" s="178"/>
      <c r="BC1303" s="178"/>
      <c r="BD1303" s="178"/>
      <c r="CF1303" s="178"/>
    </row>
    <row r="1304" spans="1:84" ht="15.75" x14ac:dyDescent="0.25">
      <c r="A1304" s="103" t="str">
        <f>DataTable3[[#This Row],[FlightNumber]]&amp;" "&amp;DataTable3[[#This Row],[Departure Date]]</f>
        <v>VS28y 44502</v>
      </c>
      <c r="B1304" s="185">
        <v>44502</v>
      </c>
      <c r="C1304" s="182" t="s">
        <v>120</v>
      </c>
      <c r="D1304" s="181" t="s">
        <v>21</v>
      </c>
      <c r="E1304" s="181" t="s">
        <v>2</v>
      </c>
      <c r="F1304" s="181" t="s">
        <v>101</v>
      </c>
      <c r="G1304" s="181" t="s">
        <v>100</v>
      </c>
      <c r="H1304" s="181" t="s">
        <v>109</v>
      </c>
      <c r="I1304" s="183">
        <v>10</v>
      </c>
      <c r="AU1304" s="178"/>
      <c r="AV1304" s="178"/>
      <c r="AW1304" s="178"/>
      <c r="AX1304" s="178"/>
      <c r="AY1304" s="178"/>
      <c r="AZ1304" s="178"/>
      <c r="BA1304" s="178"/>
      <c r="BB1304" s="178"/>
      <c r="BC1304" s="178"/>
      <c r="BD1304" s="178"/>
      <c r="CF1304" s="178"/>
    </row>
    <row r="1305" spans="1:84" ht="15.75" x14ac:dyDescent="0.25">
      <c r="A1305" s="103" t="str">
        <f>DataTable3[[#This Row],[FlightNumber]]&amp;" "&amp;DataTable3[[#This Row],[Departure Date]]</f>
        <v>VS27y 44502</v>
      </c>
      <c r="B1305" s="185">
        <v>44502</v>
      </c>
      <c r="C1305" s="182" t="s">
        <v>117</v>
      </c>
      <c r="D1305" s="181" t="s">
        <v>2</v>
      </c>
      <c r="E1305" s="181" t="s">
        <v>21</v>
      </c>
      <c r="F1305" s="181" t="s">
        <v>99</v>
      </c>
      <c r="G1305" s="181" t="s">
        <v>100</v>
      </c>
      <c r="H1305" s="181" t="s">
        <v>107</v>
      </c>
      <c r="I1305" s="183">
        <v>10</v>
      </c>
      <c r="AU1305" s="178"/>
      <c r="AV1305" s="178"/>
      <c r="AW1305" s="178"/>
      <c r="AX1305" s="178"/>
      <c r="AY1305" s="178"/>
      <c r="AZ1305" s="178"/>
      <c r="BA1305" s="178"/>
      <c r="BB1305" s="178"/>
      <c r="BC1305" s="178"/>
      <c r="BD1305" s="178"/>
      <c r="CF1305" s="178"/>
    </row>
    <row r="1306" spans="1:84" ht="15.75" x14ac:dyDescent="0.25">
      <c r="A1306" s="103" t="str">
        <f>DataTable3[[#This Row],[FlightNumber]]&amp;" "&amp;DataTable3[[#This Row],[Departure Date]]</f>
        <v>VS27y 44503</v>
      </c>
      <c r="B1306" s="185">
        <v>44503</v>
      </c>
      <c r="C1306" s="182" t="s">
        <v>117</v>
      </c>
      <c r="D1306" s="181" t="s">
        <v>2</v>
      </c>
      <c r="E1306" s="181" t="s">
        <v>21</v>
      </c>
      <c r="F1306" s="181" t="s">
        <v>99</v>
      </c>
      <c r="G1306" s="181" t="s">
        <v>100</v>
      </c>
      <c r="H1306" s="181" t="s">
        <v>107</v>
      </c>
      <c r="I1306" s="183">
        <v>10</v>
      </c>
      <c r="AU1306" s="178"/>
      <c r="AV1306" s="178"/>
      <c r="AW1306" s="178"/>
      <c r="AX1306" s="178"/>
      <c r="AY1306" s="178"/>
      <c r="AZ1306" s="178"/>
      <c r="BA1306" s="178"/>
      <c r="BB1306" s="178"/>
      <c r="BC1306" s="178"/>
      <c r="BD1306" s="178"/>
      <c r="CF1306" s="178"/>
    </row>
    <row r="1307" spans="1:84" ht="15.75" x14ac:dyDescent="0.25">
      <c r="A1307" s="103" t="str">
        <f>DataTable3[[#This Row],[FlightNumber]]&amp;" "&amp;DataTable3[[#This Row],[Departure Date]]</f>
        <v>VS28y 44503</v>
      </c>
      <c r="B1307" s="185">
        <v>44503</v>
      </c>
      <c r="C1307" s="182" t="s">
        <v>120</v>
      </c>
      <c r="D1307" s="181" t="s">
        <v>21</v>
      </c>
      <c r="E1307" s="181" t="s">
        <v>2</v>
      </c>
      <c r="F1307" s="181" t="s">
        <v>101</v>
      </c>
      <c r="G1307" s="181" t="s">
        <v>100</v>
      </c>
      <c r="H1307" s="181" t="s">
        <v>109</v>
      </c>
      <c r="I1307" s="183">
        <v>10</v>
      </c>
      <c r="AU1307" s="178"/>
      <c r="AV1307" s="178"/>
      <c r="AW1307" s="178"/>
      <c r="AX1307" s="178"/>
      <c r="AY1307" s="178"/>
      <c r="AZ1307" s="178"/>
      <c r="BA1307" s="178"/>
      <c r="BB1307" s="178"/>
      <c r="BC1307" s="178"/>
      <c r="BD1307" s="178"/>
      <c r="CF1307" s="178"/>
    </row>
    <row r="1308" spans="1:84" ht="15.75" x14ac:dyDescent="0.25">
      <c r="A1308" s="103" t="str">
        <f>DataTable3[[#This Row],[FlightNumber]]&amp;" "&amp;DataTable3[[#This Row],[Departure Date]]</f>
        <v>VS75y 44503</v>
      </c>
      <c r="B1308" s="185">
        <v>44503</v>
      </c>
      <c r="C1308" s="182" t="s">
        <v>118</v>
      </c>
      <c r="D1308" s="181" t="s">
        <v>3</v>
      </c>
      <c r="E1308" s="181" t="s">
        <v>21</v>
      </c>
      <c r="F1308" s="181" t="s">
        <v>99</v>
      </c>
      <c r="G1308" s="181" t="s">
        <v>100</v>
      </c>
      <c r="H1308" s="181" t="s">
        <v>106</v>
      </c>
      <c r="I1308" s="183">
        <v>10</v>
      </c>
      <c r="AU1308" s="178"/>
      <c r="AV1308" s="178"/>
      <c r="AW1308" s="178"/>
      <c r="AX1308" s="178"/>
      <c r="AY1308" s="178"/>
      <c r="AZ1308" s="178"/>
      <c r="BA1308" s="178"/>
      <c r="BB1308" s="178"/>
      <c r="BC1308" s="178"/>
      <c r="BD1308" s="178"/>
      <c r="CF1308" s="178"/>
    </row>
    <row r="1309" spans="1:84" ht="15.75" x14ac:dyDescent="0.25">
      <c r="A1309" s="103" t="str">
        <f>DataTable3[[#This Row],[FlightNumber]]&amp;" "&amp;DataTable3[[#This Row],[Departure Date]]</f>
        <v>VS76y 44503</v>
      </c>
      <c r="B1309" s="185">
        <v>44503</v>
      </c>
      <c r="C1309" s="182" t="s">
        <v>119</v>
      </c>
      <c r="D1309" s="181" t="s">
        <v>21</v>
      </c>
      <c r="E1309" s="181" t="s">
        <v>3</v>
      </c>
      <c r="F1309" s="181" t="s">
        <v>101</v>
      </c>
      <c r="G1309" s="181" t="s">
        <v>100</v>
      </c>
      <c r="H1309" s="181" t="s">
        <v>104</v>
      </c>
      <c r="I1309" s="183">
        <v>10</v>
      </c>
      <c r="AU1309" s="178"/>
      <c r="AV1309" s="178"/>
      <c r="AW1309" s="178"/>
      <c r="AX1309" s="178"/>
      <c r="AY1309" s="178"/>
      <c r="AZ1309" s="178"/>
      <c r="BA1309" s="178"/>
      <c r="BB1309" s="178"/>
      <c r="BC1309" s="178"/>
      <c r="BD1309" s="178"/>
      <c r="CF1309" s="178"/>
    </row>
    <row r="1310" spans="1:84" ht="15.75" x14ac:dyDescent="0.25">
      <c r="A1310" s="103" t="str">
        <f>DataTable3[[#This Row],[FlightNumber]]&amp;" "&amp;DataTable3[[#This Row],[Departure Date]]</f>
        <v>VS76y 44504</v>
      </c>
      <c r="B1310" s="185">
        <v>44504</v>
      </c>
      <c r="C1310" s="182" t="s">
        <v>119</v>
      </c>
      <c r="D1310" s="181" t="s">
        <v>21</v>
      </c>
      <c r="E1310" s="181" t="s">
        <v>3</v>
      </c>
      <c r="F1310" s="181" t="s">
        <v>101</v>
      </c>
      <c r="G1310" s="181" t="s">
        <v>100</v>
      </c>
      <c r="H1310" s="181" t="s">
        <v>104</v>
      </c>
      <c r="I1310" s="183">
        <v>10</v>
      </c>
      <c r="AU1310" s="178"/>
      <c r="AV1310" s="178"/>
      <c r="AW1310" s="178"/>
      <c r="AX1310" s="178"/>
      <c r="AY1310" s="178"/>
      <c r="AZ1310" s="178"/>
      <c r="BA1310" s="178"/>
      <c r="BB1310" s="178"/>
      <c r="BC1310" s="178"/>
      <c r="BD1310" s="178"/>
      <c r="CF1310" s="178"/>
    </row>
    <row r="1311" spans="1:84" ht="15.75" x14ac:dyDescent="0.25">
      <c r="A1311" s="103" t="str">
        <f>DataTable3[[#This Row],[FlightNumber]]&amp;" "&amp;DataTable3[[#This Row],[Departure Date]]</f>
        <v>VS75y 44504</v>
      </c>
      <c r="B1311" s="185">
        <v>44504</v>
      </c>
      <c r="C1311" s="182" t="s">
        <v>118</v>
      </c>
      <c r="D1311" s="181" t="s">
        <v>3</v>
      </c>
      <c r="E1311" s="181" t="s">
        <v>21</v>
      </c>
      <c r="F1311" s="181" t="s">
        <v>99</v>
      </c>
      <c r="G1311" s="181" t="s">
        <v>100</v>
      </c>
      <c r="H1311" s="181" t="s">
        <v>106</v>
      </c>
      <c r="I1311" s="183">
        <v>10</v>
      </c>
      <c r="AU1311" s="178"/>
      <c r="AV1311" s="178"/>
      <c r="AW1311" s="178"/>
      <c r="AX1311" s="178"/>
      <c r="AY1311" s="178"/>
      <c r="AZ1311" s="178"/>
      <c r="BA1311" s="178"/>
      <c r="BB1311" s="178"/>
      <c r="BC1311" s="178"/>
      <c r="BD1311" s="178"/>
      <c r="CF1311" s="178"/>
    </row>
    <row r="1312" spans="1:84" ht="15.75" x14ac:dyDescent="0.25">
      <c r="A1312" s="103" t="str">
        <f>DataTable3[[#This Row],[FlightNumber]]&amp;" "&amp;DataTable3[[#This Row],[Departure Date]]</f>
        <v>VS28y 44504</v>
      </c>
      <c r="B1312" s="185">
        <v>44504</v>
      </c>
      <c r="C1312" s="182" t="s">
        <v>120</v>
      </c>
      <c r="D1312" s="181" t="s">
        <v>21</v>
      </c>
      <c r="E1312" s="181" t="s">
        <v>2</v>
      </c>
      <c r="F1312" s="181" t="s">
        <v>101</v>
      </c>
      <c r="G1312" s="181" t="s">
        <v>100</v>
      </c>
      <c r="H1312" s="181" t="s">
        <v>109</v>
      </c>
      <c r="I1312" s="183">
        <v>10</v>
      </c>
      <c r="AU1312" s="178"/>
      <c r="AV1312" s="178"/>
      <c r="AW1312" s="178"/>
      <c r="AX1312" s="178"/>
      <c r="AY1312" s="178"/>
      <c r="AZ1312" s="178"/>
      <c r="BA1312" s="178"/>
      <c r="BB1312" s="178"/>
      <c r="BC1312" s="178"/>
      <c r="BD1312" s="178"/>
      <c r="CF1312" s="178"/>
    </row>
    <row r="1313" spans="1:84" ht="15.75" x14ac:dyDescent="0.25">
      <c r="A1313" s="103" t="str">
        <f>DataTable3[[#This Row],[FlightNumber]]&amp;" "&amp;DataTable3[[#This Row],[Departure Date]]</f>
        <v>VS27y 44504</v>
      </c>
      <c r="B1313" s="185">
        <v>44504</v>
      </c>
      <c r="C1313" s="182" t="s">
        <v>117</v>
      </c>
      <c r="D1313" s="181" t="s">
        <v>2</v>
      </c>
      <c r="E1313" s="181" t="s">
        <v>21</v>
      </c>
      <c r="F1313" s="181" t="s">
        <v>99</v>
      </c>
      <c r="G1313" s="181" t="s">
        <v>100</v>
      </c>
      <c r="H1313" s="181" t="s">
        <v>107</v>
      </c>
      <c r="I1313" s="183">
        <v>10</v>
      </c>
      <c r="AU1313" s="178"/>
      <c r="AV1313" s="178"/>
      <c r="AW1313" s="178"/>
      <c r="AX1313" s="178"/>
      <c r="AY1313" s="178"/>
      <c r="AZ1313" s="178"/>
      <c r="BA1313" s="178"/>
      <c r="BB1313" s="178"/>
      <c r="BC1313" s="178"/>
      <c r="BD1313" s="178"/>
      <c r="CF1313" s="178"/>
    </row>
    <row r="1314" spans="1:84" ht="15.75" x14ac:dyDescent="0.25">
      <c r="A1314" s="103" t="str">
        <f>DataTable3[[#This Row],[FlightNumber]]&amp;" "&amp;DataTable3[[#This Row],[Departure Date]]</f>
        <v>VS27y 44505</v>
      </c>
      <c r="B1314" s="185">
        <v>44505</v>
      </c>
      <c r="C1314" s="182" t="s">
        <v>117</v>
      </c>
      <c r="D1314" s="181" t="s">
        <v>2</v>
      </c>
      <c r="E1314" s="181" t="s">
        <v>21</v>
      </c>
      <c r="F1314" s="181" t="s">
        <v>99</v>
      </c>
      <c r="G1314" s="181" t="s">
        <v>100</v>
      </c>
      <c r="H1314" s="181" t="s">
        <v>107</v>
      </c>
      <c r="I1314" s="183">
        <v>10</v>
      </c>
      <c r="AU1314" s="178"/>
      <c r="AV1314" s="178"/>
      <c r="AW1314" s="178"/>
      <c r="AX1314" s="178"/>
      <c r="AY1314" s="178"/>
      <c r="AZ1314" s="178"/>
      <c r="BA1314" s="178"/>
      <c r="BB1314" s="178"/>
      <c r="BC1314" s="178"/>
      <c r="BD1314" s="178"/>
      <c r="CF1314" s="178"/>
    </row>
    <row r="1315" spans="1:84" ht="15.75" x14ac:dyDescent="0.25">
      <c r="A1315" s="103" t="str">
        <f>DataTable3[[#This Row],[FlightNumber]]&amp;" "&amp;DataTable3[[#This Row],[Departure Date]]</f>
        <v>VS28y 44505</v>
      </c>
      <c r="B1315" s="185">
        <v>44505</v>
      </c>
      <c r="C1315" s="182" t="s">
        <v>120</v>
      </c>
      <c r="D1315" s="181" t="s">
        <v>21</v>
      </c>
      <c r="E1315" s="181" t="s">
        <v>2</v>
      </c>
      <c r="F1315" s="181" t="s">
        <v>101</v>
      </c>
      <c r="G1315" s="181" t="s">
        <v>100</v>
      </c>
      <c r="H1315" s="181" t="s">
        <v>109</v>
      </c>
      <c r="I1315" s="183">
        <v>10</v>
      </c>
      <c r="AU1315" s="178"/>
      <c r="AV1315" s="178"/>
      <c r="AW1315" s="178"/>
      <c r="AX1315" s="178"/>
      <c r="AY1315" s="178"/>
      <c r="AZ1315" s="178"/>
      <c r="BA1315" s="178"/>
      <c r="BB1315" s="178"/>
      <c r="BC1315" s="178"/>
      <c r="BD1315" s="178"/>
      <c r="CF1315" s="178"/>
    </row>
    <row r="1316" spans="1:84" ht="15.75" x14ac:dyDescent="0.25">
      <c r="A1316" s="103" t="str">
        <f>DataTable3[[#This Row],[FlightNumber]]&amp;" "&amp;DataTable3[[#This Row],[Departure Date]]</f>
        <v>VS75y 44505</v>
      </c>
      <c r="B1316" s="185">
        <v>44505</v>
      </c>
      <c r="C1316" s="182" t="s">
        <v>118</v>
      </c>
      <c r="D1316" s="181" t="s">
        <v>3</v>
      </c>
      <c r="E1316" s="181" t="s">
        <v>21</v>
      </c>
      <c r="F1316" s="181" t="s">
        <v>99</v>
      </c>
      <c r="G1316" s="181" t="s">
        <v>100</v>
      </c>
      <c r="H1316" s="181" t="s">
        <v>106</v>
      </c>
      <c r="I1316" s="183">
        <v>10</v>
      </c>
      <c r="AU1316" s="178"/>
      <c r="AV1316" s="178"/>
      <c r="AW1316" s="178"/>
      <c r="AX1316" s="178"/>
      <c r="AY1316" s="178"/>
      <c r="AZ1316" s="178"/>
      <c r="BA1316" s="178"/>
      <c r="BB1316" s="178"/>
      <c r="BC1316" s="178"/>
      <c r="BD1316" s="178"/>
      <c r="CF1316" s="178"/>
    </row>
    <row r="1317" spans="1:84" ht="15.75" x14ac:dyDescent="0.25">
      <c r="A1317" s="103" t="str">
        <f>DataTable3[[#This Row],[FlightNumber]]&amp;" "&amp;DataTable3[[#This Row],[Departure Date]]</f>
        <v>VS76y 44505</v>
      </c>
      <c r="B1317" s="185">
        <v>44505</v>
      </c>
      <c r="C1317" s="182" t="s">
        <v>119</v>
      </c>
      <c r="D1317" s="181" t="s">
        <v>21</v>
      </c>
      <c r="E1317" s="181" t="s">
        <v>3</v>
      </c>
      <c r="F1317" s="181" t="s">
        <v>101</v>
      </c>
      <c r="G1317" s="181" t="s">
        <v>100</v>
      </c>
      <c r="H1317" s="181" t="s">
        <v>104</v>
      </c>
      <c r="I1317" s="183">
        <v>8</v>
      </c>
      <c r="AU1317" s="178"/>
      <c r="AV1317" s="178"/>
      <c r="AW1317" s="178"/>
      <c r="AX1317" s="178"/>
      <c r="AY1317" s="178"/>
      <c r="AZ1317" s="178"/>
      <c r="BA1317" s="178"/>
      <c r="BB1317" s="178"/>
      <c r="BC1317" s="178"/>
      <c r="BD1317" s="178"/>
      <c r="CF1317" s="178"/>
    </row>
    <row r="1318" spans="1:84" ht="15.75" x14ac:dyDescent="0.25">
      <c r="A1318" s="103" t="str">
        <f>DataTable3[[#This Row],[FlightNumber]]&amp;" "&amp;DataTable3[[#This Row],[Departure Date]]</f>
        <v>VS76y 44506</v>
      </c>
      <c r="B1318" s="185">
        <v>44506</v>
      </c>
      <c r="C1318" s="182" t="s">
        <v>119</v>
      </c>
      <c r="D1318" s="181" t="s">
        <v>21</v>
      </c>
      <c r="E1318" s="181" t="s">
        <v>3</v>
      </c>
      <c r="F1318" s="181" t="s">
        <v>101</v>
      </c>
      <c r="G1318" s="181" t="s">
        <v>100</v>
      </c>
      <c r="H1318" s="181" t="s">
        <v>104</v>
      </c>
      <c r="I1318" s="183">
        <v>0</v>
      </c>
      <c r="AU1318" s="178"/>
      <c r="AV1318" s="178"/>
      <c r="AW1318" s="178"/>
      <c r="AX1318" s="178"/>
      <c r="AY1318" s="178"/>
      <c r="AZ1318" s="178"/>
      <c r="BA1318" s="178"/>
      <c r="BB1318" s="178"/>
      <c r="BC1318" s="178"/>
      <c r="BD1318" s="178"/>
      <c r="CF1318" s="178"/>
    </row>
    <row r="1319" spans="1:84" ht="15.75" x14ac:dyDescent="0.25">
      <c r="A1319" s="103" t="str">
        <f>DataTable3[[#This Row],[FlightNumber]]&amp;" "&amp;DataTable3[[#This Row],[Departure Date]]</f>
        <v>VS75y 44506</v>
      </c>
      <c r="B1319" s="185">
        <v>44506</v>
      </c>
      <c r="C1319" s="182" t="s">
        <v>118</v>
      </c>
      <c r="D1319" s="181" t="s">
        <v>3</v>
      </c>
      <c r="E1319" s="181" t="s">
        <v>21</v>
      </c>
      <c r="F1319" s="181" t="s">
        <v>99</v>
      </c>
      <c r="G1319" s="181" t="s">
        <v>100</v>
      </c>
      <c r="H1319" s="181" t="s">
        <v>106</v>
      </c>
      <c r="I1319" s="183">
        <v>10</v>
      </c>
      <c r="AU1319" s="178"/>
      <c r="AV1319" s="178"/>
      <c r="AW1319" s="178"/>
      <c r="AX1319" s="178"/>
      <c r="AY1319" s="178"/>
      <c r="AZ1319" s="178"/>
      <c r="BA1319" s="178"/>
      <c r="BB1319" s="178"/>
      <c r="BC1319" s="178"/>
      <c r="BD1319" s="178"/>
      <c r="CF1319" s="178"/>
    </row>
    <row r="1320" spans="1:84" ht="15.75" x14ac:dyDescent="0.25">
      <c r="A1320" s="103" t="str">
        <f>DataTable3[[#This Row],[FlightNumber]]&amp;" "&amp;DataTable3[[#This Row],[Departure Date]]</f>
        <v>VS28y 44506</v>
      </c>
      <c r="B1320" s="185">
        <v>44506</v>
      </c>
      <c r="C1320" s="182" t="s">
        <v>120</v>
      </c>
      <c r="D1320" s="181" t="s">
        <v>21</v>
      </c>
      <c r="E1320" s="181" t="s">
        <v>2</v>
      </c>
      <c r="F1320" s="181" t="s">
        <v>101</v>
      </c>
      <c r="G1320" s="181" t="s">
        <v>100</v>
      </c>
      <c r="H1320" s="181" t="s">
        <v>109</v>
      </c>
      <c r="I1320" s="183">
        <v>10</v>
      </c>
      <c r="AU1320" s="178"/>
      <c r="AV1320" s="178"/>
      <c r="AW1320" s="178"/>
      <c r="AX1320" s="178"/>
      <c r="AY1320" s="178"/>
      <c r="AZ1320" s="178"/>
      <c r="BA1320" s="178"/>
      <c r="BB1320" s="178"/>
      <c r="BC1320" s="178"/>
      <c r="BD1320" s="178"/>
      <c r="CF1320" s="178"/>
    </row>
    <row r="1321" spans="1:84" ht="15.75" x14ac:dyDescent="0.25">
      <c r="A1321" s="103" t="str">
        <f>DataTable3[[#This Row],[FlightNumber]]&amp;" "&amp;DataTable3[[#This Row],[Departure Date]]</f>
        <v>VS27y 44506</v>
      </c>
      <c r="B1321" s="185">
        <v>44506</v>
      </c>
      <c r="C1321" s="182" t="s">
        <v>117</v>
      </c>
      <c r="D1321" s="181" t="s">
        <v>2</v>
      </c>
      <c r="E1321" s="181" t="s">
        <v>21</v>
      </c>
      <c r="F1321" s="181" t="s">
        <v>99</v>
      </c>
      <c r="G1321" s="181" t="s">
        <v>100</v>
      </c>
      <c r="H1321" s="181" t="s">
        <v>107</v>
      </c>
      <c r="I1321" s="183">
        <v>10</v>
      </c>
      <c r="AU1321" s="178"/>
      <c r="AV1321" s="178"/>
      <c r="AW1321" s="178"/>
      <c r="AX1321" s="178"/>
      <c r="AY1321" s="178"/>
      <c r="AZ1321" s="178"/>
      <c r="BA1321" s="178"/>
      <c r="BB1321" s="178"/>
      <c r="BC1321" s="178"/>
      <c r="BD1321" s="178"/>
      <c r="CF1321" s="178"/>
    </row>
    <row r="1322" spans="1:84" ht="15.75" x14ac:dyDescent="0.25">
      <c r="A1322" s="103" t="str">
        <f>DataTable3[[#This Row],[FlightNumber]]&amp;" "&amp;DataTable3[[#This Row],[Departure Date]]</f>
        <v>VS27y 44507</v>
      </c>
      <c r="B1322" s="185">
        <v>44507</v>
      </c>
      <c r="C1322" s="182" t="s">
        <v>117</v>
      </c>
      <c r="D1322" s="181" t="s">
        <v>2</v>
      </c>
      <c r="E1322" s="181" t="s">
        <v>21</v>
      </c>
      <c r="F1322" s="181" t="s">
        <v>99</v>
      </c>
      <c r="G1322" s="181" t="s">
        <v>100</v>
      </c>
      <c r="H1322" s="181" t="s">
        <v>107</v>
      </c>
      <c r="I1322" s="183">
        <v>10</v>
      </c>
      <c r="AU1322" s="178"/>
      <c r="AV1322" s="178"/>
      <c r="AW1322" s="178"/>
      <c r="AX1322" s="178"/>
      <c r="AY1322" s="178"/>
      <c r="AZ1322" s="178"/>
      <c r="BA1322" s="178"/>
      <c r="BB1322" s="178"/>
      <c r="BC1322" s="178"/>
      <c r="BD1322" s="178"/>
      <c r="CF1322" s="178"/>
    </row>
    <row r="1323" spans="1:84" ht="15.75" x14ac:dyDescent="0.25">
      <c r="A1323" s="103" t="str">
        <f>DataTable3[[#This Row],[FlightNumber]]&amp;" "&amp;DataTable3[[#This Row],[Departure Date]]</f>
        <v>VS28y 44507</v>
      </c>
      <c r="B1323" s="185">
        <v>44507</v>
      </c>
      <c r="C1323" s="182" t="s">
        <v>120</v>
      </c>
      <c r="D1323" s="181" t="s">
        <v>21</v>
      </c>
      <c r="E1323" s="181" t="s">
        <v>2</v>
      </c>
      <c r="F1323" s="181" t="s">
        <v>101</v>
      </c>
      <c r="G1323" s="181" t="s">
        <v>100</v>
      </c>
      <c r="H1323" s="181" t="s">
        <v>109</v>
      </c>
      <c r="I1323" s="183">
        <v>10</v>
      </c>
      <c r="AU1323" s="178"/>
      <c r="AV1323" s="178"/>
      <c r="AW1323" s="178"/>
      <c r="AX1323" s="178"/>
      <c r="AY1323" s="178"/>
      <c r="AZ1323" s="178"/>
      <c r="BA1323" s="178"/>
      <c r="BB1323" s="178"/>
      <c r="BC1323" s="178"/>
      <c r="BD1323" s="178"/>
      <c r="CF1323" s="178"/>
    </row>
    <row r="1324" spans="1:84" ht="15.75" x14ac:dyDescent="0.25">
      <c r="A1324" s="103" t="str">
        <f>DataTable3[[#This Row],[FlightNumber]]&amp;" "&amp;DataTable3[[#This Row],[Departure Date]]</f>
        <v>VS75y 44507</v>
      </c>
      <c r="B1324" s="185">
        <v>44507</v>
      </c>
      <c r="C1324" s="182" t="s">
        <v>118</v>
      </c>
      <c r="D1324" s="181" t="s">
        <v>3</v>
      </c>
      <c r="E1324" s="181" t="s">
        <v>21</v>
      </c>
      <c r="F1324" s="181" t="s">
        <v>99</v>
      </c>
      <c r="G1324" s="181" t="s">
        <v>100</v>
      </c>
      <c r="H1324" s="181" t="s">
        <v>106</v>
      </c>
      <c r="I1324" s="183">
        <v>10</v>
      </c>
      <c r="AU1324" s="178"/>
      <c r="AV1324" s="178"/>
      <c r="AW1324" s="178"/>
      <c r="AX1324" s="178"/>
      <c r="AY1324" s="178"/>
      <c r="AZ1324" s="178"/>
      <c r="BA1324" s="178"/>
      <c r="BB1324" s="178"/>
      <c r="BC1324" s="178"/>
      <c r="BD1324" s="178"/>
      <c r="CF1324" s="178"/>
    </row>
    <row r="1325" spans="1:84" ht="15.75" x14ac:dyDescent="0.25">
      <c r="A1325" s="103" t="str">
        <f>DataTable3[[#This Row],[FlightNumber]]&amp;" "&amp;DataTable3[[#This Row],[Departure Date]]</f>
        <v>VS76y 44507</v>
      </c>
      <c r="B1325" s="185">
        <v>44507</v>
      </c>
      <c r="C1325" s="182" t="s">
        <v>119</v>
      </c>
      <c r="D1325" s="181" t="s">
        <v>21</v>
      </c>
      <c r="E1325" s="181" t="s">
        <v>3</v>
      </c>
      <c r="F1325" s="181" t="s">
        <v>101</v>
      </c>
      <c r="G1325" s="181" t="s">
        <v>100</v>
      </c>
      <c r="H1325" s="181" t="s">
        <v>104</v>
      </c>
      <c r="I1325" s="183">
        <v>7</v>
      </c>
      <c r="AU1325" s="178"/>
      <c r="AV1325" s="178"/>
      <c r="AW1325" s="178"/>
      <c r="AX1325" s="178"/>
      <c r="AY1325" s="178"/>
      <c r="AZ1325" s="178"/>
      <c r="BA1325" s="178"/>
      <c r="BB1325" s="178"/>
      <c r="BC1325" s="178"/>
      <c r="BD1325" s="178"/>
      <c r="CF1325" s="178"/>
    </row>
    <row r="1326" spans="1:84" ht="15.75" x14ac:dyDescent="0.25">
      <c r="A1326" s="103" t="str">
        <f>DataTable3[[#This Row],[FlightNumber]]&amp;" "&amp;DataTable3[[#This Row],[Departure Date]]</f>
        <v>VS76y 44508</v>
      </c>
      <c r="B1326" s="185">
        <v>44508</v>
      </c>
      <c r="C1326" s="182" t="s">
        <v>119</v>
      </c>
      <c r="D1326" s="181" t="s">
        <v>21</v>
      </c>
      <c r="E1326" s="181" t="s">
        <v>3</v>
      </c>
      <c r="F1326" s="181" t="s">
        <v>101</v>
      </c>
      <c r="G1326" s="181" t="s">
        <v>100</v>
      </c>
      <c r="H1326" s="181" t="s">
        <v>104</v>
      </c>
      <c r="I1326" s="183">
        <v>10</v>
      </c>
      <c r="AU1326" s="178"/>
      <c r="AV1326" s="178"/>
      <c r="AW1326" s="178"/>
      <c r="AX1326" s="178"/>
      <c r="AY1326" s="178"/>
      <c r="AZ1326" s="178"/>
      <c r="BA1326" s="178"/>
      <c r="BB1326" s="178"/>
      <c r="BC1326" s="178"/>
      <c r="BD1326" s="178"/>
      <c r="CF1326" s="178"/>
    </row>
    <row r="1327" spans="1:84" ht="15.75" x14ac:dyDescent="0.25">
      <c r="A1327" s="103" t="str">
        <f>DataTable3[[#This Row],[FlightNumber]]&amp;" "&amp;DataTable3[[#This Row],[Departure Date]]</f>
        <v>VS75y 44508</v>
      </c>
      <c r="B1327" s="185">
        <v>44508</v>
      </c>
      <c r="C1327" s="182" t="s">
        <v>118</v>
      </c>
      <c r="D1327" s="181" t="s">
        <v>3</v>
      </c>
      <c r="E1327" s="181" t="s">
        <v>21</v>
      </c>
      <c r="F1327" s="181" t="s">
        <v>99</v>
      </c>
      <c r="G1327" s="181" t="s">
        <v>100</v>
      </c>
      <c r="H1327" s="181" t="s">
        <v>106</v>
      </c>
      <c r="I1327" s="183">
        <v>10</v>
      </c>
      <c r="AU1327" s="178"/>
      <c r="AV1327" s="178"/>
      <c r="AW1327" s="178"/>
      <c r="AX1327" s="178"/>
      <c r="AY1327" s="178"/>
      <c r="AZ1327" s="178"/>
      <c r="BA1327" s="178"/>
      <c r="BB1327" s="178"/>
      <c r="BC1327" s="178"/>
      <c r="BD1327" s="178"/>
      <c r="CF1327" s="178"/>
    </row>
    <row r="1328" spans="1:84" ht="15.75" x14ac:dyDescent="0.25">
      <c r="A1328" s="103" t="str">
        <f>DataTable3[[#This Row],[FlightNumber]]&amp;" "&amp;DataTable3[[#This Row],[Departure Date]]</f>
        <v>VS28y 44508</v>
      </c>
      <c r="B1328" s="185">
        <v>44508</v>
      </c>
      <c r="C1328" s="182" t="s">
        <v>120</v>
      </c>
      <c r="D1328" s="181" t="s">
        <v>21</v>
      </c>
      <c r="E1328" s="181" t="s">
        <v>2</v>
      </c>
      <c r="F1328" s="181" t="s">
        <v>101</v>
      </c>
      <c r="G1328" s="181" t="s">
        <v>100</v>
      </c>
      <c r="H1328" s="181" t="s">
        <v>109</v>
      </c>
      <c r="I1328" s="183">
        <v>3</v>
      </c>
      <c r="AU1328" s="178"/>
      <c r="AV1328" s="178"/>
      <c r="AW1328" s="178"/>
      <c r="AX1328" s="178"/>
      <c r="AY1328" s="178"/>
      <c r="AZ1328" s="178"/>
      <c r="BA1328" s="178"/>
      <c r="BB1328" s="178"/>
      <c r="BC1328" s="178"/>
      <c r="BD1328" s="178"/>
      <c r="CF1328" s="178"/>
    </row>
    <row r="1329" spans="1:84" ht="15.75" x14ac:dyDescent="0.25">
      <c r="A1329" s="103" t="str">
        <f>DataTable3[[#This Row],[FlightNumber]]&amp;" "&amp;DataTable3[[#This Row],[Departure Date]]</f>
        <v>VS27y 44508</v>
      </c>
      <c r="B1329" s="185">
        <v>44508</v>
      </c>
      <c r="C1329" s="182" t="s">
        <v>117</v>
      </c>
      <c r="D1329" s="181" t="s">
        <v>2</v>
      </c>
      <c r="E1329" s="181" t="s">
        <v>21</v>
      </c>
      <c r="F1329" s="181" t="s">
        <v>99</v>
      </c>
      <c r="G1329" s="181" t="s">
        <v>100</v>
      </c>
      <c r="H1329" s="181" t="s">
        <v>107</v>
      </c>
      <c r="I1329" s="183">
        <v>10</v>
      </c>
      <c r="AU1329" s="178"/>
      <c r="AV1329" s="178"/>
      <c r="AW1329" s="178"/>
      <c r="AX1329" s="178"/>
      <c r="AY1329" s="178"/>
      <c r="AZ1329" s="178"/>
      <c r="BA1329" s="178"/>
      <c r="BB1329" s="178"/>
      <c r="BC1329" s="178"/>
      <c r="BD1329" s="178"/>
      <c r="CF1329" s="178"/>
    </row>
    <row r="1330" spans="1:84" ht="15.75" x14ac:dyDescent="0.25">
      <c r="A1330" s="103" t="str">
        <f>DataTable3[[#This Row],[FlightNumber]]&amp;" "&amp;DataTable3[[#This Row],[Departure Date]]</f>
        <v>VS27y 44509</v>
      </c>
      <c r="B1330" s="185">
        <v>44509</v>
      </c>
      <c r="C1330" s="182" t="s">
        <v>117</v>
      </c>
      <c r="D1330" s="181" t="s">
        <v>2</v>
      </c>
      <c r="E1330" s="181" t="s">
        <v>21</v>
      </c>
      <c r="F1330" s="181" t="s">
        <v>99</v>
      </c>
      <c r="G1330" s="181" t="s">
        <v>100</v>
      </c>
      <c r="H1330" s="181" t="s">
        <v>107</v>
      </c>
      <c r="I1330" s="183">
        <v>10</v>
      </c>
      <c r="AU1330" s="178"/>
      <c r="AV1330" s="178"/>
      <c r="AW1330" s="178"/>
      <c r="AX1330" s="178"/>
      <c r="AY1330" s="178"/>
      <c r="AZ1330" s="178"/>
      <c r="BA1330" s="178"/>
      <c r="BB1330" s="178"/>
      <c r="BC1330" s="178"/>
      <c r="BD1330" s="178"/>
      <c r="CF1330" s="178"/>
    </row>
    <row r="1331" spans="1:84" ht="15.75" x14ac:dyDescent="0.25">
      <c r="A1331" s="103" t="str">
        <f>DataTable3[[#This Row],[FlightNumber]]&amp;" "&amp;DataTable3[[#This Row],[Departure Date]]</f>
        <v>VS28y 44509</v>
      </c>
      <c r="B1331" s="185">
        <v>44509</v>
      </c>
      <c r="C1331" s="182" t="s">
        <v>120</v>
      </c>
      <c r="D1331" s="181" t="s">
        <v>21</v>
      </c>
      <c r="E1331" s="181" t="s">
        <v>2</v>
      </c>
      <c r="F1331" s="181" t="s">
        <v>101</v>
      </c>
      <c r="G1331" s="181" t="s">
        <v>100</v>
      </c>
      <c r="H1331" s="181" t="s">
        <v>109</v>
      </c>
      <c r="I1331" s="183">
        <v>1</v>
      </c>
      <c r="AU1331" s="178"/>
      <c r="AV1331" s="178"/>
      <c r="AW1331" s="178"/>
      <c r="AX1331" s="178"/>
      <c r="AY1331" s="178"/>
      <c r="AZ1331" s="178"/>
      <c r="BA1331" s="178"/>
      <c r="BB1331" s="178"/>
      <c r="BC1331" s="178"/>
      <c r="BD1331" s="178"/>
      <c r="CF1331" s="178"/>
    </row>
    <row r="1332" spans="1:84" ht="15.75" x14ac:dyDescent="0.25">
      <c r="A1332" s="103" t="str">
        <f>DataTable3[[#This Row],[FlightNumber]]&amp;" "&amp;DataTable3[[#This Row],[Departure Date]]</f>
        <v>VS75y 44509</v>
      </c>
      <c r="B1332" s="185">
        <v>44509</v>
      </c>
      <c r="C1332" s="182" t="s">
        <v>118</v>
      </c>
      <c r="D1332" s="181" t="s">
        <v>3</v>
      </c>
      <c r="E1332" s="181" t="s">
        <v>21</v>
      </c>
      <c r="F1332" s="181" t="s">
        <v>99</v>
      </c>
      <c r="G1332" s="181" t="s">
        <v>100</v>
      </c>
      <c r="H1332" s="181" t="s">
        <v>106</v>
      </c>
      <c r="I1332" s="183">
        <v>10</v>
      </c>
      <c r="AU1332" s="178"/>
      <c r="AV1332" s="178"/>
      <c r="AW1332" s="178"/>
      <c r="AX1332" s="178"/>
      <c r="AY1332" s="178"/>
      <c r="AZ1332" s="178"/>
      <c r="BA1332" s="178"/>
      <c r="BB1332" s="178"/>
      <c r="BC1332" s="178"/>
      <c r="BD1332" s="178"/>
      <c r="CF1332" s="178"/>
    </row>
    <row r="1333" spans="1:84" ht="15.75" x14ac:dyDescent="0.25">
      <c r="A1333" s="103" t="str">
        <f>DataTable3[[#This Row],[FlightNumber]]&amp;" "&amp;DataTable3[[#This Row],[Departure Date]]</f>
        <v>VS76y 44509</v>
      </c>
      <c r="B1333" s="185">
        <v>44509</v>
      </c>
      <c r="C1333" s="182" t="s">
        <v>119</v>
      </c>
      <c r="D1333" s="181" t="s">
        <v>21</v>
      </c>
      <c r="E1333" s="181" t="s">
        <v>3</v>
      </c>
      <c r="F1333" s="181" t="s">
        <v>101</v>
      </c>
      <c r="G1333" s="181" t="s">
        <v>100</v>
      </c>
      <c r="H1333" s="181" t="s">
        <v>104</v>
      </c>
      <c r="I1333" s="183">
        <v>3</v>
      </c>
      <c r="AU1333" s="178"/>
      <c r="AV1333" s="178"/>
      <c r="AW1333" s="178"/>
      <c r="AX1333" s="178"/>
      <c r="AY1333" s="178"/>
      <c r="AZ1333" s="178"/>
      <c r="BA1333" s="178"/>
      <c r="BB1333" s="178"/>
      <c r="BC1333" s="178"/>
      <c r="BD1333" s="178"/>
      <c r="CF1333" s="178"/>
    </row>
    <row r="1334" spans="1:84" ht="15.75" x14ac:dyDescent="0.25">
      <c r="A1334" s="103" t="str">
        <f>DataTable3[[#This Row],[FlightNumber]]&amp;" "&amp;DataTable3[[#This Row],[Departure Date]]</f>
        <v>VS76y 44510</v>
      </c>
      <c r="B1334" s="185">
        <v>44510</v>
      </c>
      <c r="C1334" s="182" t="s">
        <v>119</v>
      </c>
      <c r="D1334" s="181" t="s">
        <v>21</v>
      </c>
      <c r="E1334" s="181" t="s">
        <v>3</v>
      </c>
      <c r="F1334" s="181" t="s">
        <v>101</v>
      </c>
      <c r="G1334" s="181" t="s">
        <v>100</v>
      </c>
      <c r="H1334" s="181" t="s">
        <v>104</v>
      </c>
      <c r="I1334" s="183">
        <v>10</v>
      </c>
      <c r="AU1334" s="178"/>
      <c r="AV1334" s="178"/>
      <c r="AW1334" s="178"/>
      <c r="AX1334" s="178"/>
      <c r="AY1334" s="178"/>
      <c r="AZ1334" s="178"/>
      <c r="BA1334" s="178"/>
      <c r="BB1334" s="178"/>
      <c r="BC1334" s="178"/>
      <c r="BD1334" s="178"/>
      <c r="CF1334" s="178"/>
    </row>
    <row r="1335" spans="1:84" ht="15.75" x14ac:dyDescent="0.25">
      <c r="A1335" s="103" t="str">
        <f>DataTable3[[#This Row],[FlightNumber]]&amp;" "&amp;DataTable3[[#This Row],[Departure Date]]</f>
        <v>VS75y 44510</v>
      </c>
      <c r="B1335" s="185">
        <v>44510</v>
      </c>
      <c r="C1335" s="182" t="s">
        <v>118</v>
      </c>
      <c r="D1335" s="181" t="s">
        <v>3</v>
      </c>
      <c r="E1335" s="181" t="s">
        <v>21</v>
      </c>
      <c r="F1335" s="181" t="s">
        <v>99</v>
      </c>
      <c r="G1335" s="181" t="s">
        <v>100</v>
      </c>
      <c r="H1335" s="181" t="s">
        <v>106</v>
      </c>
      <c r="I1335" s="183">
        <v>8</v>
      </c>
      <c r="AU1335" s="178"/>
      <c r="AV1335" s="178"/>
      <c r="AW1335" s="178"/>
      <c r="AX1335" s="178"/>
      <c r="AY1335" s="178"/>
      <c r="AZ1335" s="178"/>
      <c r="BA1335" s="178"/>
      <c r="BB1335" s="178"/>
      <c r="BC1335" s="178"/>
      <c r="BD1335" s="178"/>
      <c r="CF1335" s="178"/>
    </row>
    <row r="1336" spans="1:84" ht="15.75" x14ac:dyDescent="0.25">
      <c r="A1336" s="103" t="str">
        <f>DataTable3[[#This Row],[FlightNumber]]&amp;" "&amp;DataTable3[[#This Row],[Departure Date]]</f>
        <v>VS28y 44510</v>
      </c>
      <c r="B1336" s="185">
        <v>44510</v>
      </c>
      <c r="C1336" s="182" t="s">
        <v>120</v>
      </c>
      <c r="D1336" s="181" t="s">
        <v>21</v>
      </c>
      <c r="E1336" s="181" t="s">
        <v>2</v>
      </c>
      <c r="F1336" s="181" t="s">
        <v>101</v>
      </c>
      <c r="G1336" s="181" t="s">
        <v>100</v>
      </c>
      <c r="H1336" s="181" t="s">
        <v>109</v>
      </c>
      <c r="I1336" s="183">
        <v>10</v>
      </c>
      <c r="AU1336" s="178"/>
      <c r="AV1336" s="178"/>
      <c r="AW1336" s="178"/>
      <c r="AX1336" s="178"/>
      <c r="AY1336" s="178"/>
      <c r="AZ1336" s="178"/>
      <c r="BA1336" s="178"/>
      <c r="BB1336" s="178"/>
      <c r="BC1336" s="178"/>
      <c r="BD1336" s="178"/>
      <c r="CF1336" s="178"/>
    </row>
    <row r="1337" spans="1:84" ht="15.75" x14ac:dyDescent="0.25">
      <c r="A1337" s="103" t="str">
        <f>DataTable3[[#This Row],[FlightNumber]]&amp;" "&amp;DataTable3[[#This Row],[Departure Date]]</f>
        <v>VS27y 44510</v>
      </c>
      <c r="B1337" s="185">
        <v>44510</v>
      </c>
      <c r="C1337" s="182" t="s">
        <v>117</v>
      </c>
      <c r="D1337" s="181" t="s">
        <v>2</v>
      </c>
      <c r="E1337" s="181" t="s">
        <v>21</v>
      </c>
      <c r="F1337" s="181" t="s">
        <v>99</v>
      </c>
      <c r="G1337" s="181" t="s">
        <v>100</v>
      </c>
      <c r="H1337" s="181" t="s">
        <v>107</v>
      </c>
      <c r="I1337" s="183">
        <v>10</v>
      </c>
      <c r="AU1337" s="178"/>
      <c r="AV1337" s="178"/>
      <c r="AW1337" s="178"/>
      <c r="AX1337" s="178"/>
      <c r="AY1337" s="178"/>
      <c r="AZ1337" s="178"/>
      <c r="BA1337" s="178"/>
      <c r="BB1337" s="178"/>
      <c r="BC1337" s="178"/>
      <c r="BD1337" s="178"/>
      <c r="CF1337" s="178"/>
    </row>
    <row r="1338" spans="1:84" ht="15.75" x14ac:dyDescent="0.25">
      <c r="A1338" s="103" t="str">
        <f>DataTable3[[#This Row],[FlightNumber]]&amp;" "&amp;DataTable3[[#This Row],[Departure Date]]</f>
        <v>VS27y 44511</v>
      </c>
      <c r="B1338" s="185">
        <v>44511</v>
      </c>
      <c r="C1338" s="182" t="s">
        <v>117</v>
      </c>
      <c r="D1338" s="181" t="s">
        <v>2</v>
      </c>
      <c r="E1338" s="181" t="s">
        <v>21</v>
      </c>
      <c r="F1338" s="181" t="s">
        <v>99</v>
      </c>
      <c r="G1338" s="181" t="s">
        <v>100</v>
      </c>
      <c r="H1338" s="181" t="s">
        <v>107</v>
      </c>
      <c r="I1338" s="183">
        <v>10</v>
      </c>
      <c r="AU1338" s="178"/>
      <c r="AV1338" s="178"/>
      <c r="AW1338" s="178"/>
      <c r="AX1338" s="178"/>
      <c r="AY1338" s="178"/>
      <c r="AZ1338" s="178"/>
      <c r="BA1338" s="178"/>
      <c r="BB1338" s="178"/>
      <c r="BC1338" s="178"/>
      <c r="BD1338" s="178"/>
      <c r="CF1338" s="178"/>
    </row>
    <row r="1339" spans="1:84" ht="15.75" x14ac:dyDescent="0.25">
      <c r="A1339" s="103" t="str">
        <f>DataTable3[[#This Row],[FlightNumber]]&amp;" "&amp;DataTable3[[#This Row],[Departure Date]]</f>
        <v>VS28y 44511</v>
      </c>
      <c r="B1339" s="185">
        <v>44511</v>
      </c>
      <c r="C1339" s="182" t="s">
        <v>120</v>
      </c>
      <c r="D1339" s="181" t="s">
        <v>21</v>
      </c>
      <c r="E1339" s="181" t="s">
        <v>2</v>
      </c>
      <c r="F1339" s="181" t="s">
        <v>101</v>
      </c>
      <c r="G1339" s="181" t="s">
        <v>100</v>
      </c>
      <c r="H1339" s="181" t="s">
        <v>109</v>
      </c>
      <c r="I1339" s="183">
        <v>10</v>
      </c>
      <c r="AU1339" s="178"/>
      <c r="AV1339" s="178"/>
      <c r="AW1339" s="178"/>
      <c r="AX1339" s="178"/>
      <c r="AY1339" s="178"/>
      <c r="AZ1339" s="178"/>
      <c r="BA1339" s="178"/>
      <c r="BB1339" s="178"/>
      <c r="BC1339" s="178"/>
      <c r="BD1339" s="178"/>
      <c r="CF1339" s="178"/>
    </row>
    <row r="1340" spans="1:84" ht="15.75" x14ac:dyDescent="0.25">
      <c r="A1340" s="103" t="str">
        <f>DataTable3[[#This Row],[FlightNumber]]&amp;" "&amp;DataTable3[[#This Row],[Departure Date]]</f>
        <v>VS75y 44511</v>
      </c>
      <c r="B1340" s="185">
        <v>44511</v>
      </c>
      <c r="C1340" s="182" t="s">
        <v>118</v>
      </c>
      <c r="D1340" s="181" t="s">
        <v>3</v>
      </c>
      <c r="E1340" s="181" t="s">
        <v>21</v>
      </c>
      <c r="F1340" s="181" t="s">
        <v>99</v>
      </c>
      <c r="G1340" s="181" t="s">
        <v>100</v>
      </c>
      <c r="H1340" s="181" t="s">
        <v>106</v>
      </c>
      <c r="I1340" s="183">
        <v>10</v>
      </c>
      <c r="AU1340" s="178"/>
      <c r="AV1340" s="178"/>
      <c r="AW1340" s="178"/>
      <c r="AX1340" s="178"/>
      <c r="AY1340" s="178"/>
      <c r="AZ1340" s="178"/>
      <c r="BA1340" s="178"/>
      <c r="BB1340" s="178"/>
      <c r="BC1340" s="178"/>
      <c r="BD1340" s="178"/>
      <c r="CF1340" s="178"/>
    </row>
    <row r="1341" spans="1:84" ht="15.75" x14ac:dyDescent="0.25">
      <c r="A1341" s="103" t="str">
        <f>DataTable3[[#This Row],[FlightNumber]]&amp;" "&amp;DataTable3[[#This Row],[Departure Date]]</f>
        <v>VS76y 44511</v>
      </c>
      <c r="B1341" s="185">
        <v>44511</v>
      </c>
      <c r="C1341" s="182" t="s">
        <v>119</v>
      </c>
      <c r="D1341" s="181" t="s">
        <v>21</v>
      </c>
      <c r="E1341" s="181" t="s">
        <v>3</v>
      </c>
      <c r="F1341" s="181" t="s">
        <v>101</v>
      </c>
      <c r="G1341" s="181" t="s">
        <v>100</v>
      </c>
      <c r="H1341" s="181" t="s">
        <v>104</v>
      </c>
      <c r="I1341" s="183">
        <v>10</v>
      </c>
      <c r="AU1341" s="178"/>
      <c r="AV1341" s="178"/>
      <c r="AW1341" s="178"/>
      <c r="AX1341" s="178"/>
      <c r="AY1341" s="178"/>
      <c r="AZ1341" s="178"/>
      <c r="BA1341" s="178"/>
      <c r="BB1341" s="178"/>
      <c r="BC1341" s="178"/>
      <c r="BD1341" s="178"/>
      <c r="CF1341" s="178"/>
    </row>
    <row r="1342" spans="1:84" ht="15.75" x14ac:dyDescent="0.25">
      <c r="A1342" s="103" t="str">
        <f>DataTable3[[#This Row],[FlightNumber]]&amp;" "&amp;DataTable3[[#This Row],[Departure Date]]</f>
        <v>VS76y 44512</v>
      </c>
      <c r="B1342" s="185">
        <v>44512</v>
      </c>
      <c r="C1342" s="182" t="s">
        <v>119</v>
      </c>
      <c r="D1342" s="181" t="s">
        <v>21</v>
      </c>
      <c r="E1342" s="181" t="s">
        <v>3</v>
      </c>
      <c r="F1342" s="181" t="s">
        <v>101</v>
      </c>
      <c r="G1342" s="181" t="s">
        <v>100</v>
      </c>
      <c r="H1342" s="181" t="s">
        <v>104</v>
      </c>
      <c r="I1342" s="183">
        <v>10</v>
      </c>
      <c r="AU1342" s="178"/>
      <c r="AV1342" s="178"/>
      <c r="AW1342" s="178"/>
      <c r="AX1342" s="178"/>
      <c r="AY1342" s="178"/>
      <c r="AZ1342" s="178"/>
      <c r="BA1342" s="178"/>
      <c r="BB1342" s="178"/>
      <c r="BC1342" s="178"/>
      <c r="BD1342" s="178"/>
      <c r="CF1342" s="178"/>
    </row>
    <row r="1343" spans="1:84" ht="15.75" x14ac:dyDescent="0.25">
      <c r="A1343" s="103" t="str">
        <f>DataTable3[[#This Row],[FlightNumber]]&amp;" "&amp;DataTable3[[#This Row],[Departure Date]]</f>
        <v>VS75y 44512</v>
      </c>
      <c r="B1343" s="185">
        <v>44512</v>
      </c>
      <c r="C1343" s="182" t="s">
        <v>118</v>
      </c>
      <c r="D1343" s="181" t="s">
        <v>3</v>
      </c>
      <c r="E1343" s="181" t="s">
        <v>21</v>
      </c>
      <c r="F1343" s="181" t="s">
        <v>99</v>
      </c>
      <c r="G1343" s="181" t="s">
        <v>100</v>
      </c>
      <c r="H1343" s="181" t="s">
        <v>106</v>
      </c>
      <c r="I1343" s="183">
        <v>10</v>
      </c>
      <c r="AU1343" s="178"/>
      <c r="AV1343" s="178"/>
      <c r="AW1343" s="178"/>
      <c r="AX1343" s="178"/>
      <c r="AY1343" s="178"/>
      <c r="AZ1343" s="178"/>
      <c r="BA1343" s="178"/>
      <c r="BB1343" s="178"/>
      <c r="BC1343" s="178"/>
      <c r="BD1343" s="178"/>
      <c r="CF1343" s="178"/>
    </row>
    <row r="1344" spans="1:84" ht="15.75" x14ac:dyDescent="0.25">
      <c r="A1344" s="103" t="str">
        <f>DataTable3[[#This Row],[FlightNumber]]&amp;" "&amp;DataTable3[[#This Row],[Departure Date]]</f>
        <v>VS28y 44512</v>
      </c>
      <c r="B1344" s="185">
        <v>44512</v>
      </c>
      <c r="C1344" s="182" t="s">
        <v>120</v>
      </c>
      <c r="D1344" s="181" t="s">
        <v>21</v>
      </c>
      <c r="E1344" s="181" t="s">
        <v>2</v>
      </c>
      <c r="F1344" s="181" t="s">
        <v>101</v>
      </c>
      <c r="G1344" s="181" t="s">
        <v>100</v>
      </c>
      <c r="H1344" s="181" t="s">
        <v>109</v>
      </c>
      <c r="I1344" s="183">
        <v>10</v>
      </c>
      <c r="AU1344" s="178"/>
      <c r="AV1344" s="178"/>
      <c r="AW1344" s="178"/>
      <c r="AX1344" s="178"/>
      <c r="AY1344" s="178"/>
      <c r="AZ1344" s="178"/>
      <c r="BA1344" s="178"/>
      <c r="BB1344" s="178"/>
      <c r="BC1344" s="178"/>
      <c r="BD1344" s="178"/>
      <c r="CF1344" s="178"/>
    </row>
    <row r="1345" spans="1:84" ht="15.75" x14ac:dyDescent="0.25">
      <c r="A1345" s="103" t="str">
        <f>DataTable3[[#This Row],[FlightNumber]]&amp;" "&amp;DataTable3[[#This Row],[Departure Date]]</f>
        <v>VS27y 44512</v>
      </c>
      <c r="B1345" s="185">
        <v>44512</v>
      </c>
      <c r="C1345" s="182" t="s">
        <v>117</v>
      </c>
      <c r="D1345" s="181" t="s">
        <v>2</v>
      </c>
      <c r="E1345" s="181" t="s">
        <v>21</v>
      </c>
      <c r="F1345" s="181" t="s">
        <v>99</v>
      </c>
      <c r="G1345" s="181" t="s">
        <v>100</v>
      </c>
      <c r="H1345" s="181" t="s">
        <v>107</v>
      </c>
      <c r="I1345" s="183">
        <v>7</v>
      </c>
      <c r="AU1345" s="178"/>
      <c r="AV1345" s="178"/>
      <c r="AW1345" s="178"/>
      <c r="AX1345" s="178"/>
      <c r="AY1345" s="178"/>
      <c r="AZ1345" s="178"/>
      <c r="BA1345" s="178"/>
      <c r="BB1345" s="178"/>
      <c r="BC1345" s="178"/>
      <c r="BD1345" s="178"/>
      <c r="CF1345" s="178"/>
    </row>
    <row r="1346" spans="1:84" ht="15.75" x14ac:dyDescent="0.25">
      <c r="A1346" s="103" t="str">
        <f>DataTable3[[#This Row],[FlightNumber]]&amp;" "&amp;DataTable3[[#This Row],[Departure Date]]</f>
        <v>VS27y 44513</v>
      </c>
      <c r="B1346" s="185">
        <v>44513</v>
      </c>
      <c r="C1346" s="182" t="s">
        <v>117</v>
      </c>
      <c r="D1346" s="181" t="s">
        <v>2</v>
      </c>
      <c r="E1346" s="181" t="s">
        <v>21</v>
      </c>
      <c r="F1346" s="181" t="s">
        <v>99</v>
      </c>
      <c r="G1346" s="181" t="s">
        <v>100</v>
      </c>
      <c r="H1346" s="181" t="s">
        <v>107</v>
      </c>
      <c r="I1346" s="183">
        <v>10</v>
      </c>
      <c r="AU1346" s="178"/>
      <c r="AV1346" s="178"/>
      <c r="AW1346" s="178"/>
      <c r="AX1346" s="178"/>
      <c r="AY1346" s="178"/>
      <c r="AZ1346" s="178"/>
      <c r="BA1346" s="178"/>
      <c r="BB1346" s="178"/>
      <c r="BC1346" s="178"/>
      <c r="BD1346" s="178"/>
      <c r="CF1346" s="178"/>
    </row>
    <row r="1347" spans="1:84" ht="15.75" x14ac:dyDescent="0.25">
      <c r="A1347" s="103" t="str">
        <f>DataTable3[[#This Row],[FlightNumber]]&amp;" "&amp;DataTable3[[#This Row],[Departure Date]]</f>
        <v>VS28y 44513</v>
      </c>
      <c r="B1347" s="185">
        <v>44513</v>
      </c>
      <c r="C1347" s="182" t="s">
        <v>120</v>
      </c>
      <c r="D1347" s="181" t="s">
        <v>21</v>
      </c>
      <c r="E1347" s="181" t="s">
        <v>2</v>
      </c>
      <c r="F1347" s="181" t="s">
        <v>101</v>
      </c>
      <c r="G1347" s="181" t="s">
        <v>100</v>
      </c>
      <c r="H1347" s="181" t="s">
        <v>109</v>
      </c>
      <c r="I1347" s="183">
        <v>10</v>
      </c>
      <c r="AU1347" s="178"/>
      <c r="AV1347" s="178"/>
      <c r="AW1347" s="178"/>
      <c r="AX1347" s="178"/>
      <c r="AY1347" s="178"/>
      <c r="AZ1347" s="178"/>
      <c r="BA1347" s="178"/>
      <c r="BB1347" s="178"/>
      <c r="BC1347" s="178"/>
      <c r="BD1347" s="178"/>
      <c r="CF1347" s="178"/>
    </row>
    <row r="1348" spans="1:84" ht="15.75" x14ac:dyDescent="0.25">
      <c r="A1348" s="103" t="str">
        <f>DataTable3[[#This Row],[FlightNumber]]&amp;" "&amp;DataTable3[[#This Row],[Departure Date]]</f>
        <v>VS75y 44513</v>
      </c>
      <c r="B1348" s="185">
        <v>44513</v>
      </c>
      <c r="C1348" s="182" t="s">
        <v>118</v>
      </c>
      <c r="D1348" s="181" t="s">
        <v>3</v>
      </c>
      <c r="E1348" s="181" t="s">
        <v>21</v>
      </c>
      <c r="F1348" s="181" t="s">
        <v>99</v>
      </c>
      <c r="G1348" s="181" t="s">
        <v>100</v>
      </c>
      <c r="H1348" s="181" t="s">
        <v>106</v>
      </c>
      <c r="I1348" s="183">
        <v>10</v>
      </c>
      <c r="AU1348" s="178"/>
      <c r="AV1348" s="178"/>
      <c r="AW1348" s="178"/>
      <c r="AX1348" s="178"/>
      <c r="AY1348" s="178"/>
      <c r="AZ1348" s="178"/>
      <c r="BA1348" s="178"/>
      <c r="BB1348" s="178"/>
      <c r="BC1348" s="178"/>
      <c r="BD1348" s="178"/>
      <c r="CF1348" s="178"/>
    </row>
    <row r="1349" spans="1:84" ht="15.75" x14ac:dyDescent="0.25">
      <c r="A1349" s="103" t="str">
        <f>DataTable3[[#This Row],[FlightNumber]]&amp;" "&amp;DataTable3[[#This Row],[Departure Date]]</f>
        <v>VS76y 44513</v>
      </c>
      <c r="B1349" s="185">
        <v>44513</v>
      </c>
      <c r="C1349" s="182" t="s">
        <v>119</v>
      </c>
      <c r="D1349" s="181" t="s">
        <v>21</v>
      </c>
      <c r="E1349" s="181" t="s">
        <v>3</v>
      </c>
      <c r="F1349" s="181" t="s">
        <v>101</v>
      </c>
      <c r="G1349" s="181" t="s">
        <v>100</v>
      </c>
      <c r="H1349" s="181" t="s">
        <v>104</v>
      </c>
      <c r="I1349" s="183">
        <v>10</v>
      </c>
      <c r="AU1349" s="178"/>
      <c r="AV1349" s="178"/>
      <c r="AW1349" s="178"/>
      <c r="AX1349" s="178"/>
      <c r="AY1349" s="178"/>
      <c r="AZ1349" s="178"/>
      <c r="BA1349" s="178"/>
      <c r="BB1349" s="178"/>
      <c r="BC1349" s="178"/>
      <c r="BD1349" s="178"/>
      <c r="CF1349" s="178"/>
    </row>
    <row r="1350" spans="1:84" ht="15.75" x14ac:dyDescent="0.25">
      <c r="A1350" s="103" t="str">
        <f>DataTable3[[#This Row],[FlightNumber]]&amp;" "&amp;DataTable3[[#This Row],[Departure Date]]</f>
        <v>VS76y 44514</v>
      </c>
      <c r="B1350" s="185">
        <v>44514</v>
      </c>
      <c r="C1350" s="182" t="s">
        <v>119</v>
      </c>
      <c r="D1350" s="181" t="s">
        <v>21</v>
      </c>
      <c r="E1350" s="181" t="s">
        <v>3</v>
      </c>
      <c r="F1350" s="181" t="s">
        <v>101</v>
      </c>
      <c r="G1350" s="181" t="s">
        <v>100</v>
      </c>
      <c r="H1350" s="181" t="s">
        <v>104</v>
      </c>
      <c r="I1350" s="183">
        <v>10</v>
      </c>
      <c r="AU1350" s="178"/>
      <c r="AV1350" s="178"/>
      <c r="AW1350" s="178"/>
      <c r="AX1350" s="178"/>
      <c r="AY1350" s="178"/>
      <c r="AZ1350" s="178"/>
      <c r="BA1350" s="178"/>
      <c r="BB1350" s="178"/>
      <c r="BC1350" s="178"/>
      <c r="BD1350" s="178"/>
      <c r="CF1350" s="178"/>
    </row>
    <row r="1351" spans="1:84" ht="15.75" x14ac:dyDescent="0.25">
      <c r="A1351" s="103" t="str">
        <f>DataTable3[[#This Row],[FlightNumber]]&amp;" "&amp;DataTable3[[#This Row],[Departure Date]]</f>
        <v>VS75y 44514</v>
      </c>
      <c r="B1351" s="185">
        <v>44514</v>
      </c>
      <c r="C1351" s="182" t="s">
        <v>118</v>
      </c>
      <c r="D1351" s="181" t="s">
        <v>3</v>
      </c>
      <c r="E1351" s="181" t="s">
        <v>21</v>
      </c>
      <c r="F1351" s="181" t="s">
        <v>99</v>
      </c>
      <c r="G1351" s="181" t="s">
        <v>100</v>
      </c>
      <c r="H1351" s="181" t="s">
        <v>106</v>
      </c>
      <c r="I1351" s="183">
        <v>10</v>
      </c>
      <c r="AU1351" s="178"/>
      <c r="AV1351" s="178"/>
      <c r="AW1351" s="178"/>
      <c r="AX1351" s="178"/>
      <c r="AY1351" s="178"/>
      <c r="AZ1351" s="178"/>
      <c r="BA1351" s="178"/>
      <c r="BB1351" s="178"/>
      <c r="BC1351" s="178"/>
      <c r="BD1351" s="178"/>
      <c r="CF1351" s="178"/>
    </row>
    <row r="1352" spans="1:84" ht="15.75" x14ac:dyDescent="0.25">
      <c r="A1352" s="103" t="str">
        <f>DataTable3[[#This Row],[FlightNumber]]&amp;" "&amp;DataTable3[[#This Row],[Departure Date]]</f>
        <v>VS28y 44514</v>
      </c>
      <c r="B1352" s="185">
        <v>44514</v>
      </c>
      <c r="C1352" s="182" t="s">
        <v>120</v>
      </c>
      <c r="D1352" s="181" t="s">
        <v>21</v>
      </c>
      <c r="E1352" s="181" t="s">
        <v>2</v>
      </c>
      <c r="F1352" s="181" t="s">
        <v>101</v>
      </c>
      <c r="G1352" s="181" t="s">
        <v>100</v>
      </c>
      <c r="H1352" s="181" t="s">
        <v>109</v>
      </c>
      <c r="I1352" s="183">
        <v>10</v>
      </c>
      <c r="AU1352" s="178"/>
      <c r="AV1352" s="178"/>
      <c r="AW1352" s="178"/>
      <c r="AX1352" s="178"/>
      <c r="AY1352" s="178"/>
      <c r="AZ1352" s="178"/>
      <c r="BA1352" s="178"/>
      <c r="BB1352" s="178"/>
      <c r="BC1352" s="178"/>
      <c r="BD1352" s="178"/>
      <c r="CF1352" s="178"/>
    </row>
    <row r="1353" spans="1:84" ht="15.75" x14ac:dyDescent="0.25">
      <c r="A1353" s="103" t="str">
        <f>DataTable3[[#This Row],[FlightNumber]]&amp;" "&amp;DataTable3[[#This Row],[Departure Date]]</f>
        <v>VS27y 44514</v>
      </c>
      <c r="B1353" s="185">
        <v>44514</v>
      </c>
      <c r="C1353" s="182" t="s">
        <v>117</v>
      </c>
      <c r="D1353" s="181" t="s">
        <v>2</v>
      </c>
      <c r="E1353" s="181" t="s">
        <v>21</v>
      </c>
      <c r="F1353" s="181" t="s">
        <v>99</v>
      </c>
      <c r="G1353" s="181" t="s">
        <v>100</v>
      </c>
      <c r="H1353" s="181" t="s">
        <v>107</v>
      </c>
      <c r="I1353" s="183">
        <v>10</v>
      </c>
      <c r="AU1353" s="178"/>
      <c r="AV1353" s="178"/>
      <c r="AW1353" s="178"/>
      <c r="AX1353" s="178"/>
      <c r="AY1353" s="178"/>
      <c r="AZ1353" s="178"/>
      <c r="BA1353" s="178"/>
      <c r="BB1353" s="178"/>
      <c r="BC1353" s="178"/>
      <c r="BD1353" s="178"/>
      <c r="CF1353" s="178"/>
    </row>
    <row r="1354" spans="1:84" ht="15.75" x14ac:dyDescent="0.25">
      <c r="A1354" s="103" t="str">
        <f>DataTable3[[#This Row],[FlightNumber]]&amp;" "&amp;DataTable3[[#This Row],[Departure Date]]</f>
        <v>VS27y 44515</v>
      </c>
      <c r="B1354" s="185">
        <v>44515</v>
      </c>
      <c r="C1354" s="182" t="s">
        <v>117</v>
      </c>
      <c r="D1354" s="181" t="s">
        <v>2</v>
      </c>
      <c r="E1354" s="181" t="s">
        <v>21</v>
      </c>
      <c r="F1354" s="181" t="s">
        <v>99</v>
      </c>
      <c r="G1354" s="181" t="s">
        <v>100</v>
      </c>
      <c r="H1354" s="181" t="s">
        <v>107</v>
      </c>
      <c r="I1354" s="183">
        <v>10</v>
      </c>
      <c r="AU1354" s="178"/>
      <c r="AV1354" s="178"/>
      <c r="AW1354" s="178"/>
      <c r="AX1354" s="178"/>
      <c r="AY1354" s="178"/>
      <c r="AZ1354" s="178"/>
      <c r="BA1354" s="178"/>
      <c r="BB1354" s="178"/>
      <c r="BC1354" s="178"/>
      <c r="BD1354" s="178"/>
      <c r="CF1354" s="178"/>
    </row>
    <row r="1355" spans="1:84" ht="15.75" x14ac:dyDescent="0.25">
      <c r="A1355" s="103" t="str">
        <f>DataTable3[[#This Row],[FlightNumber]]&amp;" "&amp;DataTable3[[#This Row],[Departure Date]]</f>
        <v>VS28y 44515</v>
      </c>
      <c r="B1355" s="185">
        <v>44515</v>
      </c>
      <c r="C1355" s="182" t="s">
        <v>120</v>
      </c>
      <c r="D1355" s="181" t="s">
        <v>21</v>
      </c>
      <c r="E1355" s="181" t="s">
        <v>2</v>
      </c>
      <c r="F1355" s="181" t="s">
        <v>101</v>
      </c>
      <c r="G1355" s="181" t="s">
        <v>100</v>
      </c>
      <c r="H1355" s="181" t="s">
        <v>109</v>
      </c>
      <c r="I1355" s="183">
        <v>10</v>
      </c>
      <c r="AU1355" s="178"/>
      <c r="AV1355" s="178"/>
      <c r="AW1355" s="178"/>
      <c r="AX1355" s="178"/>
      <c r="AY1355" s="178"/>
      <c r="AZ1355" s="178"/>
      <c r="BA1355" s="178"/>
      <c r="BB1355" s="178"/>
      <c r="BC1355" s="178"/>
      <c r="BD1355" s="178"/>
      <c r="CF1355" s="178"/>
    </row>
    <row r="1356" spans="1:84" ht="15.75" x14ac:dyDescent="0.25">
      <c r="A1356" s="103" t="str">
        <f>DataTable3[[#This Row],[FlightNumber]]&amp;" "&amp;DataTable3[[#This Row],[Departure Date]]</f>
        <v>VS75y 44515</v>
      </c>
      <c r="B1356" s="185">
        <v>44515</v>
      </c>
      <c r="C1356" s="182" t="s">
        <v>118</v>
      </c>
      <c r="D1356" s="181" t="s">
        <v>3</v>
      </c>
      <c r="E1356" s="181" t="s">
        <v>21</v>
      </c>
      <c r="F1356" s="181" t="s">
        <v>99</v>
      </c>
      <c r="G1356" s="181" t="s">
        <v>100</v>
      </c>
      <c r="H1356" s="181" t="s">
        <v>106</v>
      </c>
      <c r="I1356" s="183">
        <v>8</v>
      </c>
      <c r="AU1356" s="178"/>
      <c r="AV1356" s="178"/>
      <c r="AW1356" s="178"/>
      <c r="AX1356" s="178"/>
      <c r="AY1356" s="178"/>
      <c r="AZ1356" s="178"/>
      <c r="BA1356" s="178"/>
      <c r="BB1356" s="178"/>
      <c r="BC1356" s="178"/>
      <c r="BD1356" s="178"/>
      <c r="CF1356" s="178"/>
    </row>
    <row r="1357" spans="1:84" ht="15.75" x14ac:dyDescent="0.25">
      <c r="A1357" s="103" t="str">
        <f>DataTable3[[#This Row],[FlightNumber]]&amp;" "&amp;DataTable3[[#This Row],[Departure Date]]</f>
        <v>VS76y 44515</v>
      </c>
      <c r="B1357" s="185">
        <v>44515</v>
      </c>
      <c r="C1357" s="182" t="s">
        <v>119</v>
      </c>
      <c r="D1357" s="181" t="s">
        <v>21</v>
      </c>
      <c r="E1357" s="181" t="s">
        <v>3</v>
      </c>
      <c r="F1357" s="181" t="s">
        <v>101</v>
      </c>
      <c r="G1357" s="181" t="s">
        <v>100</v>
      </c>
      <c r="H1357" s="181" t="s">
        <v>104</v>
      </c>
      <c r="I1357" s="183">
        <v>10</v>
      </c>
      <c r="AU1357" s="178"/>
      <c r="AV1357" s="178"/>
      <c r="AW1357" s="178"/>
      <c r="AX1357" s="178"/>
      <c r="AY1357" s="178"/>
      <c r="AZ1357" s="178"/>
      <c r="BA1357" s="178"/>
      <c r="BB1357" s="178"/>
      <c r="BC1357" s="178"/>
      <c r="BD1357" s="178"/>
      <c r="CF1357" s="178"/>
    </row>
    <row r="1358" spans="1:84" ht="15.75" x14ac:dyDescent="0.25">
      <c r="A1358" s="103" t="str">
        <f>DataTable3[[#This Row],[FlightNumber]]&amp;" "&amp;DataTable3[[#This Row],[Departure Date]]</f>
        <v>VS76y 44516</v>
      </c>
      <c r="B1358" s="185">
        <v>44516</v>
      </c>
      <c r="C1358" s="182" t="s">
        <v>119</v>
      </c>
      <c r="D1358" s="181" t="s">
        <v>21</v>
      </c>
      <c r="E1358" s="181" t="s">
        <v>3</v>
      </c>
      <c r="F1358" s="181" t="s">
        <v>101</v>
      </c>
      <c r="G1358" s="181" t="s">
        <v>100</v>
      </c>
      <c r="H1358" s="181" t="s">
        <v>104</v>
      </c>
      <c r="I1358" s="183">
        <v>10</v>
      </c>
      <c r="AU1358" s="178"/>
      <c r="AV1358" s="178"/>
      <c r="AW1358" s="178"/>
      <c r="AX1358" s="178"/>
      <c r="AY1358" s="178"/>
      <c r="AZ1358" s="178"/>
      <c r="BA1358" s="178"/>
      <c r="BB1358" s="178"/>
      <c r="BC1358" s="178"/>
      <c r="BD1358" s="178"/>
      <c r="CF1358" s="178"/>
    </row>
    <row r="1359" spans="1:84" ht="15.75" x14ac:dyDescent="0.25">
      <c r="A1359" s="103" t="str">
        <f>DataTable3[[#This Row],[FlightNumber]]&amp;" "&amp;DataTable3[[#This Row],[Departure Date]]</f>
        <v>VS75y 44516</v>
      </c>
      <c r="B1359" s="185">
        <v>44516</v>
      </c>
      <c r="C1359" s="182" t="s">
        <v>118</v>
      </c>
      <c r="D1359" s="181" t="s">
        <v>3</v>
      </c>
      <c r="E1359" s="181" t="s">
        <v>21</v>
      </c>
      <c r="F1359" s="181" t="s">
        <v>99</v>
      </c>
      <c r="G1359" s="181" t="s">
        <v>100</v>
      </c>
      <c r="H1359" s="181" t="s">
        <v>106</v>
      </c>
      <c r="I1359" s="183">
        <v>10</v>
      </c>
      <c r="AU1359" s="178"/>
      <c r="AV1359" s="178"/>
      <c r="AW1359" s="178"/>
      <c r="AX1359" s="178"/>
      <c r="AY1359" s="178"/>
      <c r="AZ1359" s="178"/>
      <c r="BA1359" s="178"/>
      <c r="BB1359" s="178"/>
      <c r="BC1359" s="178"/>
      <c r="BD1359" s="178"/>
      <c r="CF1359" s="178"/>
    </row>
    <row r="1360" spans="1:84" ht="15.75" x14ac:dyDescent="0.25">
      <c r="A1360" s="103" t="str">
        <f>DataTable3[[#This Row],[FlightNumber]]&amp;" "&amp;DataTable3[[#This Row],[Departure Date]]</f>
        <v>VS28y 44516</v>
      </c>
      <c r="B1360" s="185">
        <v>44516</v>
      </c>
      <c r="C1360" s="182" t="s">
        <v>120</v>
      </c>
      <c r="D1360" s="181" t="s">
        <v>21</v>
      </c>
      <c r="E1360" s="181" t="s">
        <v>2</v>
      </c>
      <c r="F1360" s="181" t="s">
        <v>101</v>
      </c>
      <c r="G1360" s="181" t="s">
        <v>100</v>
      </c>
      <c r="H1360" s="181" t="s">
        <v>109</v>
      </c>
      <c r="I1360" s="183">
        <v>10</v>
      </c>
      <c r="AU1360" s="178"/>
      <c r="AV1360" s="178"/>
      <c r="AW1360" s="178"/>
      <c r="AX1360" s="178"/>
      <c r="AY1360" s="178"/>
      <c r="AZ1360" s="178"/>
      <c r="BA1360" s="178"/>
      <c r="BB1360" s="178"/>
      <c r="BC1360" s="178"/>
      <c r="BD1360" s="178"/>
      <c r="CF1360" s="178"/>
    </row>
    <row r="1361" spans="1:84" ht="15.75" x14ac:dyDescent="0.25">
      <c r="A1361" s="103" t="str">
        <f>DataTable3[[#This Row],[FlightNumber]]&amp;" "&amp;DataTable3[[#This Row],[Departure Date]]</f>
        <v>VS27y 44516</v>
      </c>
      <c r="B1361" s="185">
        <v>44516</v>
      </c>
      <c r="C1361" s="182" t="s">
        <v>117</v>
      </c>
      <c r="D1361" s="181" t="s">
        <v>2</v>
      </c>
      <c r="E1361" s="181" t="s">
        <v>21</v>
      </c>
      <c r="F1361" s="181" t="s">
        <v>99</v>
      </c>
      <c r="G1361" s="181" t="s">
        <v>100</v>
      </c>
      <c r="H1361" s="181" t="s">
        <v>107</v>
      </c>
      <c r="I1361" s="183">
        <v>10</v>
      </c>
      <c r="AU1361" s="178"/>
      <c r="AV1361" s="178"/>
      <c r="AW1361" s="178"/>
      <c r="AX1361" s="178"/>
      <c r="AY1361" s="178"/>
      <c r="AZ1361" s="178"/>
      <c r="BA1361" s="178"/>
      <c r="BB1361" s="178"/>
      <c r="BC1361" s="178"/>
      <c r="BD1361" s="178"/>
      <c r="CF1361" s="178"/>
    </row>
    <row r="1362" spans="1:84" ht="15.75" x14ac:dyDescent="0.25">
      <c r="A1362" s="103" t="str">
        <f>DataTable3[[#This Row],[FlightNumber]]&amp;" "&amp;DataTable3[[#This Row],[Departure Date]]</f>
        <v>VS27y 44517</v>
      </c>
      <c r="B1362" s="185">
        <v>44517</v>
      </c>
      <c r="C1362" s="182" t="s">
        <v>117</v>
      </c>
      <c r="D1362" s="181" t="s">
        <v>2</v>
      </c>
      <c r="E1362" s="181" t="s">
        <v>21</v>
      </c>
      <c r="F1362" s="181" t="s">
        <v>99</v>
      </c>
      <c r="G1362" s="181" t="s">
        <v>100</v>
      </c>
      <c r="H1362" s="181" t="s">
        <v>107</v>
      </c>
      <c r="I1362" s="183">
        <v>10</v>
      </c>
      <c r="AU1362" s="178"/>
      <c r="AV1362" s="178"/>
      <c r="AW1362" s="178"/>
      <c r="AX1362" s="178"/>
      <c r="AY1362" s="178"/>
      <c r="AZ1362" s="178"/>
      <c r="BA1362" s="178"/>
      <c r="BB1362" s="178"/>
      <c r="BC1362" s="178"/>
      <c r="BD1362" s="178"/>
      <c r="CF1362" s="178"/>
    </row>
    <row r="1363" spans="1:84" ht="15.75" x14ac:dyDescent="0.25">
      <c r="A1363" s="103" t="str">
        <f>DataTable3[[#This Row],[FlightNumber]]&amp;" "&amp;DataTable3[[#This Row],[Departure Date]]</f>
        <v>VS28y 44517</v>
      </c>
      <c r="B1363" s="185">
        <v>44517</v>
      </c>
      <c r="C1363" s="182" t="s">
        <v>120</v>
      </c>
      <c r="D1363" s="181" t="s">
        <v>21</v>
      </c>
      <c r="E1363" s="181" t="s">
        <v>2</v>
      </c>
      <c r="F1363" s="181" t="s">
        <v>101</v>
      </c>
      <c r="G1363" s="181" t="s">
        <v>100</v>
      </c>
      <c r="H1363" s="181" t="s">
        <v>109</v>
      </c>
      <c r="I1363" s="183">
        <v>10</v>
      </c>
      <c r="AU1363" s="178"/>
      <c r="AV1363" s="178"/>
      <c r="AW1363" s="178"/>
      <c r="AX1363" s="178"/>
      <c r="AY1363" s="178"/>
      <c r="AZ1363" s="178"/>
      <c r="BA1363" s="178"/>
      <c r="BB1363" s="178"/>
      <c r="BC1363" s="178"/>
      <c r="BD1363" s="178"/>
      <c r="CF1363" s="178"/>
    </row>
    <row r="1364" spans="1:84" ht="15.75" x14ac:dyDescent="0.25">
      <c r="A1364" s="103" t="str">
        <f>DataTable3[[#This Row],[FlightNumber]]&amp;" "&amp;DataTable3[[#This Row],[Departure Date]]</f>
        <v>VS75y 44517</v>
      </c>
      <c r="B1364" s="185">
        <v>44517</v>
      </c>
      <c r="C1364" s="182" t="s">
        <v>118</v>
      </c>
      <c r="D1364" s="181" t="s">
        <v>3</v>
      </c>
      <c r="E1364" s="181" t="s">
        <v>21</v>
      </c>
      <c r="F1364" s="181" t="s">
        <v>99</v>
      </c>
      <c r="G1364" s="181" t="s">
        <v>100</v>
      </c>
      <c r="H1364" s="181" t="s">
        <v>106</v>
      </c>
      <c r="I1364" s="183">
        <v>2</v>
      </c>
      <c r="AU1364" s="178"/>
      <c r="AV1364" s="178"/>
      <c r="AW1364" s="178"/>
      <c r="AX1364" s="178"/>
      <c r="AY1364" s="178"/>
      <c r="AZ1364" s="178"/>
      <c r="BA1364" s="178"/>
      <c r="BB1364" s="178"/>
      <c r="BC1364" s="178"/>
      <c r="BD1364" s="178"/>
      <c r="CF1364" s="178"/>
    </row>
    <row r="1365" spans="1:84" ht="15.75" x14ac:dyDescent="0.25">
      <c r="A1365" s="103" t="str">
        <f>DataTable3[[#This Row],[FlightNumber]]&amp;" "&amp;DataTable3[[#This Row],[Departure Date]]</f>
        <v>VS76y 44517</v>
      </c>
      <c r="B1365" s="185">
        <v>44517</v>
      </c>
      <c r="C1365" s="182" t="s">
        <v>119</v>
      </c>
      <c r="D1365" s="181" t="s">
        <v>21</v>
      </c>
      <c r="E1365" s="181" t="s">
        <v>3</v>
      </c>
      <c r="F1365" s="181" t="s">
        <v>101</v>
      </c>
      <c r="G1365" s="181" t="s">
        <v>100</v>
      </c>
      <c r="H1365" s="181" t="s">
        <v>104</v>
      </c>
      <c r="I1365" s="183">
        <v>10</v>
      </c>
      <c r="AU1365" s="178"/>
      <c r="AV1365" s="178"/>
      <c r="AW1365" s="178"/>
      <c r="AX1365" s="178"/>
      <c r="AY1365" s="178"/>
      <c r="AZ1365" s="178"/>
      <c r="BA1365" s="178"/>
      <c r="BB1365" s="178"/>
      <c r="BC1365" s="178"/>
      <c r="BD1365" s="178"/>
      <c r="CF1365" s="178"/>
    </row>
    <row r="1366" spans="1:84" ht="15.75" x14ac:dyDescent="0.25">
      <c r="A1366" s="103" t="str">
        <f>DataTable3[[#This Row],[FlightNumber]]&amp;" "&amp;DataTable3[[#This Row],[Departure Date]]</f>
        <v>VS76y 44518</v>
      </c>
      <c r="B1366" s="185">
        <v>44518</v>
      </c>
      <c r="C1366" s="182" t="s">
        <v>119</v>
      </c>
      <c r="D1366" s="181" t="s">
        <v>21</v>
      </c>
      <c r="E1366" s="181" t="s">
        <v>3</v>
      </c>
      <c r="F1366" s="181" t="s">
        <v>101</v>
      </c>
      <c r="G1366" s="181" t="s">
        <v>100</v>
      </c>
      <c r="H1366" s="181" t="s">
        <v>104</v>
      </c>
      <c r="I1366" s="183">
        <v>10</v>
      </c>
      <c r="AU1366" s="178"/>
      <c r="AV1366" s="178"/>
      <c r="AW1366" s="178"/>
      <c r="AX1366" s="178"/>
      <c r="AY1366" s="178"/>
      <c r="AZ1366" s="178"/>
      <c r="BA1366" s="178"/>
      <c r="BB1366" s="178"/>
      <c r="BC1366" s="178"/>
      <c r="BD1366" s="178"/>
      <c r="CF1366" s="178"/>
    </row>
    <row r="1367" spans="1:84" ht="15.75" x14ac:dyDescent="0.25">
      <c r="A1367" s="103" t="str">
        <f>DataTable3[[#This Row],[FlightNumber]]&amp;" "&amp;DataTable3[[#This Row],[Departure Date]]</f>
        <v>VS75y 44518</v>
      </c>
      <c r="B1367" s="185">
        <v>44518</v>
      </c>
      <c r="C1367" s="182" t="s">
        <v>118</v>
      </c>
      <c r="D1367" s="181" t="s">
        <v>3</v>
      </c>
      <c r="E1367" s="181" t="s">
        <v>21</v>
      </c>
      <c r="F1367" s="181" t="s">
        <v>99</v>
      </c>
      <c r="G1367" s="181" t="s">
        <v>100</v>
      </c>
      <c r="H1367" s="181" t="s">
        <v>106</v>
      </c>
      <c r="I1367" s="183">
        <v>10</v>
      </c>
      <c r="AU1367" s="178"/>
      <c r="AV1367" s="178"/>
      <c r="AW1367" s="178"/>
      <c r="AX1367" s="178"/>
      <c r="AY1367" s="178"/>
      <c r="AZ1367" s="178"/>
      <c r="BA1367" s="178"/>
      <c r="BB1367" s="178"/>
      <c r="BC1367" s="178"/>
      <c r="BD1367" s="178"/>
      <c r="CF1367" s="178"/>
    </row>
    <row r="1368" spans="1:84" ht="15.75" x14ac:dyDescent="0.25">
      <c r="A1368" s="103" t="str">
        <f>DataTable3[[#This Row],[FlightNumber]]&amp;" "&amp;DataTable3[[#This Row],[Departure Date]]</f>
        <v>VS28y 44518</v>
      </c>
      <c r="B1368" s="185">
        <v>44518</v>
      </c>
      <c r="C1368" s="182" t="s">
        <v>120</v>
      </c>
      <c r="D1368" s="181" t="s">
        <v>21</v>
      </c>
      <c r="E1368" s="181" t="s">
        <v>2</v>
      </c>
      <c r="F1368" s="181" t="s">
        <v>101</v>
      </c>
      <c r="G1368" s="181" t="s">
        <v>100</v>
      </c>
      <c r="H1368" s="181" t="s">
        <v>109</v>
      </c>
      <c r="I1368" s="183">
        <v>10</v>
      </c>
      <c r="AU1368" s="178"/>
      <c r="AV1368" s="178"/>
      <c r="AW1368" s="178"/>
      <c r="AX1368" s="178"/>
      <c r="AY1368" s="178"/>
      <c r="AZ1368" s="178"/>
      <c r="BA1368" s="178"/>
      <c r="BB1368" s="178"/>
      <c r="BC1368" s="178"/>
      <c r="BD1368" s="178"/>
      <c r="CF1368" s="178"/>
    </row>
    <row r="1369" spans="1:84" ht="15.75" x14ac:dyDescent="0.25">
      <c r="A1369" s="103" t="str">
        <f>DataTable3[[#This Row],[FlightNumber]]&amp;" "&amp;DataTable3[[#This Row],[Departure Date]]</f>
        <v>VS27y 44518</v>
      </c>
      <c r="B1369" s="185">
        <v>44518</v>
      </c>
      <c r="C1369" s="182" t="s">
        <v>117</v>
      </c>
      <c r="D1369" s="181" t="s">
        <v>2</v>
      </c>
      <c r="E1369" s="181" t="s">
        <v>21</v>
      </c>
      <c r="F1369" s="181" t="s">
        <v>99</v>
      </c>
      <c r="G1369" s="181" t="s">
        <v>100</v>
      </c>
      <c r="H1369" s="181" t="s">
        <v>107</v>
      </c>
      <c r="I1369" s="183">
        <v>10</v>
      </c>
      <c r="AU1369" s="178"/>
      <c r="AV1369" s="178"/>
      <c r="AW1369" s="178"/>
      <c r="AX1369" s="178"/>
      <c r="AY1369" s="178"/>
      <c r="AZ1369" s="178"/>
      <c r="BA1369" s="178"/>
      <c r="BB1369" s="178"/>
      <c r="BC1369" s="178"/>
      <c r="BD1369" s="178"/>
      <c r="CF1369" s="178"/>
    </row>
    <row r="1370" spans="1:84" ht="15.75" x14ac:dyDescent="0.25">
      <c r="A1370" s="103" t="str">
        <f>DataTable3[[#This Row],[FlightNumber]]&amp;" "&amp;DataTable3[[#This Row],[Departure Date]]</f>
        <v>VS27y 44519</v>
      </c>
      <c r="B1370" s="185">
        <v>44519</v>
      </c>
      <c r="C1370" s="182" t="s">
        <v>117</v>
      </c>
      <c r="D1370" s="181" t="s">
        <v>2</v>
      </c>
      <c r="E1370" s="181" t="s">
        <v>21</v>
      </c>
      <c r="F1370" s="181" t="s">
        <v>99</v>
      </c>
      <c r="G1370" s="181" t="s">
        <v>100</v>
      </c>
      <c r="H1370" s="181" t="s">
        <v>107</v>
      </c>
      <c r="I1370" s="183">
        <v>10</v>
      </c>
      <c r="AU1370" s="178"/>
      <c r="AV1370" s="178"/>
      <c r="AW1370" s="178"/>
      <c r="AX1370" s="178"/>
      <c r="AY1370" s="178"/>
      <c r="AZ1370" s="178"/>
      <c r="BA1370" s="178"/>
      <c r="BB1370" s="178"/>
      <c r="BC1370" s="178"/>
      <c r="BD1370" s="178"/>
      <c r="CF1370" s="178"/>
    </row>
    <row r="1371" spans="1:84" ht="15.75" x14ac:dyDescent="0.25">
      <c r="A1371" s="103" t="str">
        <f>DataTable3[[#This Row],[FlightNumber]]&amp;" "&amp;DataTable3[[#This Row],[Departure Date]]</f>
        <v>VS28y 44519</v>
      </c>
      <c r="B1371" s="185">
        <v>44519</v>
      </c>
      <c r="C1371" s="182" t="s">
        <v>120</v>
      </c>
      <c r="D1371" s="181" t="s">
        <v>21</v>
      </c>
      <c r="E1371" s="181" t="s">
        <v>2</v>
      </c>
      <c r="F1371" s="181" t="s">
        <v>101</v>
      </c>
      <c r="G1371" s="181" t="s">
        <v>100</v>
      </c>
      <c r="H1371" s="181" t="s">
        <v>109</v>
      </c>
      <c r="I1371" s="183">
        <v>10</v>
      </c>
      <c r="AU1371" s="178"/>
      <c r="AV1371" s="178"/>
      <c r="AW1371" s="178"/>
      <c r="AX1371" s="178"/>
      <c r="AY1371" s="178"/>
      <c r="AZ1371" s="178"/>
      <c r="BA1371" s="178"/>
      <c r="BB1371" s="178"/>
      <c r="BC1371" s="178"/>
      <c r="BD1371" s="178"/>
      <c r="CF1371" s="178"/>
    </row>
    <row r="1372" spans="1:84" ht="15.75" x14ac:dyDescent="0.25">
      <c r="A1372" s="103" t="str">
        <f>DataTable3[[#This Row],[FlightNumber]]&amp;" "&amp;DataTable3[[#This Row],[Departure Date]]</f>
        <v>VS75y 44519</v>
      </c>
      <c r="B1372" s="185">
        <v>44519</v>
      </c>
      <c r="C1372" s="182" t="s">
        <v>118</v>
      </c>
      <c r="D1372" s="181" t="s">
        <v>3</v>
      </c>
      <c r="E1372" s="181" t="s">
        <v>21</v>
      </c>
      <c r="F1372" s="181" t="s">
        <v>99</v>
      </c>
      <c r="G1372" s="181" t="s">
        <v>100</v>
      </c>
      <c r="H1372" s="181" t="s">
        <v>106</v>
      </c>
      <c r="I1372" s="183">
        <v>10</v>
      </c>
      <c r="AU1372" s="178"/>
      <c r="AV1372" s="178"/>
      <c r="AW1372" s="178"/>
      <c r="AX1372" s="178"/>
      <c r="AY1372" s="178"/>
      <c r="AZ1372" s="178"/>
      <c r="BA1372" s="178"/>
      <c r="BB1372" s="178"/>
      <c r="BC1372" s="178"/>
      <c r="BD1372" s="178"/>
      <c r="CF1372" s="178"/>
    </row>
    <row r="1373" spans="1:84" ht="15.75" x14ac:dyDescent="0.25">
      <c r="A1373" s="103" t="str">
        <f>DataTable3[[#This Row],[FlightNumber]]&amp;" "&amp;DataTable3[[#This Row],[Departure Date]]</f>
        <v>VS76y 44519</v>
      </c>
      <c r="B1373" s="185">
        <v>44519</v>
      </c>
      <c r="C1373" s="182" t="s">
        <v>119</v>
      </c>
      <c r="D1373" s="181" t="s">
        <v>21</v>
      </c>
      <c r="E1373" s="181" t="s">
        <v>3</v>
      </c>
      <c r="F1373" s="181" t="s">
        <v>101</v>
      </c>
      <c r="G1373" s="181" t="s">
        <v>100</v>
      </c>
      <c r="H1373" s="181" t="s">
        <v>104</v>
      </c>
      <c r="I1373" s="183">
        <v>10</v>
      </c>
      <c r="AU1373" s="178"/>
      <c r="AV1373" s="178"/>
      <c r="AW1373" s="178"/>
      <c r="AX1373" s="178"/>
      <c r="AY1373" s="178"/>
      <c r="AZ1373" s="178"/>
      <c r="BA1373" s="178"/>
      <c r="BB1373" s="178"/>
      <c r="BC1373" s="178"/>
      <c r="BD1373" s="178"/>
      <c r="CF1373" s="178"/>
    </row>
    <row r="1374" spans="1:84" ht="15.75" x14ac:dyDescent="0.25">
      <c r="A1374" s="103" t="str">
        <f>DataTable3[[#This Row],[FlightNumber]]&amp;" "&amp;DataTable3[[#This Row],[Departure Date]]</f>
        <v>VS76y 44520</v>
      </c>
      <c r="B1374" s="185">
        <v>44520</v>
      </c>
      <c r="C1374" s="182" t="s">
        <v>119</v>
      </c>
      <c r="D1374" s="181" t="s">
        <v>21</v>
      </c>
      <c r="E1374" s="181" t="s">
        <v>3</v>
      </c>
      <c r="F1374" s="181" t="s">
        <v>101</v>
      </c>
      <c r="G1374" s="181" t="s">
        <v>100</v>
      </c>
      <c r="H1374" s="181" t="s">
        <v>104</v>
      </c>
      <c r="I1374" s="183">
        <v>10</v>
      </c>
      <c r="AU1374" s="178"/>
      <c r="AV1374" s="178"/>
      <c r="AW1374" s="178"/>
      <c r="AX1374" s="178"/>
      <c r="AY1374" s="178"/>
      <c r="AZ1374" s="178"/>
      <c r="BA1374" s="178"/>
      <c r="BB1374" s="178"/>
      <c r="BC1374" s="178"/>
      <c r="BD1374" s="178"/>
      <c r="CF1374" s="178"/>
    </row>
    <row r="1375" spans="1:84" ht="15.75" x14ac:dyDescent="0.25">
      <c r="A1375" s="103" t="str">
        <f>DataTable3[[#This Row],[FlightNumber]]&amp;" "&amp;DataTable3[[#This Row],[Departure Date]]</f>
        <v>VS75y 44520</v>
      </c>
      <c r="B1375" s="185">
        <v>44520</v>
      </c>
      <c r="C1375" s="182" t="s">
        <v>118</v>
      </c>
      <c r="D1375" s="181" t="s">
        <v>3</v>
      </c>
      <c r="E1375" s="181" t="s">
        <v>21</v>
      </c>
      <c r="F1375" s="181" t="s">
        <v>99</v>
      </c>
      <c r="G1375" s="181" t="s">
        <v>100</v>
      </c>
      <c r="H1375" s="181" t="s">
        <v>106</v>
      </c>
      <c r="I1375" s="183">
        <v>10</v>
      </c>
      <c r="AU1375" s="178"/>
      <c r="AV1375" s="178"/>
      <c r="AW1375" s="178"/>
      <c r="AX1375" s="178"/>
      <c r="AY1375" s="178"/>
      <c r="AZ1375" s="178"/>
      <c r="BA1375" s="178"/>
      <c r="BB1375" s="178"/>
      <c r="BC1375" s="178"/>
      <c r="BD1375" s="178"/>
      <c r="CF1375" s="178"/>
    </row>
    <row r="1376" spans="1:84" ht="15.75" x14ac:dyDescent="0.25">
      <c r="A1376" s="103" t="str">
        <f>DataTable3[[#This Row],[FlightNumber]]&amp;" "&amp;DataTable3[[#This Row],[Departure Date]]</f>
        <v>VS28y 44520</v>
      </c>
      <c r="B1376" s="185">
        <v>44520</v>
      </c>
      <c r="C1376" s="182" t="s">
        <v>120</v>
      </c>
      <c r="D1376" s="181" t="s">
        <v>21</v>
      </c>
      <c r="E1376" s="181" t="s">
        <v>2</v>
      </c>
      <c r="F1376" s="181" t="s">
        <v>101</v>
      </c>
      <c r="G1376" s="181" t="s">
        <v>100</v>
      </c>
      <c r="H1376" s="181" t="s">
        <v>109</v>
      </c>
      <c r="I1376" s="183">
        <v>10</v>
      </c>
      <c r="AU1376" s="178"/>
      <c r="AV1376" s="178"/>
      <c r="AW1376" s="178"/>
      <c r="AX1376" s="178"/>
      <c r="AY1376" s="178"/>
      <c r="AZ1376" s="178"/>
      <c r="BA1376" s="178"/>
      <c r="BB1376" s="178"/>
      <c r="BC1376" s="178"/>
      <c r="BD1376" s="178"/>
      <c r="CF1376" s="178"/>
    </row>
    <row r="1377" spans="1:84" ht="15.75" x14ac:dyDescent="0.25">
      <c r="A1377" s="103" t="str">
        <f>DataTable3[[#This Row],[FlightNumber]]&amp;" "&amp;DataTable3[[#This Row],[Departure Date]]</f>
        <v>VS27y 44520</v>
      </c>
      <c r="B1377" s="185">
        <v>44520</v>
      </c>
      <c r="C1377" s="182" t="s">
        <v>117</v>
      </c>
      <c r="D1377" s="181" t="s">
        <v>2</v>
      </c>
      <c r="E1377" s="181" t="s">
        <v>21</v>
      </c>
      <c r="F1377" s="181" t="s">
        <v>99</v>
      </c>
      <c r="G1377" s="181" t="s">
        <v>100</v>
      </c>
      <c r="H1377" s="181" t="s">
        <v>107</v>
      </c>
      <c r="I1377" s="183">
        <v>10</v>
      </c>
      <c r="AU1377" s="178"/>
      <c r="AV1377" s="178"/>
      <c r="AW1377" s="178"/>
      <c r="AX1377" s="178"/>
      <c r="AY1377" s="178"/>
      <c r="AZ1377" s="178"/>
      <c r="BA1377" s="178"/>
      <c r="BB1377" s="178"/>
      <c r="BC1377" s="178"/>
      <c r="BD1377" s="178"/>
      <c r="CF1377" s="178"/>
    </row>
    <row r="1378" spans="1:84" ht="15.75" x14ac:dyDescent="0.25">
      <c r="A1378" s="103" t="str">
        <f>DataTable3[[#This Row],[FlightNumber]]&amp;" "&amp;DataTable3[[#This Row],[Departure Date]]</f>
        <v>VS27y 44521</v>
      </c>
      <c r="B1378" s="185">
        <v>44521</v>
      </c>
      <c r="C1378" s="182" t="s">
        <v>117</v>
      </c>
      <c r="D1378" s="181" t="s">
        <v>2</v>
      </c>
      <c r="E1378" s="181" t="s">
        <v>21</v>
      </c>
      <c r="F1378" s="181" t="s">
        <v>99</v>
      </c>
      <c r="G1378" s="181" t="s">
        <v>100</v>
      </c>
      <c r="H1378" s="181" t="s">
        <v>107</v>
      </c>
      <c r="I1378" s="183">
        <v>10</v>
      </c>
      <c r="AU1378" s="178"/>
      <c r="AV1378" s="178"/>
      <c r="AW1378" s="178"/>
      <c r="AX1378" s="178"/>
      <c r="AY1378" s="178"/>
      <c r="AZ1378" s="178"/>
      <c r="BA1378" s="178"/>
      <c r="BB1378" s="178"/>
      <c r="BC1378" s="178"/>
      <c r="BD1378" s="178"/>
      <c r="CF1378" s="178"/>
    </row>
    <row r="1379" spans="1:84" ht="15.75" x14ac:dyDescent="0.25">
      <c r="A1379" s="103" t="str">
        <f>DataTable3[[#This Row],[FlightNumber]]&amp;" "&amp;DataTable3[[#This Row],[Departure Date]]</f>
        <v>VS28y 44521</v>
      </c>
      <c r="B1379" s="185">
        <v>44521</v>
      </c>
      <c r="C1379" s="182" t="s">
        <v>120</v>
      </c>
      <c r="D1379" s="181" t="s">
        <v>21</v>
      </c>
      <c r="E1379" s="181" t="s">
        <v>2</v>
      </c>
      <c r="F1379" s="181" t="s">
        <v>101</v>
      </c>
      <c r="G1379" s="181" t="s">
        <v>100</v>
      </c>
      <c r="H1379" s="181" t="s">
        <v>109</v>
      </c>
      <c r="I1379" s="183">
        <v>10</v>
      </c>
      <c r="AU1379" s="178"/>
      <c r="AV1379" s="178"/>
      <c r="AW1379" s="178"/>
      <c r="AX1379" s="178"/>
      <c r="AY1379" s="178"/>
      <c r="AZ1379" s="178"/>
      <c r="BA1379" s="178"/>
      <c r="BB1379" s="178"/>
      <c r="BC1379" s="178"/>
      <c r="BD1379" s="178"/>
      <c r="CF1379" s="178"/>
    </row>
    <row r="1380" spans="1:84" ht="15.75" x14ac:dyDescent="0.25">
      <c r="A1380" s="103" t="str">
        <f>DataTable3[[#This Row],[FlightNumber]]&amp;" "&amp;DataTable3[[#This Row],[Departure Date]]</f>
        <v>VS75y 44521</v>
      </c>
      <c r="B1380" s="185">
        <v>44521</v>
      </c>
      <c r="C1380" s="182" t="s">
        <v>118</v>
      </c>
      <c r="D1380" s="181" t="s">
        <v>3</v>
      </c>
      <c r="E1380" s="181" t="s">
        <v>21</v>
      </c>
      <c r="F1380" s="181" t="s">
        <v>99</v>
      </c>
      <c r="G1380" s="181" t="s">
        <v>100</v>
      </c>
      <c r="H1380" s="181" t="s">
        <v>106</v>
      </c>
      <c r="I1380" s="183">
        <v>10</v>
      </c>
      <c r="AU1380" s="178"/>
      <c r="AV1380" s="178"/>
      <c r="AW1380" s="178"/>
      <c r="AX1380" s="178"/>
      <c r="AY1380" s="178"/>
      <c r="AZ1380" s="178"/>
      <c r="BA1380" s="178"/>
      <c r="BB1380" s="178"/>
      <c r="BC1380" s="178"/>
      <c r="BD1380" s="178"/>
      <c r="CF1380" s="178"/>
    </row>
    <row r="1381" spans="1:84" ht="15.75" x14ac:dyDescent="0.25">
      <c r="A1381" s="103" t="str">
        <f>DataTable3[[#This Row],[FlightNumber]]&amp;" "&amp;DataTable3[[#This Row],[Departure Date]]</f>
        <v>VS76y 44521</v>
      </c>
      <c r="B1381" s="185">
        <v>44521</v>
      </c>
      <c r="C1381" s="182" t="s">
        <v>119</v>
      </c>
      <c r="D1381" s="181" t="s">
        <v>21</v>
      </c>
      <c r="E1381" s="181" t="s">
        <v>3</v>
      </c>
      <c r="F1381" s="181" t="s">
        <v>101</v>
      </c>
      <c r="G1381" s="181" t="s">
        <v>100</v>
      </c>
      <c r="H1381" s="181" t="s">
        <v>104</v>
      </c>
      <c r="I1381" s="183">
        <v>10</v>
      </c>
      <c r="AU1381" s="178"/>
      <c r="AV1381" s="178"/>
      <c r="AW1381" s="178"/>
      <c r="AX1381" s="178"/>
      <c r="AY1381" s="178"/>
      <c r="AZ1381" s="178"/>
      <c r="BA1381" s="178"/>
      <c r="BB1381" s="178"/>
      <c r="BC1381" s="178"/>
      <c r="BD1381" s="178"/>
      <c r="CF1381" s="178"/>
    </row>
    <row r="1382" spans="1:84" ht="15.75" x14ac:dyDescent="0.25">
      <c r="A1382" s="103" t="str">
        <f>DataTable3[[#This Row],[FlightNumber]]&amp;" "&amp;DataTable3[[#This Row],[Departure Date]]</f>
        <v>VS76y 44522</v>
      </c>
      <c r="B1382" s="185">
        <v>44522</v>
      </c>
      <c r="C1382" s="182" t="s">
        <v>119</v>
      </c>
      <c r="D1382" s="181" t="s">
        <v>21</v>
      </c>
      <c r="E1382" s="181" t="s">
        <v>3</v>
      </c>
      <c r="F1382" s="181" t="s">
        <v>101</v>
      </c>
      <c r="G1382" s="181" t="s">
        <v>100</v>
      </c>
      <c r="H1382" s="181" t="s">
        <v>104</v>
      </c>
      <c r="I1382" s="183">
        <v>10</v>
      </c>
      <c r="AU1382" s="178"/>
      <c r="AV1382" s="178"/>
      <c r="AW1382" s="178"/>
      <c r="AX1382" s="178"/>
      <c r="AY1382" s="178"/>
      <c r="AZ1382" s="178"/>
      <c r="BA1382" s="178"/>
      <c r="BB1382" s="178"/>
      <c r="BC1382" s="178"/>
      <c r="BD1382" s="178"/>
      <c r="CF1382" s="178"/>
    </row>
    <row r="1383" spans="1:84" ht="15.75" x14ac:dyDescent="0.25">
      <c r="A1383" s="103" t="str">
        <f>DataTable3[[#This Row],[FlightNumber]]&amp;" "&amp;DataTable3[[#This Row],[Departure Date]]</f>
        <v>VS75y 44522</v>
      </c>
      <c r="B1383" s="185">
        <v>44522</v>
      </c>
      <c r="C1383" s="182" t="s">
        <v>118</v>
      </c>
      <c r="D1383" s="181" t="s">
        <v>3</v>
      </c>
      <c r="E1383" s="181" t="s">
        <v>21</v>
      </c>
      <c r="F1383" s="181" t="s">
        <v>99</v>
      </c>
      <c r="G1383" s="181" t="s">
        <v>100</v>
      </c>
      <c r="H1383" s="181" t="s">
        <v>106</v>
      </c>
      <c r="I1383" s="183">
        <v>10</v>
      </c>
      <c r="AU1383" s="178"/>
      <c r="AV1383" s="178"/>
      <c r="AW1383" s="178"/>
      <c r="AX1383" s="178"/>
      <c r="AY1383" s="178"/>
      <c r="AZ1383" s="178"/>
      <c r="BA1383" s="178"/>
      <c r="BB1383" s="178"/>
      <c r="BC1383" s="178"/>
      <c r="BD1383" s="178"/>
      <c r="CF1383" s="178"/>
    </row>
    <row r="1384" spans="1:84" ht="15.75" x14ac:dyDescent="0.25">
      <c r="A1384" s="103" t="str">
        <f>DataTable3[[#This Row],[FlightNumber]]&amp;" "&amp;DataTable3[[#This Row],[Departure Date]]</f>
        <v>VS28y 44522</v>
      </c>
      <c r="B1384" s="185">
        <v>44522</v>
      </c>
      <c r="C1384" s="182" t="s">
        <v>120</v>
      </c>
      <c r="D1384" s="181" t="s">
        <v>21</v>
      </c>
      <c r="E1384" s="181" t="s">
        <v>2</v>
      </c>
      <c r="F1384" s="181" t="s">
        <v>101</v>
      </c>
      <c r="G1384" s="181" t="s">
        <v>100</v>
      </c>
      <c r="H1384" s="181" t="s">
        <v>109</v>
      </c>
      <c r="I1384" s="183">
        <v>10</v>
      </c>
      <c r="AU1384" s="178"/>
      <c r="AV1384" s="178"/>
      <c r="AW1384" s="178"/>
      <c r="AX1384" s="178"/>
      <c r="AY1384" s="178"/>
      <c r="AZ1384" s="178"/>
      <c r="BA1384" s="178"/>
      <c r="BB1384" s="178"/>
      <c r="BC1384" s="178"/>
      <c r="BD1384" s="178"/>
      <c r="CF1384" s="178"/>
    </row>
    <row r="1385" spans="1:84" ht="15.75" x14ac:dyDescent="0.25">
      <c r="A1385" s="103" t="str">
        <f>DataTable3[[#This Row],[FlightNumber]]&amp;" "&amp;DataTable3[[#This Row],[Departure Date]]</f>
        <v>VS27y 44522</v>
      </c>
      <c r="B1385" s="185">
        <v>44522</v>
      </c>
      <c r="C1385" s="182" t="s">
        <v>117</v>
      </c>
      <c r="D1385" s="181" t="s">
        <v>2</v>
      </c>
      <c r="E1385" s="181" t="s">
        <v>21</v>
      </c>
      <c r="F1385" s="181" t="s">
        <v>99</v>
      </c>
      <c r="G1385" s="181" t="s">
        <v>100</v>
      </c>
      <c r="H1385" s="181" t="s">
        <v>107</v>
      </c>
      <c r="I1385" s="183">
        <v>10</v>
      </c>
      <c r="AU1385" s="178"/>
      <c r="AV1385" s="178"/>
      <c r="AW1385" s="178"/>
      <c r="AX1385" s="178"/>
      <c r="AY1385" s="178"/>
      <c r="AZ1385" s="178"/>
      <c r="BA1385" s="178"/>
      <c r="BB1385" s="178"/>
      <c r="BC1385" s="178"/>
      <c r="BD1385" s="178"/>
      <c r="CF1385" s="178"/>
    </row>
    <row r="1386" spans="1:84" ht="15.75" x14ac:dyDescent="0.25">
      <c r="A1386" s="103" t="str">
        <f>DataTable3[[#This Row],[FlightNumber]]&amp;" "&amp;DataTable3[[#This Row],[Departure Date]]</f>
        <v>VS27y 44523</v>
      </c>
      <c r="B1386" s="185">
        <v>44523</v>
      </c>
      <c r="C1386" s="182" t="s">
        <v>117</v>
      </c>
      <c r="D1386" s="181" t="s">
        <v>2</v>
      </c>
      <c r="E1386" s="181" t="s">
        <v>21</v>
      </c>
      <c r="F1386" s="181" t="s">
        <v>99</v>
      </c>
      <c r="G1386" s="181" t="s">
        <v>100</v>
      </c>
      <c r="H1386" s="181" t="s">
        <v>107</v>
      </c>
      <c r="I1386" s="183">
        <v>10</v>
      </c>
      <c r="AU1386" s="178"/>
      <c r="AV1386" s="178"/>
      <c r="AW1386" s="178"/>
      <c r="AX1386" s="178"/>
      <c r="AY1386" s="178"/>
      <c r="AZ1386" s="178"/>
      <c r="BA1386" s="178"/>
      <c r="BB1386" s="178"/>
      <c r="BC1386" s="178"/>
      <c r="BD1386" s="178"/>
      <c r="CF1386" s="178"/>
    </row>
    <row r="1387" spans="1:84" ht="15.75" x14ac:dyDescent="0.25">
      <c r="A1387" s="103" t="str">
        <f>DataTable3[[#This Row],[FlightNumber]]&amp;" "&amp;DataTable3[[#This Row],[Departure Date]]</f>
        <v>VS28y 44523</v>
      </c>
      <c r="B1387" s="185">
        <v>44523</v>
      </c>
      <c r="C1387" s="182" t="s">
        <v>120</v>
      </c>
      <c r="D1387" s="181" t="s">
        <v>21</v>
      </c>
      <c r="E1387" s="181" t="s">
        <v>2</v>
      </c>
      <c r="F1387" s="181" t="s">
        <v>101</v>
      </c>
      <c r="G1387" s="181" t="s">
        <v>100</v>
      </c>
      <c r="H1387" s="181" t="s">
        <v>109</v>
      </c>
      <c r="I1387" s="183">
        <v>10</v>
      </c>
      <c r="AU1387" s="178"/>
      <c r="AV1387" s="178"/>
      <c r="AW1387" s="178"/>
      <c r="AX1387" s="178"/>
      <c r="AY1387" s="178"/>
      <c r="AZ1387" s="178"/>
      <c r="BA1387" s="178"/>
      <c r="BB1387" s="178"/>
      <c r="BC1387" s="178"/>
      <c r="BD1387" s="178"/>
      <c r="CF1387" s="178"/>
    </row>
    <row r="1388" spans="1:84" ht="15.75" x14ac:dyDescent="0.25">
      <c r="A1388" s="103" t="str">
        <f>DataTable3[[#This Row],[FlightNumber]]&amp;" "&amp;DataTable3[[#This Row],[Departure Date]]</f>
        <v>VS75y 44523</v>
      </c>
      <c r="B1388" s="185">
        <v>44523</v>
      </c>
      <c r="C1388" s="182" t="s">
        <v>118</v>
      </c>
      <c r="D1388" s="181" t="s">
        <v>3</v>
      </c>
      <c r="E1388" s="181" t="s">
        <v>21</v>
      </c>
      <c r="F1388" s="181" t="s">
        <v>99</v>
      </c>
      <c r="G1388" s="181" t="s">
        <v>100</v>
      </c>
      <c r="H1388" s="181" t="s">
        <v>106</v>
      </c>
      <c r="I1388" s="183">
        <v>10</v>
      </c>
      <c r="AU1388" s="178"/>
      <c r="AV1388" s="178"/>
      <c r="AW1388" s="178"/>
      <c r="AX1388" s="178"/>
      <c r="AY1388" s="178"/>
      <c r="AZ1388" s="178"/>
      <c r="BA1388" s="178"/>
      <c r="BB1388" s="178"/>
      <c r="BC1388" s="178"/>
      <c r="BD1388" s="178"/>
      <c r="CF1388" s="178"/>
    </row>
    <row r="1389" spans="1:84" ht="15.75" x14ac:dyDescent="0.25">
      <c r="A1389" s="103" t="str">
        <f>DataTable3[[#This Row],[FlightNumber]]&amp;" "&amp;DataTable3[[#This Row],[Departure Date]]</f>
        <v>VS76y 44523</v>
      </c>
      <c r="B1389" s="185">
        <v>44523</v>
      </c>
      <c r="C1389" s="182" t="s">
        <v>119</v>
      </c>
      <c r="D1389" s="181" t="s">
        <v>21</v>
      </c>
      <c r="E1389" s="181" t="s">
        <v>3</v>
      </c>
      <c r="F1389" s="181" t="s">
        <v>101</v>
      </c>
      <c r="G1389" s="181" t="s">
        <v>100</v>
      </c>
      <c r="H1389" s="181" t="s">
        <v>104</v>
      </c>
      <c r="I1389" s="183">
        <v>10</v>
      </c>
      <c r="AU1389" s="178"/>
      <c r="AV1389" s="178"/>
      <c r="AW1389" s="178"/>
      <c r="AX1389" s="178"/>
      <c r="AY1389" s="178"/>
      <c r="AZ1389" s="178"/>
      <c r="BA1389" s="178"/>
      <c r="BB1389" s="178"/>
      <c r="BC1389" s="178"/>
      <c r="BD1389" s="178"/>
      <c r="CF1389" s="178"/>
    </row>
    <row r="1390" spans="1:84" ht="15.75" x14ac:dyDescent="0.25">
      <c r="A1390" s="103" t="str">
        <f>DataTable3[[#This Row],[FlightNumber]]&amp;" "&amp;DataTable3[[#This Row],[Departure Date]]</f>
        <v>VS76y 44524</v>
      </c>
      <c r="B1390" s="185">
        <v>44524</v>
      </c>
      <c r="C1390" s="182" t="s">
        <v>119</v>
      </c>
      <c r="D1390" s="181" t="s">
        <v>21</v>
      </c>
      <c r="E1390" s="181" t="s">
        <v>3</v>
      </c>
      <c r="F1390" s="181" t="s">
        <v>101</v>
      </c>
      <c r="G1390" s="181" t="s">
        <v>100</v>
      </c>
      <c r="H1390" s="181" t="s">
        <v>104</v>
      </c>
      <c r="I1390" s="183">
        <v>8</v>
      </c>
      <c r="AU1390" s="178"/>
      <c r="AV1390" s="178"/>
      <c r="AW1390" s="178"/>
      <c r="AX1390" s="178"/>
      <c r="AY1390" s="178"/>
      <c r="AZ1390" s="178"/>
      <c r="BA1390" s="178"/>
      <c r="BB1390" s="178"/>
      <c r="BC1390" s="178"/>
      <c r="BD1390" s="178"/>
      <c r="CF1390" s="178"/>
    </row>
    <row r="1391" spans="1:84" ht="15.75" x14ac:dyDescent="0.25">
      <c r="A1391" s="103" t="str">
        <f>DataTable3[[#This Row],[FlightNumber]]&amp;" "&amp;DataTable3[[#This Row],[Departure Date]]</f>
        <v>VS75y 44524</v>
      </c>
      <c r="B1391" s="185">
        <v>44524</v>
      </c>
      <c r="C1391" s="182" t="s">
        <v>118</v>
      </c>
      <c r="D1391" s="181" t="s">
        <v>3</v>
      </c>
      <c r="E1391" s="181" t="s">
        <v>21</v>
      </c>
      <c r="F1391" s="181" t="s">
        <v>99</v>
      </c>
      <c r="G1391" s="181" t="s">
        <v>100</v>
      </c>
      <c r="H1391" s="181" t="s">
        <v>106</v>
      </c>
      <c r="I1391" s="183">
        <v>10</v>
      </c>
      <c r="AU1391" s="178"/>
      <c r="AV1391" s="178"/>
      <c r="AW1391" s="178"/>
      <c r="AX1391" s="178"/>
      <c r="AY1391" s="178"/>
      <c r="AZ1391" s="178"/>
      <c r="BA1391" s="178"/>
      <c r="BB1391" s="178"/>
      <c r="BC1391" s="178"/>
      <c r="BD1391" s="178"/>
      <c r="CF1391" s="178"/>
    </row>
    <row r="1392" spans="1:84" ht="15.75" x14ac:dyDescent="0.25">
      <c r="A1392" s="103" t="str">
        <f>DataTable3[[#This Row],[FlightNumber]]&amp;" "&amp;DataTable3[[#This Row],[Departure Date]]</f>
        <v>VS28y 44524</v>
      </c>
      <c r="B1392" s="185">
        <v>44524</v>
      </c>
      <c r="C1392" s="182" t="s">
        <v>120</v>
      </c>
      <c r="D1392" s="181" t="s">
        <v>21</v>
      </c>
      <c r="E1392" s="181" t="s">
        <v>2</v>
      </c>
      <c r="F1392" s="181" t="s">
        <v>101</v>
      </c>
      <c r="G1392" s="181" t="s">
        <v>100</v>
      </c>
      <c r="H1392" s="181" t="s">
        <v>109</v>
      </c>
      <c r="I1392" s="183">
        <v>10</v>
      </c>
      <c r="AU1392" s="178"/>
      <c r="AV1392" s="178"/>
      <c r="AW1392" s="178"/>
      <c r="AX1392" s="178"/>
      <c r="AY1392" s="178"/>
      <c r="AZ1392" s="178"/>
      <c r="BA1392" s="178"/>
      <c r="BB1392" s="178"/>
      <c r="BC1392" s="178"/>
      <c r="BD1392" s="178"/>
      <c r="CF1392" s="178"/>
    </row>
    <row r="1393" spans="1:84" ht="15.75" x14ac:dyDescent="0.25">
      <c r="A1393" s="103" t="str">
        <f>DataTable3[[#This Row],[FlightNumber]]&amp;" "&amp;DataTable3[[#This Row],[Departure Date]]</f>
        <v>VS27y 44524</v>
      </c>
      <c r="B1393" s="185">
        <v>44524</v>
      </c>
      <c r="C1393" s="182" t="s">
        <v>117</v>
      </c>
      <c r="D1393" s="181" t="s">
        <v>2</v>
      </c>
      <c r="E1393" s="181" t="s">
        <v>21</v>
      </c>
      <c r="F1393" s="181" t="s">
        <v>99</v>
      </c>
      <c r="G1393" s="181" t="s">
        <v>100</v>
      </c>
      <c r="H1393" s="181" t="s">
        <v>107</v>
      </c>
      <c r="I1393" s="183">
        <v>10</v>
      </c>
      <c r="AU1393" s="178"/>
      <c r="AV1393" s="178"/>
      <c r="AW1393" s="178"/>
      <c r="AX1393" s="178"/>
      <c r="AY1393" s="178"/>
      <c r="AZ1393" s="178"/>
      <c r="BA1393" s="178"/>
      <c r="BB1393" s="178"/>
      <c r="BC1393" s="178"/>
      <c r="BD1393" s="178"/>
      <c r="CF1393" s="178"/>
    </row>
    <row r="1394" spans="1:84" ht="15.75" x14ac:dyDescent="0.25">
      <c r="A1394" s="103" t="str">
        <f>DataTable3[[#This Row],[FlightNumber]]&amp;" "&amp;DataTable3[[#This Row],[Departure Date]]</f>
        <v>VS27y 44525</v>
      </c>
      <c r="B1394" s="185">
        <v>44525</v>
      </c>
      <c r="C1394" s="182" t="s">
        <v>117</v>
      </c>
      <c r="D1394" s="181" t="s">
        <v>2</v>
      </c>
      <c r="E1394" s="181" t="s">
        <v>21</v>
      </c>
      <c r="F1394" s="181" t="s">
        <v>99</v>
      </c>
      <c r="G1394" s="181" t="s">
        <v>100</v>
      </c>
      <c r="H1394" s="181" t="s">
        <v>107</v>
      </c>
      <c r="I1394" s="183">
        <v>10</v>
      </c>
      <c r="AU1394" s="178"/>
      <c r="AV1394" s="178"/>
      <c r="AW1394" s="178"/>
      <c r="AX1394" s="178"/>
      <c r="AY1394" s="178"/>
      <c r="AZ1394" s="178"/>
      <c r="BA1394" s="178"/>
      <c r="BB1394" s="178"/>
      <c r="BC1394" s="178"/>
      <c r="BD1394" s="178"/>
      <c r="CF1394" s="178"/>
    </row>
    <row r="1395" spans="1:84" ht="15.75" x14ac:dyDescent="0.25">
      <c r="A1395" s="103" t="str">
        <f>DataTable3[[#This Row],[FlightNumber]]&amp;" "&amp;DataTable3[[#This Row],[Departure Date]]</f>
        <v>VS28y 44525</v>
      </c>
      <c r="B1395" s="185">
        <v>44525</v>
      </c>
      <c r="C1395" s="182" t="s">
        <v>120</v>
      </c>
      <c r="D1395" s="181" t="s">
        <v>21</v>
      </c>
      <c r="E1395" s="181" t="s">
        <v>2</v>
      </c>
      <c r="F1395" s="181" t="s">
        <v>101</v>
      </c>
      <c r="G1395" s="181" t="s">
        <v>100</v>
      </c>
      <c r="H1395" s="181" t="s">
        <v>109</v>
      </c>
      <c r="I1395" s="183">
        <v>10</v>
      </c>
      <c r="AU1395" s="178"/>
      <c r="AV1395" s="178"/>
      <c r="AW1395" s="178"/>
      <c r="AX1395" s="178"/>
      <c r="AY1395" s="178"/>
      <c r="AZ1395" s="178"/>
      <c r="BA1395" s="178"/>
      <c r="BB1395" s="178"/>
      <c r="BC1395" s="178"/>
      <c r="BD1395" s="178"/>
      <c r="CF1395" s="178"/>
    </row>
    <row r="1396" spans="1:84" ht="15.75" x14ac:dyDescent="0.25">
      <c r="A1396" s="103" t="str">
        <f>DataTable3[[#This Row],[FlightNumber]]&amp;" "&amp;DataTable3[[#This Row],[Departure Date]]</f>
        <v>VS75y 44525</v>
      </c>
      <c r="B1396" s="185">
        <v>44525</v>
      </c>
      <c r="C1396" s="182" t="s">
        <v>118</v>
      </c>
      <c r="D1396" s="181" t="s">
        <v>3</v>
      </c>
      <c r="E1396" s="181" t="s">
        <v>21</v>
      </c>
      <c r="F1396" s="181" t="s">
        <v>99</v>
      </c>
      <c r="G1396" s="181" t="s">
        <v>100</v>
      </c>
      <c r="H1396" s="181" t="s">
        <v>106</v>
      </c>
      <c r="I1396" s="183">
        <v>10</v>
      </c>
      <c r="AU1396" s="178"/>
      <c r="AV1396" s="178"/>
      <c r="AW1396" s="178"/>
      <c r="AX1396" s="178"/>
      <c r="AY1396" s="178"/>
      <c r="AZ1396" s="178"/>
      <c r="BA1396" s="178"/>
      <c r="BB1396" s="178"/>
      <c r="BC1396" s="178"/>
      <c r="BD1396" s="178"/>
      <c r="CF1396" s="178"/>
    </row>
    <row r="1397" spans="1:84" ht="15.75" x14ac:dyDescent="0.25">
      <c r="A1397" s="103" t="str">
        <f>DataTable3[[#This Row],[FlightNumber]]&amp;" "&amp;DataTable3[[#This Row],[Departure Date]]</f>
        <v>VS76y 44525</v>
      </c>
      <c r="B1397" s="185">
        <v>44525</v>
      </c>
      <c r="C1397" s="182" t="s">
        <v>119</v>
      </c>
      <c r="D1397" s="181" t="s">
        <v>21</v>
      </c>
      <c r="E1397" s="181" t="s">
        <v>3</v>
      </c>
      <c r="F1397" s="181" t="s">
        <v>101</v>
      </c>
      <c r="G1397" s="181" t="s">
        <v>100</v>
      </c>
      <c r="H1397" s="181" t="s">
        <v>104</v>
      </c>
      <c r="I1397" s="183">
        <v>10</v>
      </c>
      <c r="AU1397" s="178"/>
      <c r="AV1397" s="178"/>
      <c r="AW1397" s="178"/>
      <c r="AX1397" s="178"/>
      <c r="AY1397" s="178"/>
      <c r="AZ1397" s="178"/>
      <c r="BA1397" s="178"/>
      <c r="BB1397" s="178"/>
      <c r="BC1397" s="178"/>
      <c r="BD1397" s="178"/>
      <c r="CF1397" s="178"/>
    </row>
    <row r="1398" spans="1:84" ht="15.75" x14ac:dyDescent="0.25">
      <c r="A1398" s="103" t="str">
        <f>DataTable3[[#This Row],[FlightNumber]]&amp;" "&amp;DataTable3[[#This Row],[Departure Date]]</f>
        <v>VS76y 44526</v>
      </c>
      <c r="B1398" s="185">
        <v>44526</v>
      </c>
      <c r="C1398" s="182" t="s">
        <v>119</v>
      </c>
      <c r="D1398" s="181" t="s">
        <v>21</v>
      </c>
      <c r="E1398" s="181" t="s">
        <v>3</v>
      </c>
      <c r="F1398" s="181" t="s">
        <v>101</v>
      </c>
      <c r="G1398" s="181" t="s">
        <v>100</v>
      </c>
      <c r="H1398" s="181" t="s">
        <v>104</v>
      </c>
      <c r="I1398" s="183">
        <v>10</v>
      </c>
      <c r="AU1398" s="178"/>
      <c r="AV1398" s="178"/>
      <c r="AW1398" s="178"/>
      <c r="AX1398" s="178"/>
      <c r="AY1398" s="178"/>
      <c r="AZ1398" s="178"/>
      <c r="BA1398" s="178"/>
      <c r="BB1398" s="178"/>
      <c r="BC1398" s="178"/>
      <c r="BD1398" s="178"/>
      <c r="CF1398" s="178"/>
    </row>
    <row r="1399" spans="1:84" ht="15.75" x14ac:dyDescent="0.25">
      <c r="A1399" s="103" t="str">
        <f>DataTable3[[#This Row],[FlightNumber]]&amp;" "&amp;DataTable3[[#This Row],[Departure Date]]</f>
        <v>VS75y 44526</v>
      </c>
      <c r="B1399" s="185">
        <v>44526</v>
      </c>
      <c r="C1399" s="182" t="s">
        <v>118</v>
      </c>
      <c r="D1399" s="181" t="s">
        <v>3</v>
      </c>
      <c r="E1399" s="181" t="s">
        <v>21</v>
      </c>
      <c r="F1399" s="181" t="s">
        <v>99</v>
      </c>
      <c r="G1399" s="181" t="s">
        <v>100</v>
      </c>
      <c r="H1399" s="181" t="s">
        <v>106</v>
      </c>
      <c r="I1399" s="183">
        <v>10</v>
      </c>
      <c r="AU1399" s="178"/>
      <c r="AV1399" s="178"/>
      <c r="AW1399" s="178"/>
      <c r="AX1399" s="178"/>
      <c r="AY1399" s="178"/>
      <c r="AZ1399" s="178"/>
      <c r="BA1399" s="178"/>
      <c r="BB1399" s="178"/>
      <c r="BC1399" s="178"/>
      <c r="BD1399" s="178"/>
      <c r="CF1399" s="178"/>
    </row>
    <row r="1400" spans="1:84" ht="15.75" x14ac:dyDescent="0.25">
      <c r="A1400" s="103" t="str">
        <f>DataTable3[[#This Row],[FlightNumber]]&amp;" "&amp;DataTable3[[#This Row],[Departure Date]]</f>
        <v>VS28y 44526</v>
      </c>
      <c r="B1400" s="185">
        <v>44526</v>
      </c>
      <c r="C1400" s="182" t="s">
        <v>120</v>
      </c>
      <c r="D1400" s="181" t="s">
        <v>21</v>
      </c>
      <c r="E1400" s="181" t="s">
        <v>2</v>
      </c>
      <c r="F1400" s="181" t="s">
        <v>101</v>
      </c>
      <c r="G1400" s="181" t="s">
        <v>100</v>
      </c>
      <c r="H1400" s="181" t="s">
        <v>109</v>
      </c>
      <c r="I1400" s="183">
        <v>7</v>
      </c>
      <c r="AU1400" s="178"/>
      <c r="AV1400" s="178"/>
      <c r="AW1400" s="178"/>
      <c r="AX1400" s="178"/>
      <c r="AY1400" s="178"/>
      <c r="AZ1400" s="178"/>
      <c r="BA1400" s="178"/>
      <c r="BB1400" s="178"/>
      <c r="BC1400" s="178"/>
      <c r="BD1400" s="178"/>
      <c r="CF1400" s="178"/>
    </row>
    <row r="1401" spans="1:84" ht="15.75" x14ac:dyDescent="0.25">
      <c r="A1401" s="103" t="str">
        <f>DataTable3[[#This Row],[FlightNumber]]&amp;" "&amp;DataTable3[[#This Row],[Departure Date]]</f>
        <v>VS27y 44526</v>
      </c>
      <c r="B1401" s="185">
        <v>44526</v>
      </c>
      <c r="C1401" s="182" t="s">
        <v>117</v>
      </c>
      <c r="D1401" s="181" t="s">
        <v>2</v>
      </c>
      <c r="E1401" s="181" t="s">
        <v>21</v>
      </c>
      <c r="F1401" s="181" t="s">
        <v>99</v>
      </c>
      <c r="G1401" s="181" t="s">
        <v>100</v>
      </c>
      <c r="H1401" s="181" t="s">
        <v>107</v>
      </c>
      <c r="I1401" s="183">
        <v>10</v>
      </c>
      <c r="AU1401" s="178"/>
      <c r="AV1401" s="178"/>
      <c r="AW1401" s="178"/>
      <c r="AX1401" s="178"/>
      <c r="AY1401" s="178"/>
      <c r="AZ1401" s="178"/>
      <c r="BA1401" s="178"/>
      <c r="BB1401" s="178"/>
      <c r="BC1401" s="178"/>
      <c r="BD1401" s="178"/>
      <c r="CF1401" s="178"/>
    </row>
    <row r="1402" spans="1:84" ht="15.75" x14ac:dyDescent="0.25">
      <c r="A1402" s="103" t="str">
        <f>DataTable3[[#This Row],[FlightNumber]]&amp;" "&amp;DataTable3[[#This Row],[Departure Date]]</f>
        <v>VS27y 44527</v>
      </c>
      <c r="B1402" s="185">
        <v>44527</v>
      </c>
      <c r="C1402" s="182" t="s">
        <v>117</v>
      </c>
      <c r="D1402" s="181" t="s">
        <v>2</v>
      </c>
      <c r="E1402" s="181" t="s">
        <v>21</v>
      </c>
      <c r="F1402" s="181" t="s">
        <v>99</v>
      </c>
      <c r="G1402" s="181" t="s">
        <v>100</v>
      </c>
      <c r="H1402" s="181" t="s">
        <v>107</v>
      </c>
      <c r="I1402" s="183">
        <v>10</v>
      </c>
      <c r="AU1402" s="178"/>
      <c r="AV1402" s="178"/>
      <c r="AW1402" s="178"/>
      <c r="AX1402" s="178"/>
      <c r="AY1402" s="178"/>
      <c r="AZ1402" s="178"/>
      <c r="BA1402" s="178"/>
      <c r="BB1402" s="178"/>
      <c r="BC1402" s="178"/>
      <c r="BD1402" s="178"/>
      <c r="CF1402" s="178"/>
    </row>
    <row r="1403" spans="1:84" ht="15.75" x14ac:dyDescent="0.25">
      <c r="A1403" s="103" t="str">
        <f>DataTable3[[#This Row],[FlightNumber]]&amp;" "&amp;DataTable3[[#This Row],[Departure Date]]</f>
        <v>VS28y 44527</v>
      </c>
      <c r="B1403" s="185">
        <v>44527</v>
      </c>
      <c r="C1403" s="182" t="s">
        <v>120</v>
      </c>
      <c r="D1403" s="181" t="s">
        <v>21</v>
      </c>
      <c r="E1403" s="181" t="s">
        <v>2</v>
      </c>
      <c r="F1403" s="181" t="s">
        <v>101</v>
      </c>
      <c r="G1403" s="181" t="s">
        <v>100</v>
      </c>
      <c r="H1403" s="181" t="s">
        <v>109</v>
      </c>
      <c r="I1403" s="183">
        <v>10</v>
      </c>
      <c r="AU1403" s="178"/>
      <c r="AV1403" s="178"/>
      <c r="AW1403" s="178"/>
      <c r="AX1403" s="178"/>
      <c r="AY1403" s="178"/>
      <c r="AZ1403" s="178"/>
      <c r="BA1403" s="178"/>
      <c r="BB1403" s="178"/>
      <c r="BC1403" s="178"/>
      <c r="BD1403" s="178"/>
      <c r="CF1403" s="178"/>
    </row>
    <row r="1404" spans="1:84" ht="15.75" x14ac:dyDescent="0.25">
      <c r="A1404" s="103" t="str">
        <f>DataTable3[[#This Row],[FlightNumber]]&amp;" "&amp;DataTable3[[#This Row],[Departure Date]]</f>
        <v>VS75y 44527</v>
      </c>
      <c r="B1404" s="185">
        <v>44527</v>
      </c>
      <c r="C1404" s="182" t="s">
        <v>118</v>
      </c>
      <c r="D1404" s="181" t="s">
        <v>3</v>
      </c>
      <c r="E1404" s="181" t="s">
        <v>21</v>
      </c>
      <c r="F1404" s="181" t="s">
        <v>99</v>
      </c>
      <c r="G1404" s="181" t="s">
        <v>100</v>
      </c>
      <c r="H1404" s="181" t="s">
        <v>106</v>
      </c>
      <c r="I1404" s="183">
        <v>10</v>
      </c>
      <c r="AU1404" s="178"/>
      <c r="AV1404" s="178"/>
      <c r="AW1404" s="178"/>
      <c r="AX1404" s="178"/>
      <c r="AY1404" s="178"/>
      <c r="AZ1404" s="178"/>
      <c r="BA1404" s="178"/>
      <c r="BB1404" s="178"/>
      <c r="BC1404" s="178"/>
      <c r="BD1404" s="178"/>
      <c r="CF1404" s="178"/>
    </row>
    <row r="1405" spans="1:84" ht="15.75" x14ac:dyDescent="0.25">
      <c r="A1405" s="103" t="str">
        <f>DataTable3[[#This Row],[FlightNumber]]&amp;" "&amp;DataTable3[[#This Row],[Departure Date]]</f>
        <v>VS76y 44527</v>
      </c>
      <c r="B1405" s="185">
        <v>44527</v>
      </c>
      <c r="C1405" s="182" t="s">
        <v>119</v>
      </c>
      <c r="D1405" s="181" t="s">
        <v>21</v>
      </c>
      <c r="E1405" s="181" t="s">
        <v>3</v>
      </c>
      <c r="F1405" s="181" t="s">
        <v>101</v>
      </c>
      <c r="G1405" s="181" t="s">
        <v>100</v>
      </c>
      <c r="H1405" s="181" t="s">
        <v>104</v>
      </c>
      <c r="I1405" s="183">
        <v>10</v>
      </c>
      <c r="AU1405" s="178"/>
      <c r="AV1405" s="178"/>
      <c r="AW1405" s="178"/>
      <c r="AX1405" s="178"/>
      <c r="AY1405" s="178"/>
      <c r="AZ1405" s="178"/>
      <c r="BA1405" s="178"/>
      <c r="BB1405" s="178"/>
      <c r="BC1405" s="178"/>
      <c r="BD1405" s="178"/>
      <c r="CF1405" s="178"/>
    </row>
    <row r="1406" spans="1:84" ht="15.75" x14ac:dyDescent="0.25">
      <c r="A1406" s="103" t="str">
        <f>DataTable3[[#This Row],[FlightNumber]]&amp;" "&amp;DataTable3[[#This Row],[Departure Date]]</f>
        <v>VS76y 44528</v>
      </c>
      <c r="B1406" s="185">
        <v>44528</v>
      </c>
      <c r="C1406" s="182" t="s">
        <v>119</v>
      </c>
      <c r="D1406" s="181" t="s">
        <v>21</v>
      </c>
      <c r="E1406" s="181" t="s">
        <v>3</v>
      </c>
      <c r="F1406" s="181" t="s">
        <v>101</v>
      </c>
      <c r="G1406" s="181" t="s">
        <v>100</v>
      </c>
      <c r="H1406" s="181" t="s">
        <v>104</v>
      </c>
      <c r="I1406" s="183">
        <v>10</v>
      </c>
      <c r="AU1406" s="178"/>
      <c r="AV1406" s="178"/>
      <c r="AW1406" s="178"/>
      <c r="AX1406" s="178"/>
      <c r="AY1406" s="178"/>
      <c r="AZ1406" s="178"/>
      <c r="BA1406" s="178"/>
      <c r="BB1406" s="178"/>
      <c r="BC1406" s="178"/>
      <c r="BD1406" s="178"/>
      <c r="CF1406" s="178"/>
    </row>
    <row r="1407" spans="1:84" ht="15.75" x14ac:dyDescent="0.25">
      <c r="A1407" s="103" t="str">
        <f>DataTable3[[#This Row],[FlightNumber]]&amp;" "&amp;DataTable3[[#This Row],[Departure Date]]</f>
        <v>VS75y 44528</v>
      </c>
      <c r="B1407" s="185">
        <v>44528</v>
      </c>
      <c r="C1407" s="182" t="s">
        <v>118</v>
      </c>
      <c r="D1407" s="181" t="s">
        <v>3</v>
      </c>
      <c r="E1407" s="181" t="s">
        <v>21</v>
      </c>
      <c r="F1407" s="181" t="s">
        <v>99</v>
      </c>
      <c r="G1407" s="181" t="s">
        <v>100</v>
      </c>
      <c r="H1407" s="181" t="s">
        <v>106</v>
      </c>
      <c r="I1407" s="183">
        <v>10</v>
      </c>
      <c r="AU1407" s="178"/>
      <c r="AV1407" s="178"/>
      <c r="AW1407" s="178"/>
      <c r="AX1407" s="178"/>
      <c r="AY1407" s="178"/>
      <c r="AZ1407" s="178"/>
      <c r="BA1407" s="178"/>
      <c r="BB1407" s="178"/>
      <c r="BC1407" s="178"/>
      <c r="BD1407" s="178"/>
      <c r="CF1407" s="178"/>
    </row>
    <row r="1408" spans="1:84" ht="15.75" x14ac:dyDescent="0.25">
      <c r="A1408" s="103" t="str">
        <f>DataTable3[[#This Row],[FlightNumber]]&amp;" "&amp;DataTable3[[#This Row],[Departure Date]]</f>
        <v>VS28y 44528</v>
      </c>
      <c r="B1408" s="185">
        <v>44528</v>
      </c>
      <c r="C1408" s="182" t="s">
        <v>120</v>
      </c>
      <c r="D1408" s="181" t="s">
        <v>21</v>
      </c>
      <c r="E1408" s="181" t="s">
        <v>2</v>
      </c>
      <c r="F1408" s="181" t="s">
        <v>101</v>
      </c>
      <c r="G1408" s="181" t="s">
        <v>100</v>
      </c>
      <c r="H1408" s="181" t="s">
        <v>109</v>
      </c>
      <c r="I1408" s="183">
        <v>10</v>
      </c>
      <c r="AU1408" s="178"/>
      <c r="AV1408" s="178"/>
      <c r="AW1408" s="178"/>
      <c r="AX1408" s="178"/>
      <c r="AY1408" s="178"/>
      <c r="AZ1408" s="178"/>
      <c r="BA1408" s="178"/>
      <c r="BB1408" s="178"/>
      <c r="BC1408" s="178"/>
      <c r="BD1408" s="178"/>
      <c r="CF1408" s="178"/>
    </row>
    <row r="1409" spans="1:84" ht="15.75" x14ac:dyDescent="0.25">
      <c r="A1409" s="103" t="str">
        <f>DataTable3[[#This Row],[FlightNumber]]&amp;" "&amp;DataTable3[[#This Row],[Departure Date]]</f>
        <v>VS27y 44528</v>
      </c>
      <c r="B1409" s="185">
        <v>44528</v>
      </c>
      <c r="C1409" s="182" t="s">
        <v>117</v>
      </c>
      <c r="D1409" s="181" t="s">
        <v>2</v>
      </c>
      <c r="E1409" s="181" t="s">
        <v>21</v>
      </c>
      <c r="F1409" s="181" t="s">
        <v>99</v>
      </c>
      <c r="G1409" s="181" t="s">
        <v>100</v>
      </c>
      <c r="H1409" s="181" t="s">
        <v>107</v>
      </c>
      <c r="I1409" s="183">
        <v>10</v>
      </c>
      <c r="AU1409" s="178"/>
      <c r="AV1409" s="178"/>
      <c r="AW1409" s="178"/>
      <c r="AX1409" s="178"/>
      <c r="AY1409" s="178"/>
      <c r="AZ1409" s="178"/>
      <c r="BA1409" s="178"/>
      <c r="BB1409" s="178"/>
      <c r="BC1409" s="178"/>
      <c r="BD1409" s="178"/>
      <c r="CF1409" s="178"/>
    </row>
    <row r="1410" spans="1:84" ht="15.75" x14ac:dyDescent="0.25">
      <c r="A1410" s="103" t="str">
        <f>DataTable3[[#This Row],[FlightNumber]]&amp;" "&amp;DataTable3[[#This Row],[Departure Date]]</f>
        <v>VS27y 44529</v>
      </c>
      <c r="B1410" s="185">
        <v>44529</v>
      </c>
      <c r="C1410" s="182" t="s">
        <v>117</v>
      </c>
      <c r="D1410" s="181" t="s">
        <v>2</v>
      </c>
      <c r="E1410" s="181" t="s">
        <v>21</v>
      </c>
      <c r="F1410" s="181" t="s">
        <v>99</v>
      </c>
      <c r="G1410" s="181" t="s">
        <v>100</v>
      </c>
      <c r="H1410" s="181" t="s">
        <v>107</v>
      </c>
      <c r="I1410" s="183">
        <v>10</v>
      </c>
      <c r="AU1410" s="178"/>
      <c r="AV1410" s="178"/>
      <c r="AW1410" s="178"/>
      <c r="AX1410" s="178"/>
      <c r="AY1410" s="178"/>
      <c r="AZ1410" s="178"/>
      <c r="BA1410" s="178"/>
      <c r="BB1410" s="178"/>
      <c r="BC1410" s="178"/>
      <c r="BD1410" s="178"/>
      <c r="CF1410" s="178"/>
    </row>
    <row r="1411" spans="1:84" ht="15.75" x14ac:dyDescent="0.25">
      <c r="A1411" s="103" t="str">
        <f>DataTable3[[#This Row],[FlightNumber]]&amp;" "&amp;DataTable3[[#This Row],[Departure Date]]</f>
        <v>VS28y 44529</v>
      </c>
      <c r="B1411" s="185">
        <v>44529</v>
      </c>
      <c r="C1411" s="182" t="s">
        <v>120</v>
      </c>
      <c r="D1411" s="181" t="s">
        <v>21</v>
      </c>
      <c r="E1411" s="181" t="s">
        <v>2</v>
      </c>
      <c r="F1411" s="181" t="s">
        <v>101</v>
      </c>
      <c r="G1411" s="181" t="s">
        <v>100</v>
      </c>
      <c r="H1411" s="181" t="s">
        <v>109</v>
      </c>
      <c r="I1411" s="183">
        <v>8</v>
      </c>
      <c r="AU1411" s="178"/>
      <c r="AV1411" s="178"/>
      <c r="AW1411" s="178"/>
      <c r="AX1411" s="178"/>
      <c r="AY1411" s="178"/>
      <c r="AZ1411" s="178"/>
      <c r="BA1411" s="178"/>
      <c r="BB1411" s="178"/>
      <c r="BC1411" s="178"/>
      <c r="BD1411" s="178"/>
      <c r="CF1411" s="178"/>
    </row>
    <row r="1412" spans="1:84" ht="15.75" x14ac:dyDescent="0.25">
      <c r="A1412" s="103" t="str">
        <f>DataTable3[[#This Row],[FlightNumber]]&amp;" "&amp;DataTable3[[#This Row],[Departure Date]]</f>
        <v>VS75y 44529</v>
      </c>
      <c r="B1412" s="185">
        <v>44529</v>
      </c>
      <c r="C1412" s="182" t="s">
        <v>118</v>
      </c>
      <c r="D1412" s="181" t="s">
        <v>3</v>
      </c>
      <c r="E1412" s="181" t="s">
        <v>21</v>
      </c>
      <c r="F1412" s="181" t="s">
        <v>99</v>
      </c>
      <c r="G1412" s="181" t="s">
        <v>100</v>
      </c>
      <c r="H1412" s="181" t="s">
        <v>106</v>
      </c>
      <c r="I1412" s="183">
        <v>10</v>
      </c>
      <c r="AU1412" s="178"/>
      <c r="AV1412" s="178"/>
      <c r="AW1412" s="178"/>
      <c r="AX1412" s="178"/>
      <c r="AY1412" s="178"/>
      <c r="AZ1412" s="178"/>
      <c r="BA1412" s="178"/>
      <c r="BB1412" s="178"/>
      <c r="BC1412" s="178"/>
      <c r="BD1412" s="178"/>
      <c r="CF1412" s="178"/>
    </row>
    <row r="1413" spans="1:84" ht="15.75" x14ac:dyDescent="0.25">
      <c r="A1413" s="103" t="str">
        <f>DataTable3[[#This Row],[FlightNumber]]&amp;" "&amp;DataTable3[[#This Row],[Departure Date]]</f>
        <v>VS76y 44529</v>
      </c>
      <c r="B1413" s="185">
        <v>44529</v>
      </c>
      <c r="C1413" s="182" t="s">
        <v>119</v>
      </c>
      <c r="D1413" s="181" t="s">
        <v>21</v>
      </c>
      <c r="E1413" s="181" t="s">
        <v>3</v>
      </c>
      <c r="F1413" s="181" t="s">
        <v>101</v>
      </c>
      <c r="G1413" s="181" t="s">
        <v>100</v>
      </c>
      <c r="H1413" s="181" t="s">
        <v>104</v>
      </c>
      <c r="I1413" s="183">
        <v>10</v>
      </c>
      <c r="AU1413" s="178"/>
      <c r="AV1413" s="178"/>
      <c r="AW1413" s="178"/>
      <c r="AX1413" s="178"/>
      <c r="AY1413" s="178"/>
      <c r="AZ1413" s="178"/>
      <c r="BA1413" s="178"/>
      <c r="BB1413" s="178"/>
      <c r="BC1413" s="178"/>
      <c r="BD1413" s="178"/>
      <c r="CF1413" s="178"/>
    </row>
    <row r="1414" spans="1:84" ht="15.75" x14ac:dyDescent="0.25">
      <c r="A1414" s="103" t="str">
        <f>DataTable3[[#This Row],[FlightNumber]]&amp;" "&amp;DataTable3[[#This Row],[Departure Date]]</f>
        <v>VS76y 44530</v>
      </c>
      <c r="B1414" s="185">
        <v>44530</v>
      </c>
      <c r="C1414" s="182" t="s">
        <v>119</v>
      </c>
      <c r="D1414" s="181" t="s">
        <v>21</v>
      </c>
      <c r="E1414" s="181" t="s">
        <v>3</v>
      </c>
      <c r="F1414" s="181" t="s">
        <v>101</v>
      </c>
      <c r="G1414" s="181" t="s">
        <v>100</v>
      </c>
      <c r="H1414" s="181" t="s">
        <v>104</v>
      </c>
      <c r="I1414" s="183">
        <v>10</v>
      </c>
      <c r="AU1414" s="178"/>
      <c r="AV1414" s="178"/>
      <c r="AW1414" s="178"/>
      <c r="AX1414" s="178"/>
      <c r="AY1414" s="178"/>
      <c r="AZ1414" s="178"/>
      <c r="BA1414" s="178"/>
      <c r="BB1414" s="178"/>
      <c r="BC1414" s="178"/>
      <c r="BD1414" s="178"/>
      <c r="CF1414" s="178"/>
    </row>
    <row r="1415" spans="1:84" ht="15.75" x14ac:dyDescent="0.25">
      <c r="A1415" s="103" t="str">
        <f>DataTable3[[#This Row],[FlightNumber]]&amp;" "&amp;DataTable3[[#This Row],[Departure Date]]</f>
        <v>VS75y 44530</v>
      </c>
      <c r="B1415" s="185">
        <v>44530</v>
      </c>
      <c r="C1415" s="182" t="s">
        <v>118</v>
      </c>
      <c r="D1415" s="181" t="s">
        <v>3</v>
      </c>
      <c r="E1415" s="181" t="s">
        <v>21</v>
      </c>
      <c r="F1415" s="181" t="s">
        <v>99</v>
      </c>
      <c r="G1415" s="181" t="s">
        <v>100</v>
      </c>
      <c r="H1415" s="181" t="s">
        <v>106</v>
      </c>
      <c r="I1415" s="183">
        <v>10</v>
      </c>
      <c r="AU1415" s="178"/>
      <c r="AV1415" s="178"/>
      <c r="AW1415" s="178"/>
      <c r="AX1415" s="178"/>
      <c r="AY1415" s="178"/>
      <c r="AZ1415" s="178"/>
      <c r="BA1415" s="178"/>
      <c r="BB1415" s="178"/>
      <c r="BC1415" s="178"/>
      <c r="BD1415" s="178"/>
      <c r="CF1415" s="178"/>
    </row>
    <row r="1416" spans="1:84" ht="15.75" x14ac:dyDescent="0.25">
      <c r="A1416" s="103" t="str">
        <f>DataTable3[[#This Row],[FlightNumber]]&amp;" "&amp;DataTable3[[#This Row],[Departure Date]]</f>
        <v>VS28y 44530</v>
      </c>
      <c r="B1416" s="185">
        <v>44530</v>
      </c>
      <c r="C1416" s="182" t="s">
        <v>120</v>
      </c>
      <c r="D1416" s="181" t="s">
        <v>21</v>
      </c>
      <c r="E1416" s="181" t="s">
        <v>2</v>
      </c>
      <c r="F1416" s="181" t="s">
        <v>101</v>
      </c>
      <c r="G1416" s="181" t="s">
        <v>100</v>
      </c>
      <c r="H1416" s="181" t="s">
        <v>109</v>
      </c>
      <c r="I1416" s="183">
        <v>10</v>
      </c>
      <c r="AU1416" s="178"/>
      <c r="AV1416" s="178"/>
      <c r="AW1416" s="178"/>
      <c r="AX1416" s="178"/>
      <c r="AY1416" s="178"/>
      <c r="AZ1416" s="178"/>
      <c r="BA1416" s="178"/>
      <c r="BB1416" s="178"/>
      <c r="BC1416" s="178"/>
      <c r="BD1416" s="178"/>
      <c r="CF1416" s="178"/>
    </row>
    <row r="1417" spans="1:84" ht="15.75" x14ac:dyDescent="0.25">
      <c r="A1417" s="103" t="str">
        <f>DataTable3[[#This Row],[FlightNumber]]&amp;" "&amp;DataTable3[[#This Row],[Departure Date]]</f>
        <v>VS27y 44530</v>
      </c>
      <c r="B1417" s="185">
        <v>44530</v>
      </c>
      <c r="C1417" s="182" t="s">
        <v>117</v>
      </c>
      <c r="D1417" s="181" t="s">
        <v>2</v>
      </c>
      <c r="E1417" s="181" t="s">
        <v>21</v>
      </c>
      <c r="F1417" s="181" t="s">
        <v>99</v>
      </c>
      <c r="G1417" s="181" t="s">
        <v>100</v>
      </c>
      <c r="H1417" s="181" t="s">
        <v>107</v>
      </c>
      <c r="I1417" s="183">
        <v>10</v>
      </c>
      <c r="AU1417" s="178"/>
      <c r="AV1417" s="178"/>
      <c r="AW1417" s="178"/>
      <c r="AX1417" s="178"/>
      <c r="AY1417" s="178"/>
      <c r="AZ1417" s="178"/>
      <c r="BA1417" s="178"/>
      <c r="BB1417" s="178"/>
      <c r="BC1417" s="178"/>
      <c r="BD1417" s="178"/>
      <c r="CF1417" s="178"/>
    </row>
    <row r="1418" spans="1:84" ht="15.75" x14ac:dyDescent="0.25">
      <c r="A1418" s="103" t="str">
        <f>DataTable3[[#This Row],[FlightNumber]]&amp;" "&amp;DataTable3[[#This Row],[Departure Date]]</f>
        <v>VS27y 44531</v>
      </c>
      <c r="B1418" s="185">
        <v>44531</v>
      </c>
      <c r="C1418" s="182" t="s">
        <v>117</v>
      </c>
      <c r="D1418" s="181" t="s">
        <v>2</v>
      </c>
      <c r="E1418" s="181" t="s">
        <v>21</v>
      </c>
      <c r="F1418" s="181" t="s">
        <v>99</v>
      </c>
      <c r="G1418" s="181" t="s">
        <v>100</v>
      </c>
      <c r="H1418" s="181" t="s">
        <v>107</v>
      </c>
      <c r="I1418" s="183">
        <v>10</v>
      </c>
      <c r="AU1418" s="178"/>
      <c r="AV1418" s="178"/>
      <c r="AW1418" s="178"/>
      <c r="AX1418" s="178"/>
      <c r="AY1418" s="178"/>
      <c r="AZ1418" s="178"/>
      <c r="BA1418" s="178"/>
      <c r="BB1418" s="178"/>
      <c r="BC1418" s="178"/>
      <c r="BD1418" s="178"/>
      <c r="CF1418" s="178"/>
    </row>
    <row r="1419" spans="1:84" ht="15.75" x14ac:dyDescent="0.25">
      <c r="A1419" s="103" t="str">
        <f>DataTable3[[#This Row],[FlightNumber]]&amp;" "&amp;DataTable3[[#This Row],[Departure Date]]</f>
        <v>VS28y 44531</v>
      </c>
      <c r="B1419" s="185">
        <v>44531</v>
      </c>
      <c r="C1419" s="182" t="s">
        <v>120</v>
      </c>
      <c r="D1419" s="181" t="s">
        <v>21</v>
      </c>
      <c r="E1419" s="181" t="s">
        <v>2</v>
      </c>
      <c r="F1419" s="181" t="s">
        <v>101</v>
      </c>
      <c r="G1419" s="181" t="s">
        <v>100</v>
      </c>
      <c r="H1419" s="181" t="s">
        <v>109</v>
      </c>
      <c r="I1419" s="183">
        <v>10</v>
      </c>
      <c r="AU1419" s="178"/>
      <c r="AV1419" s="178"/>
      <c r="AW1419" s="178"/>
      <c r="AX1419" s="178"/>
      <c r="AY1419" s="178"/>
      <c r="AZ1419" s="178"/>
      <c r="BA1419" s="178"/>
      <c r="BB1419" s="178"/>
      <c r="BC1419" s="178"/>
      <c r="BD1419" s="178"/>
      <c r="CF1419" s="178"/>
    </row>
    <row r="1420" spans="1:84" ht="15.75" x14ac:dyDescent="0.25">
      <c r="A1420" s="103" t="str">
        <f>DataTable3[[#This Row],[FlightNumber]]&amp;" "&amp;DataTable3[[#This Row],[Departure Date]]</f>
        <v>VS75y 44531</v>
      </c>
      <c r="B1420" s="185">
        <v>44531</v>
      </c>
      <c r="C1420" s="182" t="s">
        <v>118</v>
      </c>
      <c r="D1420" s="181" t="s">
        <v>3</v>
      </c>
      <c r="E1420" s="181" t="s">
        <v>21</v>
      </c>
      <c r="F1420" s="181" t="s">
        <v>99</v>
      </c>
      <c r="G1420" s="181" t="s">
        <v>100</v>
      </c>
      <c r="H1420" s="181" t="s">
        <v>106</v>
      </c>
      <c r="I1420" s="183">
        <v>10</v>
      </c>
      <c r="AU1420" s="178"/>
      <c r="AV1420" s="178"/>
      <c r="AW1420" s="178"/>
      <c r="AX1420" s="178"/>
      <c r="AY1420" s="178"/>
      <c r="AZ1420" s="178"/>
      <c r="BA1420" s="178"/>
      <c r="BB1420" s="178"/>
      <c r="BC1420" s="178"/>
      <c r="BD1420" s="178"/>
      <c r="CF1420" s="178"/>
    </row>
    <row r="1421" spans="1:84" ht="15.75" x14ac:dyDescent="0.25">
      <c r="A1421" s="103" t="str">
        <f>DataTable3[[#This Row],[FlightNumber]]&amp;" "&amp;DataTable3[[#This Row],[Departure Date]]</f>
        <v>VS76y 44531</v>
      </c>
      <c r="B1421" s="185">
        <v>44531</v>
      </c>
      <c r="C1421" s="182" t="s">
        <v>119</v>
      </c>
      <c r="D1421" s="181" t="s">
        <v>21</v>
      </c>
      <c r="E1421" s="181" t="s">
        <v>3</v>
      </c>
      <c r="F1421" s="181" t="s">
        <v>101</v>
      </c>
      <c r="G1421" s="181" t="s">
        <v>100</v>
      </c>
      <c r="H1421" s="181" t="s">
        <v>104</v>
      </c>
      <c r="I1421" s="183">
        <v>10</v>
      </c>
      <c r="AU1421" s="178"/>
      <c r="AV1421" s="178"/>
      <c r="AW1421" s="178"/>
      <c r="AX1421" s="178"/>
      <c r="AY1421" s="178"/>
      <c r="AZ1421" s="178"/>
      <c r="BA1421" s="178"/>
      <c r="BB1421" s="178"/>
      <c r="BC1421" s="178"/>
      <c r="BD1421" s="178"/>
      <c r="CF1421" s="178"/>
    </row>
    <row r="1422" spans="1:84" ht="15.75" x14ac:dyDescent="0.25">
      <c r="A1422" s="103" t="str">
        <f>DataTable3[[#This Row],[FlightNumber]]&amp;" "&amp;DataTable3[[#This Row],[Departure Date]]</f>
        <v>VS76y 44532</v>
      </c>
      <c r="B1422" s="185">
        <v>44532</v>
      </c>
      <c r="C1422" s="182" t="s">
        <v>119</v>
      </c>
      <c r="D1422" s="181" t="s">
        <v>21</v>
      </c>
      <c r="E1422" s="181" t="s">
        <v>3</v>
      </c>
      <c r="F1422" s="181" t="s">
        <v>101</v>
      </c>
      <c r="G1422" s="181" t="s">
        <v>100</v>
      </c>
      <c r="H1422" s="181" t="s">
        <v>104</v>
      </c>
      <c r="I1422" s="183">
        <v>10</v>
      </c>
      <c r="AU1422" s="178"/>
      <c r="AV1422" s="178"/>
      <c r="AW1422" s="178"/>
      <c r="AX1422" s="178"/>
      <c r="AY1422" s="178"/>
      <c r="AZ1422" s="178"/>
      <c r="BA1422" s="178"/>
      <c r="BB1422" s="178"/>
      <c r="BC1422" s="178"/>
      <c r="BD1422" s="178"/>
      <c r="CF1422" s="178"/>
    </row>
    <row r="1423" spans="1:84" ht="15.75" x14ac:dyDescent="0.25">
      <c r="A1423" s="103" t="str">
        <f>DataTable3[[#This Row],[FlightNumber]]&amp;" "&amp;DataTable3[[#This Row],[Departure Date]]</f>
        <v>VS75y 44532</v>
      </c>
      <c r="B1423" s="185">
        <v>44532</v>
      </c>
      <c r="C1423" s="182" t="s">
        <v>118</v>
      </c>
      <c r="D1423" s="181" t="s">
        <v>3</v>
      </c>
      <c r="E1423" s="181" t="s">
        <v>21</v>
      </c>
      <c r="F1423" s="181" t="s">
        <v>99</v>
      </c>
      <c r="G1423" s="181" t="s">
        <v>100</v>
      </c>
      <c r="H1423" s="181" t="s">
        <v>106</v>
      </c>
      <c r="I1423" s="183">
        <v>10</v>
      </c>
      <c r="AU1423" s="178"/>
      <c r="AV1423" s="178"/>
      <c r="AW1423" s="178"/>
      <c r="AX1423" s="178"/>
      <c r="AY1423" s="178"/>
      <c r="AZ1423" s="178"/>
      <c r="BA1423" s="178"/>
      <c r="BB1423" s="178"/>
      <c r="BC1423" s="178"/>
      <c r="BD1423" s="178"/>
      <c r="CF1423" s="178"/>
    </row>
    <row r="1424" spans="1:84" ht="15.75" x14ac:dyDescent="0.25">
      <c r="A1424" s="103" t="str">
        <f>DataTable3[[#This Row],[FlightNumber]]&amp;" "&amp;DataTable3[[#This Row],[Departure Date]]</f>
        <v>VS28y 44532</v>
      </c>
      <c r="B1424" s="185">
        <v>44532</v>
      </c>
      <c r="C1424" s="182" t="s">
        <v>120</v>
      </c>
      <c r="D1424" s="181" t="s">
        <v>21</v>
      </c>
      <c r="E1424" s="181" t="s">
        <v>2</v>
      </c>
      <c r="F1424" s="181" t="s">
        <v>101</v>
      </c>
      <c r="G1424" s="181" t="s">
        <v>100</v>
      </c>
      <c r="H1424" s="181" t="s">
        <v>109</v>
      </c>
      <c r="I1424" s="183">
        <v>10</v>
      </c>
      <c r="AU1424" s="178"/>
      <c r="AV1424" s="178"/>
      <c r="AW1424" s="178"/>
      <c r="AX1424" s="178"/>
      <c r="AY1424" s="178"/>
      <c r="AZ1424" s="178"/>
      <c r="BA1424" s="178"/>
      <c r="BB1424" s="178"/>
      <c r="BC1424" s="178"/>
      <c r="BD1424" s="178"/>
      <c r="CF1424" s="178"/>
    </row>
    <row r="1425" spans="1:84" ht="15.75" x14ac:dyDescent="0.25">
      <c r="A1425" s="103" t="str">
        <f>DataTable3[[#This Row],[FlightNumber]]&amp;" "&amp;DataTable3[[#This Row],[Departure Date]]</f>
        <v>VS27y 44532</v>
      </c>
      <c r="B1425" s="185">
        <v>44532</v>
      </c>
      <c r="C1425" s="182" t="s">
        <v>117</v>
      </c>
      <c r="D1425" s="181" t="s">
        <v>2</v>
      </c>
      <c r="E1425" s="181" t="s">
        <v>21</v>
      </c>
      <c r="F1425" s="181" t="s">
        <v>99</v>
      </c>
      <c r="G1425" s="181" t="s">
        <v>100</v>
      </c>
      <c r="H1425" s="181" t="s">
        <v>107</v>
      </c>
      <c r="I1425" s="183">
        <v>10</v>
      </c>
      <c r="AU1425" s="178"/>
      <c r="AV1425" s="178"/>
      <c r="AW1425" s="178"/>
      <c r="AX1425" s="178"/>
      <c r="AY1425" s="178"/>
      <c r="AZ1425" s="178"/>
      <c r="BA1425" s="178"/>
      <c r="BB1425" s="178"/>
      <c r="BC1425" s="178"/>
      <c r="BD1425" s="178"/>
      <c r="CF1425" s="178"/>
    </row>
    <row r="1426" spans="1:84" ht="15.75" x14ac:dyDescent="0.25">
      <c r="A1426" s="103" t="str">
        <f>DataTable3[[#This Row],[FlightNumber]]&amp;" "&amp;DataTable3[[#This Row],[Departure Date]]</f>
        <v>VS27y 44533</v>
      </c>
      <c r="B1426" s="185">
        <v>44533</v>
      </c>
      <c r="C1426" s="182" t="s">
        <v>117</v>
      </c>
      <c r="D1426" s="181" t="s">
        <v>2</v>
      </c>
      <c r="E1426" s="181" t="s">
        <v>21</v>
      </c>
      <c r="F1426" s="181" t="s">
        <v>99</v>
      </c>
      <c r="G1426" s="181" t="s">
        <v>100</v>
      </c>
      <c r="H1426" s="181" t="s">
        <v>107</v>
      </c>
      <c r="I1426" s="183">
        <v>10</v>
      </c>
      <c r="AU1426" s="178"/>
      <c r="AV1426" s="178"/>
      <c r="AW1426" s="178"/>
      <c r="AX1426" s="178"/>
      <c r="AY1426" s="178"/>
      <c r="AZ1426" s="178"/>
      <c r="BA1426" s="178"/>
      <c r="BB1426" s="178"/>
      <c r="BC1426" s="178"/>
      <c r="BD1426" s="178"/>
      <c r="CF1426" s="178"/>
    </row>
    <row r="1427" spans="1:84" ht="15.75" x14ac:dyDescent="0.25">
      <c r="A1427" s="103" t="str">
        <f>DataTable3[[#This Row],[FlightNumber]]&amp;" "&amp;DataTable3[[#This Row],[Departure Date]]</f>
        <v>VS28y 44533</v>
      </c>
      <c r="B1427" s="185">
        <v>44533</v>
      </c>
      <c r="C1427" s="182" t="s">
        <v>120</v>
      </c>
      <c r="D1427" s="181" t="s">
        <v>21</v>
      </c>
      <c r="E1427" s="181" t="s">
        <v>2</v>
      </c>
      <c r="F1427" s="181" t="s">
        <v>101</v>
      </c>
      <c r="G1427" s="181" t="s">
        <v>100</v>
      </c>
      <c r="H1427" s="181" t="s">
        <v>109</v>
      </c>
      <c r="I1427" s="183">
        <v>10</v>
      </c>
      <c r="AU1427" s="178"/>
      <c r="AV1427" s="178"/>
      <c r="AW1427" s="178"/>
      <c r="AX1427" s="178"/>
      <c r="AY1427" s="178"/>
      <c r="AZ1427" s="178"/>
      <c r="BA1427" s="178"/>
      <c r="BB1427" s="178"/>
      <c r="BC1427" s="178"/>
      <c r="BD1427" s="178"/>
      <c r="CF1427" s="178"/>
    </row>
    <row r="1428" spans="1:84" ht="15.75" x14ac:dyDescent="0.25">
      <c r="A1428" s="103" t="str">
        <f>DataTable3[[#This Row],[FlightNumber]]&amp;" "&amp;DataTable3[[#This Row],[Departure Date]]</f>
        <v>VS75y 44533</v>
      </c>
      <c r="B1428" s="185">
        <v>44533</v>
      </c>
      <c r="C1428" s="182" t="s">
        <v>118</v>
      </c>
      <c r="D1428" s="181" t="s">
        <v>3</v>
      </c>
      <c r="E1428" s="181" t="s">
        <v>21</v>
      </c>
      <c r="F1428" s="181" t="s">
        <v>99</v>
      </c>
      <c r="G1428" s="181" t="s">
        <v>100</v>
      </c>
      <c r="H1428" s="181" t="s">
        <v>106</v>
      </c>
      <c r="I1428" s="183">
        <v>10</v>
      </c>
      <c r="AU1428" s="178"/>
      <c r="AV1428" s="178"/>
      <c r="AW1428" s="178"/>
      <c r="AX1428" s="178"/>
      <c r="AY1428" s="178"/>
      <c r="AZ1428" s="178"/>
      <c r="BA1428" s="178"/>
      <c r="BB1428" s="178"/>
      <c r="BC1428" s="178"/>
      <c r="BD1428" s="178"/>
      <c r="CF1428" s="178"/>
    </row>
    <row r="1429" spans="1:84" ht="15.75" x14ac:dyDescent="0.25">
      <c r="A1429" s="103" t="str">
        <f>DataTable3[[#This Row],[FlightNumber]]&amp;" "&amp;DataTable3[[#This Row],[Departure Date]]</f>
        <v>VS76y 44533</v>
      </c>
      <c r="B1429" s="185">
        <v>44533</v>
      </c>
      <c r="C1429" s="182" t="s">
        <v>119</v>
      </c>
      <c r="D1429" s="181" t="s">
        <v>21</v>
      </c>
      <c r="E1429" s="181" t="s">
        <v>3</v>
      </c>
      <c r="F1429" s="181" t="s">
        <v>101</v>
      </c>
      <c r="G1429" s="181" t="s">
        <v>100</v>
      </c>
      <c r="H1429" s="181" t="s">
        <v>104</v>
      </c>
      <c r="I1429" s="183">
        <v>10</v>
      </c>
      <c r="AU1429" s="178"/>
      <c r="AV1429" s="178"/>
      <c r="AW1429" s="178"/>
      <c r="AX1429" s="178"/>
      <c r="AY1429" s="178"/>
      <c r="AZ1429" s="178"/>
      <c r="BA1429" s="178"/>
      <c r="BB1429" s="178"/>
      <c r="BC1429" s="178"/>
      <c r="BD1429" s="178"/>
      <c r="CF1429" s="178"/>
    </row>
    <row r="1430" spans="1:84" ht="15.75" x14ac:dyDescent="0.25">
      <c r="A1430" s="103" t="str">
        <f>DataTable3[[#This Row],[FlightNumber]]&amp;" "&amp;DataTable3[[#This Row],[Departure Date]]</f>
        <v>VS76y 44534</v>
      </c>
      <c r="B1430" s="185">
        <v>44534</v>
      </c>
      <c r="C1430" s="182" t="s">
        <v>119</v>
      </c>
      <c r="D1430" s="181" t="s">
        <v>21</v>
      </c>
      <c r="E1430" s="181" t="s">
        <v>3</v>
      </c>
      <c r="F1430" s="181" t="s">
        <v>101</v>
      </c>
      <c r="G1430" s="181" t="s">
        <v>100</v>
      </c>
      <c r="H1430" s="181" t="s">
        <v>104</v>
      </c>
      <c r="I1430" s="183">
        <v>10</v>
      </c>
      <c r="AU1430" s="178"/>
      <c r="AV1430" s="178"/>
      <c r="AW1430" s="178"/>
      <c r="AX1430" s="178"/>
      <c r="AY1430" s="178"/>
      <c r="AZ1430" s="178"/>
      <c r="BA1430" s="178"/>
      <c r="BB1430" s="178"/>
      <c r="BC1430" s="178"/>
      <c r="BD1430" s="178"/>
      <c r="CF1430" s="178"/>
    </row>
    <row r="1431" spans="1:84" ht="15.75" x14ac:dyDescent="0.25">
      <c r="A1431" s="103" t="str">
        <f>DataTable3[[#This Row],[FlightNumber]]&amp;" "&amp;DataTable3[[#This Row],[Departure Date]]</f>
        <v>VS75y 44534</v>
      </c>
      <c r="B1431" s="185">
        <v>44534</v>
      </c>
      <c r="C1431" s="182" t="s">
        <v>118</v>
      </c>
      <c r="D1431" s="181" t="s">
        <v>3</v>
      </c>
      <c r="E1431" s="181" t="s">
        <v>21</v>
      </c>
      <c r="F1431" s="181" t="s">
        <v>99</v>
      </c>
      <c r="G1431" s="181" t="s">
        <v>100</v>
      </c>
      <c r="H1431" s="181" t="s">
        <v>106</v>
      </c>
      <c r="I1431" s="183">
        <v>10</v>
      </c>
      <c r="AU1431" s="178"/>
      <c r="AV1431" s="178"/>
      <c r="AW1431" s="178"/>
      <c r="AX1431" s="178"/>
      <c r="AY1431" s="178"/>
      <c r="AZ1431" s="178"/>
      <c r="BA1431" s="178"/>
      <c r="BB1431" s="178"/>
      <c r="BC1431" s="178"/>
      <c r="BD1431" s="178"/>
      <c r="CF1431" s="178"/>
    </row>
    <row r="1432" spans="1:84" ht="15.75" x14ac:dyDescent="0.25">
      <c r="A1432" s="103" t="str">
        <f>DataTable3[[#This Row],[FlightNumber]]&amp;" "&amp;DataTable3[[#This Row],[Departure Date]]</f>
        <v>VS28y 44534</v>
      </c>
      <c r="B1432" s="185">
        <v>44534</v>
      </c>
      <c r="C1432" s="182" t="s">
        <v>120</v>
      </c>
      <c r="D1432" s="181" t="s">
        <v>21</v>
      </c>
      <c r="E1432" s="181" t="s">
        <v>2</v>
      </c>
      <c r="F1432" s="181" t="s">
        <v>101</v>
      </c>
      <c r="G1432" s="181" t="s">
        <v>100</v>
      </c>
      <c r="H1432" s="181" t="s">
        <v>109</v>
      </c>
      <c r="I1432" s="183">
        <v>10</v>
      </c>
      <c r="AU1432" s="178"/>
      <c r="AV1432" s="178"/>
      <c r="AW1432" s="178"/>
      <c r="AX1432" s="178"/>
      <c r="AY1432" s="178"/>
      <c r="AZ1432" s="178"/>
      <c r="BA1432" s="178"/>
      <c r="BB1432" s="178"/>
      <c r="BC1432" s="178"/>
      <c r="BD1432" s="178"/>
      <c r="CF1432" s="178"/>
    </row>
    <row r="1433" spans="1:84" ht="15.75" x14ac:dyDescent="0.25">
      <c r="A1433" s="103" t="str">
        <f>DataTable3[[#This Row],[FlightNumber]]&amp;" "&amp;DataTable3[[#This Row],[Departure Date]]</f>
        <v>VS27y 44534</v>
      </c>
      <c r="B1433" s="185">
        <v>44534</v>
      </c>
      <c r="C1433" s="182" t="s">
        <v>117</v>
      </c>
      <c r="D1433" s="181" t="s">
        <v>2</v>
      </c>
      <c r="E1433" s="181" t="s">
        <v>21</v>
      </c>
      <c r="F1433" s="181" t="s">
        <v>99</v>
      </c>
      <c r="G1433" s="181" t="s">
        <v>100</v>
      </c>
      <c r="H1433" s="181" t="s">
        <v>107</v>
      </c>
      <c r="I1433" s="183">
        <v>10</v>
      </c>
      <c r="AU1433" s="178"/>
      <c r="AV1433" s="178"/>
      <c r="AW1433" s="178"/>
      <c r="AX1433" s="178"/>
      <c r="AY1433" s="178"/>
      <c r="AZ1433" s="178"/>
      <c r="BA1433" s="178"/>
      <c r="BB1433" s="178"/>
      <c r="BC1433" s="178"/>
      <c r="BD1433" s="178"/>
      <c r="CF1433" s="178"/>
    </row>
    <row r="1434" spans="1:84" ht="15.75" x14ac:dyDescent="0.25">
      <c r="A1434" s="103" t="str">
        <f>DataTable3[[#This Row],[FlightNumber]]&amp;" "&amp;DataTable3[[#This Row],[Departure Date]]</f>
        <v>VS27y 44535</v>
      </c>
      <c r="B1434" s="185">
        <v>44535</v>
      </c>
      <c r="C1434" s="182" t="s">
        <v>117</v>
      </c>
      <c r="D1434" s="181" t="s">
        <v>2</v>
      </c>
      <c r="E1434" s="181" t="s">
        <v>21</v>
      </c>
      <c r="F1434" s="181" t="s">
        <v>99</v>
      </c>
      <c r="G1434" s="181" t="s">
        <v>100</v>
      </c>
      <c r="H1434" s="181" t="s">
        <v>107</v>
      </c>
      <c r="I1434" s="183">
        <v>10</v>
      </c>
      <c r="AU1434" s="178"/>
      <c r="AV1434" s="178"/>
      <c r="AW1434" s="178"/>
      <c r="AX1434" s="178"/>
      <c r="AY1434" s="178"/>
      <c r="AZ1434" s="178"/>
      <c r="BA1434" s="178"/>
      <c r="BB1434" s="178"/>
      <c r="BC1434" s="178"/>
      <c r="BD1434" s="178"/>
      <c r="CF1434" s="178"/>
    </row>
    <row r="1435" spans="1:84" ht="15.75" x14ac:dyDescent="0.25">
      <c r="A1435" s="103" t="str">
        <f>DataTable3[[#This Row],[FlightNumber]]&amp;" "&amp;DataTable3[[#This Row],[Departure Date]]</f>
        <v>VS28y 44535</v>
      </c>
      <c r="B1435" s="185">
        <v>44535</v>
      </c>
      <c r="C1435" s="182" t="s">
        <v>120</v>
      </c>
      <c r="D1435" s="181" t="s">
        <v>21</v>
      </c>
      <c r="E1435" s="181" t="s">
        <v>2</v>
      </c>
      <c r="F1435" s="181" t="s">
        <v>101</v>
      </c>
      <c r="G1435" s="181" t="s">
        <v>100</v>
      </c>
      <c r="H1435" s="181" t="s">
        <v>109</v>
      </c>
      <c r="I1435" s="183">
        <v>10</v>
      </c>
      <c r="AU1435" s="178"/>
      <c r="AV1435" s="178"/>
      <c r="AW1435" s="178"/>
      <c r="AX1435" s="178"/>
      <c r="AY1435" s="178"/>
      <c r="AZ1435" s="178"/>
      <c r="BA1435" s="178"/>
      <c r="BB1435" s="178"/>
      <c r="BC1435" s="178"/>
      <c r="BD1435" s="178"/>
      <c r="CF1435" s="178"/>
    </row>
    <row r="1436" spans="1:84" ht="15.75" x14ac:dyDescent="0.25">
      <c r="A1436" s="103" t="str">
        <f>DataTable3[[#This Row],[FlightNumber]]&amp;" "&amp;DataTable3[[#This Row],[Departure Date]]</f>
        <v>VS75y 44535</v>
      </c>
      <c r="B1436" s="185">
        <v>44535</v>
      </c>
      <c r="C1436" s="182" t="s">
        <v>118</v>
      </c>
      <c r="D1436" s="181" t="s">
        <v>3</v>
      </c>
      <c r="E1436" s="181" t="s">
        <v>21</v>
      </c>
      <c r="F1436" s="181" t="s">
        <v>99</v>
      </c>
      <c r="G1436" s="181" t="s">
        <v>100</v>
      </c>
      <c r="H1436" s="181" t="s">
        <v>106</v>
      </c>
      <c r="I1436" s="183">
        <v>10</v>
      </c>
      <c r="AU1436" s="178"/>
      <c r="AV1436" s="178"/>
      <c r="AW1436" s="178"/>
      <c r="AX1436" s="178"/>
      <c r="AY1436" s="178"/>
      <c r="AZ1436" s="178"/>
      <c r="BA1436" s="178"/>
      <c r="BB1436" s="178"/>
      <c r="BC1436" s="178"/>
      <c r="BD1436" s="178"/>
      <c r="CF1436" s="178"/>
    </row>
    <row r="1437" spans="1:84" ht="15.75" x14ac:dyDescent="0.25">
      <c r="A1437" s="103" t="str">
        <f>DataTable3[[#This Row],[FlightNumber]]&amp;" "&amp;DataTable3[[#This Row],[Departure Date]]</f>
        <v>VS76y 44535</v>
      </c>
      <c r="B1437" s="185">
        <v>44535</v>
      </c>
      <c r="C1437" s="182" t="s">
        <v>119</v>
      </c>
      <c r="D1437" s="181" t="s">
        <v>21</v>
      </c>
      <c r="E1437" s="181" t="s">
        <v>3</v>
      </c>
      <c r="F1437" s="181" t="s">
        <v>101</v>
      </c>
      <c r="G1437" s="181" t="s">
        <v>100</v>
      </c>
      <c r="H1437" s="181" t="s">
        <v>104</v>
      </c>
      <c r="I1437" s="183">
        <v>10</v>
      </c>
      <c r="AU1437" s="178"/>
      <c r="AV1437" s="178"/>
      <c r="AW1437" s="178"/>
      <c r="AX1437" s="178"/>
      <c r="AY1437" s="178"/>
      <c r="AZ1437" s="178"/>
      <c r="BA1437" s="178"/>
      <c r="BB1437" s="178"/>
      <c r="BC1437" s="178"/>
      <c r="BD1437" s="178"/>
      <c r="CF1437" s="178"/>
    </row>
    <row r="1438" spans="1:84" ht="15.75" x14ac:dyDescent="0.25">
      <c r="A1438" s="103" t="str">
        <f>DataTable3[[#This Row],[FlightNumber]]&amp;" "&amp;DataTable3[[#This Row],[Departure Date]]</f>
        <v>VS76y 44536</v>
      </c>
      <c r="B1438" s="185">
        <v>44536</v>
      </c>
      <c r="C1438" s="182" t="s">
        <v>119</v>
      </c>
      <c r="D1438" s="181" t="s">
        <v>21</v>
      </c>
      <c r="E1438" s="181" t="s">
        <v>3</v>
      </c>
      <c r="F1438" s="181" t="s">
        <v>101</v>
      </c>
      <c r="G1438" s="181" t="s">
        <v>100</v>
      </c>
      <c r="H1438" s="181" t="s">
        <v>104</v>
      </c>
      <c r="I1438" s="183">
        <v>8</v>
      </c>
      <c r="AU1438" s="178"/>
      <c r="AV1438" s="178"/>
      <c r="AW1438" s="178"/>
      <c r="AX1438" s="178"/>
      <c r="AY1438" s="178"/>
      <c r="AZ1438" s="178"/>
      <c r="BA1438" s="178"/>
      <c r="BB1438" s="178"/>
      <c r="BC1438" s="178"/>
      <c r="BD1438" s="178"/>
      <c r="CF1438" s="178"/>
    </row>
    <row r="1439" spans="1:84" ht="15.75" x14ac:dyDescent="0.25">
      <c r="A1439" s="103" t="str">
        <f>DataTable3[[#This Row],[FlightNumber]]&amp;" "&amp;DataTable3[[#This Row],[Departure Date]]</f>
        <v>VS75y 44536</v>
      </c>
      <c r="B1439" s="185">
        <v>44536</v>
      </c>
      <c r="C1439" s="182" t="s">
        <v>118</v>
      </c>
      <c r="D1439" s="181" t="s">
        <v>3</v>
      </c>
      <c r="E1439" s="181" t="s">
        <v>21</v>
      </c>
      <c r="F1439" s="181" t="s">
        <v>99</v>
      </c>
      <c r="G1439" s="181" t="s">
        <v>100</v>
      </c>
      <c r="H1439" s="181" t="s">
        <v>106</v>
      </c>
      <c r="I1439" s="183">
        <v>10</v>
      </c>
      <c r="AU1439" s="178"/>
      <c r="AV1439" s="178"/>
      <c r="AW1439" s="178"/>
      <c r="AX1439" s="178"/>
      <c r="AY1439" s="178"/>
      <c r="AZ1439" s="178"/>
      <c r="BA1439" s="178"/>
      <c r="BB1439" s="178"/>
      <c r="BC1439" s="178"/>
      <c r="BD1439" s="178"/>
      <c r="CF1439" s="178"/>
    </row>
    <row r="1440" spans="1:84" ht="15.75" x14ac:dyDescent="0.25">
      <c r="A1440" s="103" t="str">
        <f>DataTable3[[#This Row],[FlightNumber]]&amp;" "&amp;DataTable3[[#This Row],[Departure Date]]</f>
        <v>VS28y 44536</v>
      </c>
      <c r="B1440" s="185">
        <v>44536</v>
      </c>
      <c r="C1440" s="182" t="s">
        <v>120</v>
      </c>
      <c r="D1440" s="181" t="s">
        <v>21</v>
      </c>
      <c r="E1440" s="181" t="s">
        <v>2</v>
      </c>
      <c r="F1440" s="181" t="s">
        <v>101</v>
      </c>
      <c r="G1440" s="181" t="s">
        <v>100</v>
      </c>
      <c r="H1440" s="181" t="s">
        <v>109</v>
      </c>
      <c r="I1440" s="183">
        <v>10</v>
      </c>
      <c r="AU1440" s="178"/>
      <c r="AV1440" s="178"/>
      <c r="AW1440" s="178"/>
      <c r="AX1440" s="178"/>
      <c r="AY1440" s="178"/>
      <c r="AZ1440" s="178"/>
      <c r="BA1440" s="178"/>
      <c r="BB1440" s="178"/>
      <c r="BC1440" s="178"/>
      <c r="BD1440" s="178"/>
      <c r="CF1440" s="178"/>
    </row>
    <row r="1441" spans="1:84" ht="15.75" x14ac:dyDescent="0.25">
      <c r="A1441" s="103" t="str">
        <f>DataTable3[[#This Row],[FlightNumber]]&amp;" "&amp;DataTable3[[#This Row],[Departure Date]]</f>
        <v>VS27y 44536</v>
      </c>
      <c r="B1441" s="185">
        <v>44536</v>
      </c>
      <c r="C1441" s="182" t="s">
        <v>117</v>
      </c>
      <c r="D1441" s="181" t="s">
        <v>2</v>
      </c>
      <c r="E1441" s="181" t="s">
        <v>21</v>
      </c>
      <c r="F1441" s="181" t="s">
        <v>99</v>
      </c>
      <c r="G1441" s="181" t="s">
        <v>100</v>
      </c>
      <c r="H1441" s="181" t="s">
        <v>107</v>
      </c>
      <c r="I1441" s="183">
        <v>10</v>
      </c>
      <c r="AU1441" s="178"/>
      <c r="AV1441" s="178"/>
      <c r="AW1441" s="178"/>
      <c r="AX1441" s="178"/>
      <c r="AY1441" s="178"/>
      <c r="AZ1441" s="178"/>
      <c r="BA1441" s="178"/>
      <c r="BB1441" s="178"/>
      <c r="BC1441" s="178"/>
      <c r="BD1441" s="178"/>
      <c r="CF1441" s="178"/>
    </row>
    <row r="1442" spans="1:84" ht="15.75" x14ac:dyDescent="0.25">
      <c r="A1442" s="103" t="str">
        <f>DataTable3[[#This Row],[FlightNumber]]&amp;" "&amp;DataTable3[[#This Row],[Departure Date]]</f>
        <v>VS27y 44537</v>
      </c>
      <c r="B1442" s="185">
        <v>44537</v>
      </c>
      <c r="C1442" s="182" t="s">
        <v>117</v>
      </c>
      <c r="D1442" s="181" t="s">
        <v>2</v>
      </c>
      <c r="E1442" s="181" t="s">
        <v>21</v>
      </c>
      <c r="F1442" s="181" t="s">
        <v>99</v>
      </c>
      <c r="G1442" s="181" t="s">
        <v>100</v>
      </c>
      <c r="H1442" s="181" t="s">
        <v>107</v>
      </c>
      <c r="I1442" s="183">
        <v>10</v>
      </c>
      <c r="AU1442" s="178"/>
      <c r="AV1442" s="178"/>
      <c r="AW1442" s="178"/>
      <c r="AX1442" s="178"/>
      <c r="AY1442" s="178"/>
      <c r="AZ1442" s="178"/>
      <c r="BA1442" s="178"/>
      <c r="BB1442" s="178"/>
      <c r="BC1442" s="178"/>
      <c r="BD1442" s="178"/>
      <c r="CF1442" s="178"/>
    </row>
    <row r="1443" spans="1:84" ht="15.75" x14ac:dyDescent="0.25">
      <c r="A1443" s="103" t="str">
        <f>DataTable3[[#This Row],[FlightNumber]]&amp;" "&amp;DataTable3[[#This Row],[Departure Date]]</f>
        <v>VS28y 44537</v>
      </c>
      <c r="B1443" s="185">
        <v>44537</v>
      </c>
      <c r="C1443" s="182" t="s">
        <v>120</v>
      </c>
      <c r="D1443" s="181" t="s">
        <v>21</v>
      </c>
      <c r="E1443" s="181" t="s">
        <v>2</v>
      </c>
      <c r="F1443" s="181" t="s">
        <v>101</v>
      </c>
      <c r="G1443" s="181" t="s">
        <v>100</v>
      </c>
      <c r="H1443" s="181" t="s">
        <v>109</v>
      </c>
      <c r="I1443" s="183">
        <v>10</v>
      </c>
      <c r="AU1443" s="178"/>
      <c r="AV1443" s="178"/>
      <c r="AW1443" s="178"/>
      <c r="AX1443" s="178"/>
      <c r="AY1443" s="178"/>
      <c r="AZ1443" s="178"/>
      <c r="BA1443" s="178"/>
      <c r="BB1443" s="178"/>
      <c r="BC1443" s="178"/>
      <c r="BD1443" s="178"/>
      <c r="CF1443" s="178"/>
    </row>
    <row r="1444" spans="1:84" ht="15.75" x14ac:dyDescent="0.25">
      <c r="A1444" s="103" t="str">
        <f>DataTable3[[#This Row],[FlightNumber]]&amp;" "&amp;DataTable3[[#This Row],[Departure Date]]</f>
        <v>VS75y 44537</v>
      </c>
      <c r="B1444" s="185">
        <v>44537</v>
      </c>
      <c r="C1444" s="182" t="s">
        <v>118</v>
      </c>
      <c r="D1444" s="181" t="s">
        <v>3</v>
      </c>
      <c r="E1444" s="181" t="s">
        <v>21</v>
      </c>
      <c r="F1444" s="181" t="s">
        <v>99</v>
      </c>
      <c r="G1444" s="181" t="s">
        <v>100</v>
      </c>
      <c r="H1444" s="181" t="s">
        <v>106</v>
      </c>
      <c r="I1444" s="183">
        <v>10</v>
      </c>
      <c r="AU1444" s="178"/>
      <c r="AV1444" s="178"/>
      <c r="AW1444" s="178"/>
      <c r="AX1444" s="178"/>
      <c r="AY1444" s="178"/>
      <c r="AZ1444" s="178"/>
      <c r="BA1444" s="178"/>
      <c r="BB1444" s="178"/>
      <c r="BC1444" s="178"/>
      <c r="BD1444" s="178"/>
      <c r="CF1444" s="178"/>
    </row>
    <row r="1445" spans="1:84" ht="15.75" x14ac:dyDescent="0.25">
      <c r="A1445" s="103" t="str">
        <f>DataTable3[[#This Row],[FlightNumber]]&amp;" "&amp;DataTable3[[#This Row],[Departure Date]]</f>
        <v>VS76y 44537</v>
      </c>
      <c r="B1445" s="185">
        <v>44537</v>
      </c>
      <c r="C1445" s="182" t="s">
        <v>119</v>
      </c>
      <c r="D1445" s="181" t="s">
        <v>21</v>
      </c>
      <c r="E1445" s="181" t="s">
        <v>3</v>
      </c>
      <c r="F1445" s="181" t="s">
        <v>101</v>
      </c>
      <c r="G1445" s="181" t="s">
        <v>100</v>
      </c>
      <c r="H1445" s="181" t="s">
        <v>104</v>
      </c>
      <c r="I1445" s="183">
        <v>10</v>
      </c>
      <c r="AU1445" s="178"/>
      <c r="AV1445" s="178"/>
      <c r="AW1445" s="178"/>
      <c r="AX1445" s="178"/>
      <c r="AY1445" s="178"/>
      <c r="AZ1445" s="178"/>
      <c r="BA1445" s="178"/>
      <c r="BB1445" s="178"/>
      <c r="BC1445" s="178"/>
      <c r="BD1445" s="178"/>
      <c r="CF1445" s="178"/>
    </row>
    <row r="1446" spans="1:84" ht="15.75" x14ac:dyDescent="0.25">
      <c r="A1446" s="103" t="str">
        <f>DataTable3[[#This Row],[FlightNumber]]&amp;" "&amp;DataTable3[[#This Row],[Departure Date]]</f>
        <v>VS76y 44538</v>
      </c>
      <c r="B1446" s="185">
        <v>44538</v>
      </c>
      <c r="C1446" s="182" t="s">
        <v>119</v>
      </c>
      <c r="D1446" s="181" t="s">
        <v>21</v>
      </c>
      <c r="E1446" s="181" t="s">
        <v>3</v>
      </c>
      <c r="F1446" s="181" t="s">
        <v>101</v>
      </c>
      <c r="G1446" s="181" t="s">
        <v>100</v>
      </c>
      <c r="H1446" s="181" t="s">
        <v>104</v>
      </c>
      <c r="I1446" s="183">
        <v>2</v>
      </c>
      <c r="AU1446" s="178"/>
      <c r="AV1446" s="178"/>
      <c r="AW1446" s="178"/>
      <c r="AX1446" s="178"/>
      <c r="AY1446" s="178"/>
      <c r="AZ1446" s="178"/>
      <c r="BA1446" s="178"/>
      <c r="BB1446" s="178"/>
      <c r="BC1446" s="178"/>
      <c r="BD1446" s="178"/>
      <c r="CF1446" s="178"/>
    </row>
    <row r="1447" spans="1:84" ht="15.75" x14ac:dyDescent="0.25">
      <c r="A1447" s="103" t="str">
        <f>DataTable3[[#This Row],[FlightNumber]]&amp;" "&amp;DataTable3[[#This Row],[Departure Date]]</f>
        <v>VS75y 44538</v>
      </c>
      <c r="B1447" s="185">
        <v>44538</v>
      </c>
      <c r="C1447" s="182" t="s">
        <v>118</v>
      </c>
      <c r="D1447" s="181" t="s">
        <v>3</v>
      </c>
      <c r="E1447" s="181" t="s">
        <v>21</v>
      </c>
      <c r="F1447" s="181" t="s">
        <v>99</v>
      </c>
      <c r="G1447" s="181" t="s">
        <v>100</v>
      </c>
      <c r="H1447" s="181" t="s">
        <v>106</v>
      </c>
      <c r="I1447" s="183">
        <v>8</v>
      </c>
      <c r="AU1447" s="178"/>
      <c r="AV1447" s="178"/>
      <c r="AW1447" s="178"/>
      <c r="AX1447" s="178"/>
      <c r="AY1447" s="178"/>
      <c r="AZ1447" s="178"/>
      <c r="BA1447" s="178"/>
      <c r="BB1447" s="178"/>
      <c r="BC1447" s="178"/>
      <c r="BD1447" s="178"/>
      <c r="CF1447" s="178"/>
    </row>
    <row r="1448" spans="1:84" ht="15.75" x14ac:dyDescent="0.25">
      <c r="A1448" s="103" t="str">
        <f>DataTable3[[#This Row],[FlightNumber]]&amp;" "&amp;DataTable3[[#This Row],[Departure Date]]</f>
        <v>VS28y 44538</v>
      </c>
      <c r="B1448" s="185">
        <v>44538</v>
      </c>
      <c r="C1448" s="182" t="s">
        <v>120</v>
      </c>
      <c r="D1448" s="181" t="s">
        <v>21</v>
      </c>
      <c r="E1448" s="181" t="s">
        <v>2</v>
      </c>
      <c r="F1448" s="181" t="s">
        <v>101</v>
      </c>
      <c r="G1448" s="181" t="s">
        <v>100</v>
      </c>
      <c r="H1448" s="181" t="s">
        <v>109</v>
      </c>
      <c r="I1448" s="183">
        <v>10</v>
      </c>
      <c r="AU1448" s="178"/>
      <c r="AV1448" s="178"/>
      <c r="AW1448" s="178"/>
      <c r="AX1448" s="178"/>
      <c r="AY1448" s="178"/>
      <c r="AZ1448" s="178"/>
      <c r="BA1448" s="178"/>
      <c r="BB1448" s="178"/>
      <c r="BC1448" s="178"/>
      <c r="BD1448" s="178"/>
      <c r="CF1448" s="178"/>
    </row>
    <row r="1449" spans="1:84" ht="15.75" x14ac:dyDescent="0.25">
      <c r="A1449" s="103" t="str">
        <f>DataTable3[[#This Row],[FlightNumber]]&amp;" "&amp;DataTable3[[#This Row],[Departure Date]]</f>
        <v>VS27y 44538</v>
      </c>
      <c r="B1449" s="185">
        <v>44538</v>
      </c>
      <c r="C1449" s="182" t="s">
        <v>117</v>
      </c>
      <c r="D1449" s="181" t="s">
        <v>2</v>
      </c>
      <c r="E1449" s="181" t="s">
        <v>21</v>
      </c>
      <c r="F1449" s="181" t="s">
        <v>99</v>
      </c>
      <c r="G1449" s="181" t="s">
        <v>100</v>
      </c>
      <c r="H1449" s="181" t="s">
        <v>107</v>
      </c>
      <c r="I1449" s="183">
        <v>10</v>
      </c>
      <c r="AU1449" s="178"/>
      <c r="AV1449" s="178"/>
      <c r="AW1449" s="178"/>
      <c r="AX1449" s="178"/>
      <c r="AY1449" s="178"/>
      <c r="AZ1449" s="178"/>
      <c r="BA1449" s="178"/>
      <c r="BB1449" s="178"/>
      <c r="BC1449" s="178"/>
      <c r="BD1449" s="178"/>
      <c r="CF1449" s="178"/>
    </row>
    <row r="1450" spans="1:84" ht="15.75" x14ac:dyDescent="0.25">
      <c r="A1450" s="103" t="str">
        <f>DataTable3[[#This Row],[FlightNumber]]&amp;" "&amp;DataTable3[[#This Row],[Departure Date]]</f>
        <v>VS27y 44539</v>
      </c>
      <c r="B1450" s="185">
        <v>44539</v>
      </c>
      <c r="C1450" s="182" t="s">
        <v>117</v>
      </c>
      <c r="D1450" s="181" t="s">
        <v>2</v>
      </c>
      <c r="E1450" s="181" t="s">
        <v>21</v>
      </c>
      <c r="F1450" s="181" t="s">
        <v>99</v>
      </c>
      <c r="G1450" s="181" t="s">
        <v>100</v>
      </c>
      <c r="H1450" s="181" t="s">
        <v>107</v>
      </c>
      <c r="I1450" s="183">
        <v>10</v>
      </c>
      <c r="AU1450" s="178"/>
      <c r="AV1450" s="178"/>
      <c r="AW1450" s="178"/>
      <c r="AX1450" s="178"/>
      <c r="AY1450" s="178"/>
      <c r="AZ1450" s="178"/>
      <c r="BA1450" s="178"/>
      <c r="BB1450" s="178"/>
      <c r="BC1450" s="178"/>
      <c r="BD1450" s="178"/>
      <c r="CF1450" s="178"/>
    </row>
    <row r="1451" spans="1:84" ht="15.75" x14ac:dyDescent="0.25">
      <c r="A1451" s="103" t="str">
        <f>DataTable3[[#This Row],[FlightNumber]]&amp;" "&amp;DataTable3[[#This Row],[Departure Date]]</f>
        <v>VS28y 44539</v>
      </c>
      <c r="B1451" s="185">
        <v>44539</v>
      </c>
      <c r="C1451" s="182" t="s">
        <v>120</v>
      </c>
      <c r="D1451" s="181" t="s">
        <v>21</v>
      </c>
      <c r="E1451" s="181" t="s">
        <v>2</v>
      </c>
      <c r="F1451" s="181" t="s">
        <v>101</v>
      </c>
      <c r="G1451" s="181" t="s">
        <v>100</v>
      </c>
      <c r="H1451" s="181" t="s">
        <v>109</v>
      </c>
      <c r="I1451" s="183">
        <v>10</v>
      </c>
      <c r="AU1451" s="178"/>
      <c r="AV1451" s="178"/>
      <c r="AW1451" s="178"/>
      <c r="AX1451" s="178"/>
      <c r="AY1451" s="178"/>
      <c r="AZ1451" s="178"/>
      <c r="BA1451" s="178"/>
      <c r="BB1451" s="178"/>
      <c r="BC1451" s="178"/>
      <c r="BD1451" s="178"/>
      <c r="CF1451" s="178"/>
    </row>
    <row r="1452" spans="1:84" ht="15.75" x14ac:dyDescent="0.25">
      <c r="A1452" s="103" t="str">
        <f>DataTable3[[#This Row],[FlightNumber]]&amp;" "&amp;DataTable3[[#This Row],[Departure Date]]</f>
        <v>VS75y 44539</v>
      </c>
      <c r="B1452" s="185">
        <v>44539</v>
      </c>
      <c r="C1452" s="182" t="s">
        <v>118</v>
      </c>
      <c r="D1452" s="181" t="s">
        <v>3</v>
      </c>
      <c r="E1452" s="181" t="s">
        <v>21</v>
      </c>
      <c r="F1452" s="181" t="s">
        <v>99</v>
      </c>
      <c r="G1452" s="181" t="s">
        <v>100</v>
      </c>
      <c r="H1452" s="181" t="s">
        <v>106</v>
      </c>
      <c r="I1452" s="183">
        <v>10</v>
      </c>
      <c r="AU1452" s="178"/>
      <c r="AV1452" s="178"/>
      <c r="AW1452" s="178"/>
      <c r="AX1452" s="178"/>
      <c r="AY1452" s="178"/>
      <c r="AZ1452" s="178"/>
      <c r="BA1452" s="178"/>
      <c r="BB1452" s="178"/>
      <c r="BC1452" s="178"/>
      <c r="BD1452" s="178"/>
      <c r="CF1452" s="178"/>
    </row>
    <row r="1453" spans="1:84" ht="15.75" x14ac:dyDescent="0.25">
      <c r="A1453" s="103" t="str">
        <f>DataTable3[[#This Row],[FlightNumber]]&amp;" "&amp;DataTable3[[#This Row],[Departure Date]]</f>
        <v>VS76y 44539</v>
      </c>
      <c r="B1453" s="185">
        <v>44539</v>
      </c>
      <c r="C1453" s="182" t="s">
        <v>119</v>
      </c>
      <c r="D1453" s="181" t="s">
        <v>21</v>
      </c>
      <c r="E1453" s="181" t="s">
        <v>3</v>
      </c>
      <c r="F1453" s="181" t="s">
        <v>101</v>
      </c>
      <c r="G1453" s="181" t="s">
        <v>100</v>
      </c>
      <c r="H1453" s="181" t="s">
        <v>104</v>
      </c>
      <c r="I1453" s="183">
        <v>10</v>
      </c>
      <c r="AU1453" s="178"/>
      <c r="AV1453" s="178"/>
      <c r="AW1453" s="178"/>
      <c r="AX1453" s="178"/>
      <c r="AY1453" s="178"/>
      <c r="AZ1453" s="178"/>
      <c r="BA1453" s="178"/>
      <c r="BB1453" s="178"/>
      <c r="BC1453" s="178"/>
      <c r="BD1453" s="178"/>
      <c r="CF1453" s="178"/>
    </row>
    <row r="1454" spans="1:84" ht="15.75" x14ac:dyDescent="0.25">
      <c r="A1454" s="103" t="str">
        <f>DataTable3[[#This Row],[FlightNumber]]&amp;" "&amp;DataTable3[[#This Row],[Departure Date]]</f>
        <v>VS76y 44540</v>
      </c>
      <c r="B1454" s="185">
        <v>44540</v>
      </c>
      <c r="C1454" s="182" t="s">
        <v>119</v>
      </c>
      <c r="D1454" s="181" t="s">
        <v>21</v>
      </c>
      <c r="E1454" s="181" t="s">
        <v>3</v>
      </c>
      <c r="F1454" s="181" t="s">
        <v>101</v>
      </c>
      <c r="G1454" s="181" t="s">
        <v>100</v>
      </c>
      <c r="H1454" s="181" t="s">
        <v>104</v>
      </c>
      <c r="I1454" s="183">
        <v>10</v>
      </c>
      <c r="AU1454" s="178"/>
      <c r="AV1454" s="178"/>
      <c r="AW1454" s="178"/>
      <c r="AX1454" s="178"/>
      <c r="AY1454" s="178"/>
      <c r="AZ1454" s="178"/>
      <c r="BA1454" s="178"/>
      <c r="BB1454" s="178"/>
      <c r="BC1454" s="178"/>
      <c r="BD1454" s="178"/>
      <c r="CF1454" s="178"/>
    </row>
    <row r="1455" spans="1:84" ht="15.75" x14ac:dyDescent="0.25">
      <c r="A1455" s="103" t="str">
        <f>DataTable3[[#This Row],[FlightNumber]]&amp;" "&amp;DataTable3[[#This Row],[Departure Date]]</f>
        <v>VS75y 44540</v>
      </c>
      <c r="B1455" s="185">
        <v>44540</v>
      </c>
      <c r="C1455" s="182" t="s">
        <v>118</v>
      </c>
      <c r="D1455" s="181" t="s">
        <v>3</v>
      </c>
      <c r="E1455" s="181" t="s">
        <v>21</v>
      </c>
      <c r="F1455" s="181" t="s">
        <v>99</v>
      </c>
      <c r="G1455" s="181" t="s">
        <v>100</v>
      </c>
      <c r="H1455" s="181" t="s">
        <v>106</v>
      </c>
      <c r="I1455" s="183">
        <v>10</v>
      </c>
      <c r="AU1455" s="178"/>
      <c r="AV1455" s="178"/>
      <c r="AW1455" s="178"/>
      <c r="AX1455" s="178"/>
      <c r="AY1455" s="178"/>
      <c r="AZ1455" s="178"/>
      <c r="BA1455" s="178"/>
      <c r="BB1455" s="178"/>
      <c r="BC1455" s="178"/>
      <c r="BD1455" s="178"/>
      <c r="CF1455" s="178"/>
    </row>
    <row r="1456" spans="1:84" ht="15.75" x14ac:dyDescent="0.25">
      <c r="A1456" s="103" t="str">
        <f>DataTable3[[#This Row],[FlightNumber]]&amp;" "&amp;DataTable3[[#This Row],[Departure Date]]</f>
        <v>VS28y 44540</v>
      </c>
      <c r="B1456" s="185">
        <v>44540</v>
      </c>
      <c r="C1456" s="182" t="s">
        <v>120</v>
      </c>
      <c r="D1456" s="181" t="s">
        <v>21</v>
      </c>
      <c r="E1456" s="181" t="s">
        <v>2</v>
      </c>
      <c r="F1456" s="181" t="s">
        <v>101</v>
      </c>
      <c r="G1456" s="181" t="s">
        <v>100</v>
      </c>
      <c r="H1456" s="181" t="s">
        <v>109</v>
      </c>
      <c r="I1456" s="183">
        <v>10</v>
      </c>
      <c r="AU1456" s="178"/>
      <c r="AV1456" s="178"/>
      <c r="AW1456" s="178"/>
      <c r="AX1456" s="178"/>
      <c r="AY1456" s="178"/>
      <c r="AZ1456" s="178"/>
      <c r="BA1456" s="178"/>
      <c r="BB1456" s="178"/>
      <c r="BC1456" s="178"/>
      <c r="BD1456" s="178"/>
      <c r="CF1456" s="178"/>
    </row>
    <row r="1457" spans="1:84" ht="15.75" x14ac:dyDescent="0.25">
      <c r="A1457" s="103" t="str">
        <f>DataTable3[[#This Row],[FlightNumber]]&amp;" "&amp;DataTable3[[#This Row],[Departure Date]]</f>
        <v>VS27y 44540</v>
      </c>
      <c r="B1457" s="185">
        <v>44540</v>
      </c>
      <c r="C1457" s="182" t="s">
        <v>117</v>
      </c>
      <c r="D1457" s="181" t="s">
        <v>2</v>
      </c>
      <c r="E1457" s="181" t="s">
        <v>21</v>
      </c>
      <c r="F1457" s="181" t="s">
        <v>99</v>
      </c>
      <c r="G1457" s="181" t="s">
        <v>100</v>
      </c>
      <c r="H1457" s="181" t="s">
        <v>107</v>
      </c>
      <c r="I1457" s="183">
        <v>10</v>
      </c>
      <c r="AU1457" s="178"/>
      <c r="AV1457" s="178"/>
      <c r="AW1457" s="178"/>
      <c r="AX1457" s="178"/>
      <c r="AY1457" s="178"/>
      <c r="AZ1457" s="178"/>
      <c r="BA1457" s="178"/>
      <c r="BB1457" s="178"/>
      <c r="BC1457" s="178"/>
      <c r="BD1457" s="178"/>
      <c r="CF1457" s="178"/>
    </row>
    <row r="1458" spans="1:84" ht="15.75" x14ac:dyDescent="0.25">
      <c r="A1458" s="103" t="str">
        <f>DataTable3[[#This Row],[FlightNumber]]&amp;" "&amp;DataTable3[[#This Row],[Departure Date]]</f>
        <v>VS27y 44541</v>
      </c>
      <c r="B1458" s="185">
        <v>44541</v>
      </c>
      <c r="C1458" s="182" t="s">
        <v>117</v>
      </c>
      <c r="D1458" s="181" t="s">
        <v>2</v>
      </c>
      <c r="E1458" s="181" t="s">
        <v>21</v>
      </c>
      <c r="F1458" s="181" t="s">
        <v>99</v>
      </c>
      <c r="G1458" s="181" t="s">
        <v>100</v>
      </c>
      <c r="H1458" s="181" t="s">
        <v>107</v>
      </c>
      <c r="I1458" s="183">
        <v>10</v>
      </c>
      <c r="AU1458" s="178"/>
      <c r="AV1458" s="178"/>
      <c r="AW1458" s="178"/>
      <c r="AX1458" s="178"/>
      <c r="AY1458" s="178"/>
      <c r="AZ1458" s="178"/>
      <c r="BA1458" s="178"/>
      <c r="BB1458" s="178"/>
      <c r="BC1458" s="178"/>
      <c r="BD1458" s="178"/>
      <c r="CF1458" s="178"/>
    </row>
    <row r="1459" spans="1:84" ht="15.75" x14ac:dyDescent="0.25">
      <c r="A1459" s="103" t="str">
        <f>DataTable3[[#This Row],[FlightNumber]]&amp;" "&amp;DataTable3[[#This Row],[Departure Date]]</f>
        <v>VS28y 44541</v>
      </c>
      <c r="B1459" s="185">
        <v>44541</v>
      </c>
      <c r="C1459" s="182" t="s">
        <v>120</v>
      </c>
      <c r="D1459" s="181" t="s">
        <v>21</v>
      </c>
      <c r="E1459" s="181" t="s">
        <v>2</v>
      </c>
      <c r="F1459" s="181" t="s">
        <v>101</v>
      </c>
      <c r="G1459" s="181" t="s">
        <v>100</v>
      </c>
      <c r="H1459" s="181" t="s">
        <v>109</v>
      </c>
      <c r="I1459" s="183">
        <v>10</v>
      </c>
      <c r="AU1459" s="178"/>
      <c r="AV1459" s="178"/>
      <c r="AW1459" s="178"/>
      <c r="AX1459" s="178"/>
      <c r="AY1459" s="178"/>
      <c r="AZ1459" s="178"/>
      <c r="BA1459" s="178"/>
      <c r="BB1459" s="178"/>
      <c r="BC1459" s="178"/>
      <c r="BD1459" s="178"/>
      <c r="CF1459" s="178"/>
    </row>
    <row r="1460" spans="1:84" ht="15.75" x14ac:dyDescent="0.25">
      <c r="A1460" s="103" t="str">
        <f>DataTable3[[#This Row],[FlightNumber]]&amp;" "&amp;DataTable3[[#This Row],[Departure Date]]</f>
        <v>VS75y 44541</v>
      </c>
      <c r="B1460" s="185">
        <v>44541</v>
      </c>
      <c r="C1460" s="182" t="s">
        <v>118</v>
      </c>
      <c r="D1460" s="181" t="s">
        <v>3</v>
      </c>
      <c r="E1460" s="181" t="s">
        <v>21</v>
      </c>
      <c r="F1460" s="181" t="s">
        <v>99</v>
      </c>
      <c r="G1460" s="181" t="s">
        <v>100</v>
      </c>
      <c r="H1460" s="181" t="s">
        <v>106</v>
      </c>
      <c r="I1460" s="183">
        <v>10</v>
      </c>
      <c r="AU1460" s="178"/>
      <c r="AV1460" s="178"/>
      <c r="AW1460" s="178"/>
      <c r="AX1460" s="178"/>
      <c r="AY1460" s="178"/>
      <c r="AZ1460" s="178"/>
      <c r="BA1460" s="178"/>
      <c r="BB1460" s="178"/>
      <c r="BC1460" s="178"/>
      <c r="BD1460" s="178"/>
      <c r="CF1460" s="178"/>
    </row>
    <row r="1461" spans="1:84" ht="15.75" x14ac:dyDescent="0.25">
      <c r="A1461" s="103" t="str">
        <f>DataTable3[[#This Row],[FlightNumber]]&amp;" "&amp;DataTable3[[#This Row],[Departure Date]]</f>
        <v>VS76y 44541</v>
      </c>
      <c r="B1461" s="185">
        <v>44541</v>
      </c>
      <c r="C1461" s="182" t="s">
        <v>119</v>
      </c>
      <c r="D1461" s="181" t="s">
        <v>21</v>
      </c>
      <c r="E1461" s="181" t="s">
        <v>3</v>
      </c>
      <c r="F1461" s="181" t="s">
        <v>101</v>
      </c>
      <c r="G1461" s="181" t="s">
        <v>100</v>
      </c>
      <c r="H1461" s="181" t="s">
        <v>104</v>
      </c>
      <c r="I1461" s="183">
        <v>10</v>
      </c>
      <c r="AU1461" s="178"/>
      <c r="AV1461" s="178"/>
      <c r="AW1461" s="178"/>
      <c r="AX1461" s="178"/>
      <c r="AY1461" s="178"/>
      <c r="AZ1461" s="178"/>
      <c r="BA1461" s="178"/>
      <c r="BB1461" s="178"/>
      <c r="BC1461" s="178"/>
      <c r="BD1461" s="178"/>
      <c r="CF1461" s="178"/>
    </row>
    <row r="1462" spans="1:84" ht="15.75" x14ac:dyDescent="0.25">
      <c r="A1462" s="103" t="str">
        <f>DataTable3[[#This Row],[FlightNumber]]&amp;" "&amp;DataTable3[[#This Row],[Departure Date]]</f>
        <v>VS76y 44542</v>
      </c>
      <c r="B1462" s="185">
        <v>44542</v>
      </c>
      <c r="C1462" s="182" t="s">
        <v>119</v>
      </c>
      <c r="D1462" s="181" t="s">
        <v>21</v>
      </c>
      <c r="E1462" s="181" t="s">
        <v>3</v>
      </c>
      <c r="F1462" s="181" t="s">
        <v>101</v>
      </c>
      <c r="G1462" s="181" t="s">
        <v>100</v>
      </c>
      <c r="H1462" s="181" t="s">
        <v>104</v>
      </c>
      <c r="I1462" s="183">
        <v>10</v>
      </c>
      <c r="AU1462" s="178"/>
      <c r="AV1462" s="178"/>
      <c r="AW1462" s="178"/>
      <c r="AX1462" s="178"/>
      <c r="AY1462" s="178"/>
      <c r="AZ1462" s="178"/>
      <c r="BA1462" s="178"/>
      <c r="BB1462" s="178"/>
      <c r="BC1462" s="178"/>
      <c r="BD1462" s="178"/>
      <c r="CF1462" s="178"/>
    </row>
    <row r="1463" spans="1:84" ht="15.75" x14ac:dyDescent="0.25">
      <c r="A1463" s="103" t="str">
        <f>DataTable3[[#This Row],[FlightNumber]]&amp;" "&amp;DataTable3[[#This Row],[Departure Date]]</f>
        <v>VS75y 44542</v>
      </c>
      <c r="B1463" s="185">
        <v>44542</v>
      </c>
      <c r="C1463" s="182" t="s">
        <v>118</v>
      </c>
      <c r="D1463" s="181" t="s">
        <v>3</v>
      </c>
      <c r="E1463" s="181" t="s">
        <v>21</v>
      </c>
      <c r="F1463" s="181" t="s">
        <v>99</v>
      </c>
      <c r="G1463" s="181" t="s">
        <v>100</v>
      </c>
      <c r="H1463" s="181" t="s">
        <v>106</v>
      </c>
      <c r="I1463" s="183">
        <v>10</v>
      </c>
      <c r="AU1463" s="178"/>
      <c r="AV1463" s="178"/>
      <c r="AW1463" s="178"/>
      <c r="AX1463" s="178"/>
      <c r="AY1463" s="178"/>
      <c r="AZ1463" s="178"/>
      <c r="BA1463" s="178"/>
      <c r="BB1463" s="178"/>
      <c r="BC1463" s="178"/>
      <c r="BD1463" s="178"/>
      <c r="CF1463" s="178"/>
    </row>
    <row r="1464" spans="1:84" ht="15.75" x14ac:dyDescent="0.25">
      <c r="A1464" s="103" t="str">
        <f>DataTable3[[#This Row],[FlightNumber]]&amp;" "&amp;DataTable3[[#This Row],[Departure Date]]</f>
        <v>VS28y 44542</v>
      </c>
      <c r="B1464" s="185">
        <v>44542</v>
      </c>
      <c r="C1464" s="182" t="s">
        <v>120</v>
      </c>
      <c r="D1464" s="181" t="s">
        <v>21</v>
      </c>
      <c r="E1464" s="181" t="s">
        <v>2</v>
      </c>
      <c r="F1464" s="181" t="s">
        <v>101</v>
      </c>
      <c r="G1464" s="181" t="s">
        <v>100</v>
      </c>
      <c r="H1464" s="181" t="s">
        <v>109</v>
      </c>
      <c r="I1464" s="183">
        <v>10</v>
      </c>
      <c r="AU1464" s="178"/>
      <c r="AV1464" s="178"/>
      <c r="AW1464" s="178"/>
      <c r="AX1464" s="178"/>
      <c r="AY1464" s="178"/>
      <c r="AZ1464" s="178"/>
      <c r="BA1464" s="178"/>
      <c r="BB1464" s="178"/>
      <c r="BC1464" s="178"/>
      <c r="BD1464" s="178"/>
      <c r="CF1464" s="178"/>
    </row>
    <row r="1465" spans="1:84" ht="15.75" x14ac:dyDescent="0.25">
      <c r="A1465" s="103" t="str">
        <f>DataTable3[[#This Row],[FlightNumber]]&amp;" "&amp;DataTable3[[#This Row],[Departure Date]]</f>
        <v>VS27y 44542</v>
      </c>
      <c r="B1465" s="185">
        <v>44542</v>
      </c>
      <c r="C1465" s="182" t="s">
        <v>117</v>
      </c>
      <c r="D1465" s="181" t="s">
        <v>2</v>
      </c>
      <c r="E1465" s="181" t="s">
        <v>21</v>
      </c>
      <c r="F1465" s="181" t="s">
        <v>99</v>
      </c>
      <c r="G1465" s="181" t="s">
        <v>100</v>
      </c>
      <c r="H1465" s="181" t="s">
        <v>107</v>
      </c>
      <c r="I1465" s="183">
        <v>10</v>
      </c>
      <c r="AU1465" s="178"/>
      <c r="AV1465" s="178"/>
      <c r="AW1465" s="178"/>
      <c r="AX1465" s="178"/>
      <c r="AY1465" s="178"/>
      <c r="AZ1465" s="178"/>
      <c r="BA1465" s="178"/>
      <c r="BB1465" s="178"/>
      <c r="BC1465" s="178"/>
      <c r="BD1465" s="178"/>
      <c r="CF1465" s="178"/>
    </row>
    <row r="1466" spans="1:84" ht="15.75" x14ac:dyDescent="0.25">
      <c r="A1466" s="103" t="str">
        <f>DataTable3[[#This Row],[FlightNumber]]&amp;" "&amp;DataTable3[[#This Row],[Departure Date]]</f>
        <v>VS27y 44543</v>
      </c>
      <c r="B1466" s="185">
        <v>44543</v>
      </c>
      <c r="C1466" s="182" t="s">
        <v>117</v>
      </c>
      <c r="D1466" s="181" t="s">
        <v>2</v>
      </c>
      <c r="E1466" s="181" t="s">
        <v>21</v>
      </c>
      <c r="F1466" s="181" t="s">
        <v>99</v>
      </c>
      <c r="G1466" s="181" t="s">
        <v>100</v>
      </c>
      <c r="H1466" s="181" t="s">
        <v>107</v>
      </c>
      <c r="I1466" s="183">
        <v>10</v>
      </c>
      <c r="AU1466" s="178"/>
      <c r="AV1466" s="178"/>
      <c r="AW1466" s="178"/>
      <c r="AX1466" s="178"/>
      <c r="AY1466" s="178"/>
      <c r="AZ1466" s="178"/>
      <c r="BA1466" s="178"/>
      <c r="BB1466" s="178"/>
      <c r="BC1466" s="178"/>
      <c r="BD1466" s="178"/>
      <c r="CF1466" s="178"/>
    </row>
    <row r="1467" spans="1:84" ht="15.75" x14ac:dyDescent="0.25">
      <c r="A1467" s="103" t="str">
        <f>DataTable3[[#This Row],[FlightNumber]]&amp;" "&amp;DataTable3[[#This Row],[Departure Date]]</f>
        <v>VS28y 44543</v>
      </c>
      <c r="B1467" s="185">
        <v>44543</v>
      </c>
      <c r="C1467" s="182" t="s">
        <v>120</v>
      </c>
      <c r="D1467" s="181" t="s">
        <v>21</v>
      </c>
      <c r="E1467" s="181" t="s">
        <v>2</v>
      </c>
      <c r="F1467" s="181" t="s">
        <v>101</v>
      </c>
      <c r="G1467" s="181" t="s">
        <v>100</v>
      </c>
      <c r="H1467" s="181" t="s">
        <v>109</v>
      </c>
      <c r="I1467" s="183">
        <v>10</v>
      </c>
      <c r="AU1467" s="178"/>
      <c r="AV1467" s="178"/>
      <c r="AW1467" s="178"/>
      <c r="AX1467" s="178"/>
      <c r="AY1467" s="178"/>
      <c r="AZ1467" s="178"/>
      <c r="BA1467" s="178"/>
      <c r="BB1467" s="178"/>
      <c r="BC1467" s="178"/>
      <c r="BD1467" s="178"/>
      <c r="CF1467" s="178"/>
    </row>
    <row r="1468" spans="1:84" ht="15.75" x14ac:dyDescent="0.25">
      <c r="A1468" s="103" t="str">
        <f>DataTable3[[#This Row],[FlightNumber]]&amp;" "&amp;DataTable3[[#This Row],[Departure Date]]</f>
        <v>VS75y 44543</v>
      </c>
      <c r="B1468" s="185">
        <v>44543</v>
      </c>
      <c r="C1468" s="182" t="s">
        <v>118</v>
      </c>
      <c r="D1468" s="181" t="s">
        <v>3</v>
      </c>
      <c r="E1468" s="181" t="s">
        <v>21</v>
      </c>
      <c r="F1468" s="181" t="s">
        <v>99</v>
      </c>
      <c r="G1468" s="181" t="s">
        <v>100</v>
      </c>
      <c r="H1468" s="181" t="s">
        <v>106</v>
      </c>
      <c r="I1468" s="183">
        <v>10</v>
      </c>
      <c r="AU1468" s="178"/>
      <c r="AV1468" s="178"/>
      <c r="AW1468" s="178"/>
      <c r="AX1468" s="178"/>
      <c r="AY1468" s="178"/>
      <c r="AZ1468" s="178"/>
      <c r="BA1468" s="178"/>
      <c r="BB1468" s="178"/>
      <c r="BC1468" s="178"/>
      <c r="BD1468" s="178"/>
      <c r="CF1468" s="178"/>
    </row>
    <row r="1469" spans="1:84" ht="15.75" x14ac:dyDescent="0.25">
      <c r="A1469" s="103" t="str">
        <f>DataTable3[[#This Row],[FlightNumber]]&amp;" "&amp;DataTable3[[#This Row],[Departure Date]]</f>
        <v>VS76y 44543</v>
      </c>
      <c r="B1469" s="185">
        <v>44543</v>
      </c>
      <c r="C1469" s="182" t="s">
        <v>119</v>
      </c>
      <c r="D1469" s="181" t="s">
        <v>21</v>
      </c>
      <c r="E1469" s="181" t="s">
        <v>3</v>
      </c>
      <c r="F1469" s="181" t="s">
        <v>101</v>
      </c>
      <c r="G1469" s="181" t="s">
        <v>100</v>
      </c>
      <c r="H1469" s="181" t="s">
        <v>104</v>
      </c>
      <c r="I1469" s="183">
        <v>10</v>
      </c>
      <c r="AU1469" s="178"/>
      <c r="AV1469" s="178"/>
      <c r="AW1469" s="178"/>
      <c r="AX1469" s="178"/>
      <c r="AY1469" s="178"/>
      <c r="AZ1469" s="178"/>
      <c r="BA1469" s="178"/>
      <c r="BB1469" s="178"/>
      <c r="BC1469" s="178"/>
      <c r="BD1469" s="178"/>
      <c r="CF1469" s="178"/>
    </row>
    <row r="1470" spans="1:84" ht="15.75" x14ac:dyDescent="0.25">
      <c r="A1470" s="103" t="str">
        <f>DataTable3[[#This Row],[FlightNumber]]&amp;" "&amp;DataTable3[[#This Row],[Departure Date]]</f>
        <v>VS76y 44544</v>
      </c>
      <c r="B1470" s="185">
        <v>44544</v>
      </c>
      <c r="C1470" s="182" t="s">
        <v>119</v>
      </c>
      <c r="D1470" s="181" t="s">
        <v>21</v>
      </c>
      <c r="E1470" s="181" t="s">
        <v>3</v>
      </c>
      <c r="F1470" s="181" t="s">
        <v>101</v>
      </c>
      <c r="G1470" s="181" t="s">
        <v>100</v>
      </c>
      <c r="H1470" s="181" t="s">
        <v>104</v>
      </c>
      <c r="I1470" s="183">
        <v>10</v>
      </c>
      <c r="AU1470" s="178"/>
      <c r="AV1470" s="178"/>
      <c r="AW1470" s="178"/>
      <c r="AX1470" s="178"/>
      <c r="AY1470" s="178"/>
      <c r="AZ1470" s="178"/>
      <c r="BA1470" s="178"/>
      <c r="BB1470" s="178"/>
      <c r="BC1470" s="178"/>
      <c r="BD1470" s="178"/>
      <c r="CF1470" s="178"/>
    </row>
    <row r="1471" spans="1:84" ht="15.75" x14ac:dyDescent="0.25">
      <c r="A1471" s="103" t="str">
        <f>DataTable3[[#This Row],[FlightNumber]]&amp;" "&amp;DataTable3[[#This Row],[Departure Date]]</f>
        <v>VS75y 44544</v>
      </c>
      <c r="B1471" s="185">
        <v>44544</v>
      </c>
      <c r="C1471" s="182" t="s">
        <v>118</v>
      </c>
      <c r="D1471" s="181" t="s">
        <v>3</v>
      </c>
      <c r="E1471" s="181" t="s">
        <v>21</v>
      </c>
      <c r="F1471" s="181" t="s">
        <v>99</v>
      </c>
      <c r="G1471" s="181" t="s">
        <v>100</v>
      </c>
      <c r="H1471" s="181" t="s">
        <v>106</v>
      </c>
      <c r="I1471" s="183">
        <v>10</v>
      </c>
      <c r="AU1471" s="178"/>
      <c r="AV1471" s="178"/>
      <c r="AW1471" s="178"/>
      <c r="AX1471" s="178"/>
      <c r="AY1471" s="178"/>
      <c r="AZ1471" s="178"/>
      <c r="BA1471" s="178"/>
      <c r="BB1471" s="178"/>
      <c r="BC1471" s="178"/>
      <c r="BD1471" s="178"/>
      <c r="CF1471" s="178"/>
    </row>
    <row r="1472" spans="1:84" ht="15.75" x14ac:dyDescent="0.25">
      <c r="A1472" s="103" t="str">
        <f>DataTable3[[#This Row],[FlightNumber]]&amp;" "&amp;DataTable3[[#This Row],[Departure Date]]</f>
        <v>VS28y 44544</v>
      </c>
      <c r="B1472" s="185">
        <v>44544</v>
      </c>
      <c r="C1472" s="182" t="s">
        <v>120</v>
      </c>
      <c r="D1472" s="181" t="s">
        <v>21</v>
      </c>
      <c r="E1472" s="181" t="s">
        <v>2</v>
      </c>
      <c r="F1472" s="181" t="s">
        <v>101</v>
      </c>
      <c r="G1472" s="181" t="s">
        <v>100</v>
      </c>
      <c r="H1472" s="181" t="s">
        <v>109</v>
      </c>
      <c r="I1472" s="183">
        <v>10</v>
      </c>
      <c r="AU1472" s="178"/>
      <c r="AV1472" s="178"/>
      <c r="AW1472" s="178"/>
      <c r="AX1472" s="178"/>
      <c r="AY1472" s="178"/>
      <c r="AZ1472" s="178"/>
      <c r="BA1472" s="178"/>
      <c r="BB1472" s="178"/>
      <c r="BC1472" s="178"/>
      <c r="BD1472" s="178"/>
      <c r="CF1472" s="178"/>
    </row>
    <row r="1473" spans="1:84" ht="15.75" x14ac:dyDescent="0.25">
      <c r="A1473" s="103" t="str">
        <f>DataTable3[[#This Row],[FlightNumber]]&amp;" "&amp;DataTable3[[#This Row],[Departure Date]]</f>
        <v>VS27y 44544</v>
      </c>
      <c r="B1473" s="185">
        <v>44544</v>
      </c>
      <c r="C1473" s="182" t="s">
        <v>117</v>
      </c>
      <c r="D1473" s="181" t="s">
        <v>2</v>
      </c>
      <c r="E1473" s="181" t="s">
        <v>21</v>
      </c>
      <c r="F1473" s="181" t="s">
        <v>99</v>
      </c>
      <c r="G1473" s="181" t="s">
        <v>100</v>
      </c>
      <c r="H1473" s="181" t="s">
        <v>107</v>
      </c>
      <c r="I1473" s="183">
        <v>10</v>
      </c>
      <c r="AU1473" s="178"/>
      <c r="AV1473" s="178"/>
      <c r="AW1473" s="178"/>
      <c r="AX1473" s="178"/>
      <c r="AY1473" s="178"/>
      <c r="AZ1473" s="178"/>
      <c r="BA1473" s="178"/>
      <c r="BB1473" s="178"/>
      <c r="BC1473" s="178"/>
      <c r="BD1473" s="178"/>
      <c r="CF1473" s="178"/>
    </row>
    <row r="1474" spans="1:84" ht="15.75" x14ac:dyDescent="0.25">
      <c r="A1474" s="103" t="str">
        <f>DataTable3[[#This Row],[FlightNumber]]&amp;" "&amp;DataTable3[[#This Row],[Departure Date]]</f>
        <v>VS27y 44545</v>
      </c>
      <c r="B1474" s="185">
        <v>44545</v>
      </c>
      <c r="C1474" s="182" t="s">
        <v>117</v>
      </c>
      <c r="D1474" s="181" t="s">
        <v>2</v>
      </c>
      <c r="E1474" s="181" t="s">
        <v>21</v>
      </c>
      <c r="F1474" s="181" t="s">
        <v>99</v>
      </c>
      <c r="G1474" s="181" t="s">
        <v>100</v>
      </c>
      <c r="H1474" s="181" t="s">
        <v>107</v>
      </c>
      <c r="I1474" s="183">
        <v>10</v>
      </c>
      <c r="AU1474" s="178"/>
      <c r="AV1474" s="178"/>
      <c r="AW1474" s="178"/>
      <c r="AX1474" s="178"/>
      <c r="AY1474" s="178"/>
      <c r="AZ1474" s="178"/>
      <c r="BA1474" s="178"/>
      <c r="BB1474" s="178"/>
      <c r="BC1474" s="178"/>
      <c r="BD1474" s="178"/>
      <c r="CF1474" s="178"/>
    </row>
    <row r="1475" spans="1:84" ht="15.75" x14ac:dyDescent="0.25">
      <c r="A1475" s="103" t="str">
        <f>DataTable3[[#This Row],[FlightNumber]]&amp;" "&amp;DataTable3[[#This Row],[Departure Date]]</f>
        <v>VS28y 44545</v>
      </c>
      <c r="B1475" s="185">
        <v>44545</v>
      </c>
      <c r="C1475" s="182" t="s">
        <v>120</v>
      </c>
      <c r="D1475" s="181" t="s">
        <v>21</v>
      </c>
      <c r="E1475" s="181" t="s">
        <v>2</v>
      </c>
      <c r="F1475" s="181" t="s">
        <v>101</v>
      </c>
      <c r="G1475" s="181" t="s">
        <v>100</v>
      </c>
      <c r="H1475" s="181" t="s">
        <v>109</v>
      </c>
      <c r="I1475" s="183">
        <v>10</v>
      </c>
      <c r="AU1475" s="178"/>
      <c r="AV1475" s="178"/>
      <c r="AW1475" s="178"/>
      <c r="AX1475" s="178"/>
      <c r="AY1475" s="178"/>
      <c r="AZ1475" s="178"/>
      <c r="BA1475" s="178"/>
      <c r="BB1475" s="178"/>
      <c r="BC1475" s="178"/>
      <c r="BD1475" s="178"/>
      <c r="CF1475" s="178"/>
    </row>
    <row r="1476" spans="1:84" ht="15.75" x14ac:dyDescent="0.25">
      <c r="A1476" s="103" t="str">
        <f>DataTable3[[#This Row],[FlightNumber]]&amp;" "&amp;DataTable3[[#This Row],[Departure Date]]</f>
        <v>VS75y 44545</v>
      </c>
      <c r="B1476" s="185">
        <v>44545</v>
      </c>
      <c r="C1476" s="182" t="s">
        <v>118</v>
      </c>
      <c r="D1476" s="181" t="s">
        <v>3</v>
      </c>
      <c r="E1476" s="181" t="s">
        <v>21</v>
      </c>
      <c r="F1476" s="181" t="s">
        <v>99</v>
      </c>
      <c r="G1476" s="181" t="s">
        <v>100</v>
      </c>
      <c r="H1476" s="181" t="s">
        <v>106</v>
      </c>
      <c r="I1476" s="183">
        <v>10</v>
      </c>
      <c r="AU1476" s="178"/>
      <c r="AV1476" s="178"/>
      <c r="AW1476" s="178"/>
      <c r="AX1476" s="178"/>
      <c r="AY1476" s="178"/>
      <c r="AZ1476" s="178"/>
      <c r="BA1476" s="178"/>
      <c r="BB1476" s="178"/>
      <c r="BC1476" s="178"/>
      <c r="BD1476" s="178"/>
      <c r="CF1476" s="178"/>
    </row>
    <row r="1477" spans="1:84" ht="15.75" x14ac:dyDescent="0.25">
      <c r="A1477" s="103" t="str">
        <f>DataTable3[[#This Row],[FlightNumber]]&amp;" "&amp;DataTable3[[#This Row],[Departure Date]]</f>
        <v>VS76y 44545</v>
      </c>
      <c r="B1477" s="185">
        <v>44545</v>
      </c>
      <c r="C1477" s="180" t="s">
        <v>119</v>
      </c>
      <c r="D1477" s="179" t="s">
        <v>21</v>
      </c>
      <c r="E1477" s="179" t="s">
        <v>3</v>
      </c>
      <c r="F1477" s="179" t="s">
        <v>101</v>
      </c>
      <c r="G1477" s="179" t="s">
        <v>100</v>
      </c>
      <c r="H1477" s="179" t="s">
        <v>104</v>
      </c>
      <c r="I1477" s="183">
        <v>10</v>
      </c>
      <c r="AU1477" s="178"/>
      <c r="AV1477" s="178"/>
      <c r="AW1477" s="178"/>
      <c r="AX1477" s="178"/>
      <c r="AY1477" s="178"/>
      <c r="AZ1477" s="178"/>
      <c r="BA1477" s="178"/>
      <c r="BB1477" s="178"/>
      <c r="BC1477" s="178"/>
      <c r="BD1477" s="178"/>
      <c r="CF1477" s="178"/>
    </row>
    <row r="1478" spans="1:84" ht="15.75" x14ac:dyDescent="0.25">
      <c r="A1478" s="103" t="str">
        <f>DataTable3[[#This Row],[FlightNumber]]&amp;" "&amp;DataTable3[[#This Row],[Departure Date]]</f>
        <v>VS76y 44546</v>
      </c>
      <c r="B1478" s="185">
        <v>44546</v>
      </c>
      <c r="C1478" s="180" t="s">
        <v>119</v>
      </c>
      <c r="D1478" s="179" t="s">
        <v>21</v>
      </c>
      <c r="E1478" s="179" t="s">
        <v>3</v>
      </c>
      <c r="F1478" s="179" t="s">
        <v>101</v>
      </c>
      <c r="G1478" s="179" t="s">
        <v>100</v>
      </c>
      <c r="H1478" s="179" t="s">
        <v>104</v>
      </c>
      <c r="I1478" s="183">
        <v>10</v>
      </c>
      <c r="AU1478" s="178"/>
      <c r="AV1478" s="178"/>
      <c r="AW1478" s="178"/>
      <c r="AX1478" s="178"/>
      <c r="AY1478" s="178"/>
      <c r="AZ1478" s="178"/>
      <c r="BA1478" s="178"/>
      <c r="BB1478" s="178"/>
      <c r="BC1478" s="178"/>
      <c r="BD1478" s="178"/>
      <c r="CF1478" s="178"/>
    </row>
    <row r="1479" spans="1:84" ht="15.75" x14ac:dyDescent="0.25">
      <c r="A1479" s="103" t="str">
        <f>DataTable3[[#This Row],[FlightNumber]]&amp;" "&amp;DataTable3[[#This Row],[Departure Date]]</f>
        <v>VS75y 44546</v>
      </c>
      <c r="B1479" s="185">
        <v>44546</v>
      </c>
      <c r="C1479" s="180" t="s">
        <v>118</v>
      </c>
      <c r="D1479" s="179" t="s">
        <v>3</v>
      </c>
      <c r="E1479" s="179" t="s">
        <v>21</v>
      </c>
      <c r="F1479" s="179" t="s">
        <v>99</v>
      </c>
      <c r="G1479" s="179" t="s">
        <v>100</v>
      </c>
      <c r="H1479" s="179" t="s">
        <v>106</v>
      </c>
      <c r="I1479" s="183">
        <v>10</v>
      </c>
      <c r="AU1479" s="178"/>
      <c r="AV1479" s="178"/>
      <c r="AW1479" s="178"/>
      <c r="AX1479" s="178"/>
      <c r="AY1479" s="178"/>
      <c r="AZ1479" s="178"/>
      <c r="BA1479" s="178"/>
      <c r="BB1479" s="178"/>
      <c r="BC1479" s="178"/>
      <c r="BD1479" s="178"/>
      <c r="CF1479" s="178"/>
    </row>
    <row r="1480" spans="1:84" ht="15.75" x14ac:dyDescent="0.25">
      <c r="A1480" s="103" t="str">
        <f>DataTable3[[#This Row],[FlightNumber]]&amp;" "&amp;DataTable3[[#This Row],[Departure Date]]</f>
        <v>VS28y 44546</v>
      </c>
      <c r="B1480" s="185">
        <v>44546</v>
      </c>
      <c r="C1480" s="180" t="s">
        <v>120</v>
      </c>
      <c r="D1480" s="179" t="s">
        <v>21</v>
      </c>
      <c r="E1480" s="179" t="s">
        <v>2</v>
      </c>
      <c r="F1480" s="179" t="s">
        <v>101</v>
      </c>
      <c r="G1480" s="179" t="s">
        <v>100</v>
      </c>
      <c r="H1480" s="179" t="s">
        <v>109</v>
      </c>
      <c r="I1480" s="183">
        <v>10</v>
      </c>
      <c r="AU1480" s="178"/>
      <c r="AV1480" s="178"/>
      <c r="AW1480" s="178"/>
      <c r="AX1480" s="178"/>
      <c r="AY1480" s="178"/>
      <c r="AZ1480" s="178"/>
      <c r="BA1480" s="178"/>
      <c r="BB1480" s="178"/>
      <c r="BC1480" s="178"/>
      <c r="BD1480" s="178"/>
      <c r="CF1480" s="178"/>
    </row>
    <row r="1481" spans="1:84" ht="15.75" x14ac:dyDescent="0.25">
      <c r="A1481" s="103" t="str">
        <f>DataTable3[[#This Row],[FlightNumber]]&amp;" "&amp;DataTable3[[#This Row],[Departure Date]]</f>
        <v>VS27y 44546</v>
      </c>
      <c r="B1481" s="185">
        <v>44546</v>
      </c>
      <c r="C1481" s="180" t="s">
        <v>117</v>
      </c>
      <c r="D1481" s="179" t="s">
        <v>2</v>
      </c>
      <c r="E1481" s="179" t="s">
        <v>21</v>
      </c>
      <c r="F1481" s="179" t="s">
        <v>99</v>
      </c>
      <c r="G1481" s="179" t="s">
        <v>100</v>
      </c>
      <c r="H1481" s="179" t="s">
        <v>107</v>
      </c>
      <c r="I1481" s="183">
        <v>10</v>
      </c>
      <c r="AU1481" s="178"/>
      <c r="AV1481" s="178"/>
      <c r="AW1481" s="178"/>
      <c r="AX1481" s="178"/>
      <c r="AY1481" s="178"/>
      <c r="AZ1481" s="178"/>
      <c r="BA1481" s="178"/>
      <c r="BB1481" s="178"/>
      <c r="BC1481" s="178"/>
      <c r="BD1481" s="178"/>
      <c r="CF1481" s="178"/>
    </row>
    <row r="1482" spans="1:84" ht="15.75" x14ac:dyDescent="0.25">
      <c r="A1482" s="103" t="str">
        <f>DataTable3[[#This Row],[FlightNumber]]&amp;" "&amp;DataTable3[[#This Row],[Departure Date]]</f>
        <v>VS27y 44547</v>
      </c>
      <c r="B1482" s="185">
        <v>44547</v>
      </c>
      <c r="C1482" s="180" t="s">
        <v>117</v>
      </c>
      <c r="D1482" s="179" t="s">
        <v>2</v>
      </c>
      <c r="E1482" s="179" t="s">
        <v>21</v>
      </c>
      <c r="F1482" s="179" t="s">
        <v>99</v>
      </c>
      <c r="G1482" s="179" t="s">
        <v>100</v>
      </c>
      <c r="H1482" s="179" t="s">
        <v>107</v>
      </c>
      <c r="I1482" s="183">
        <v>10</v>
      </c>
      <c r="AU1482" s="178"/>
      <c r="AV1482" s="178"/>
      <c r="AW1482" s="178"/>
      <c r="AX1482" s="178"/>
      <c r="AY1482" s="178"/>
      <c r="AZ1482" s="178"/>
      <c r="BA1482" s="178"/>
      <c r="BB1482" s="178"/>
      <c r="BC1482" s="178"/>
      <c r="BD1482" s="178"/>
      <c r="CF1482" s="178"/>
    </row>
    <row r="1483" spans="1:84" ht="15.75" x14ac:dyDescent="0.25">
      <c r="A1483" s="103" t="str">
        <f>DataTable3[[#This Row],[FlightNumber]]&amp;" "&amp;DataTable3[[#This Row],[Departure Date]]</f>
        <v>VS28y 44547</v>
      </c>
      <c r="B1483" s="185">
        <v>44547</v>
      </c>
      <c r="C1483" s="180" t="s">
        <v>120</v>
      </c>
      <c r="D1483" s="179" t="s">
        <v>21</v>
      </c>
      <c r="E1483" s="179" t="s">
        <v>2</v>
      </c>
      <c r="F1483" s="179" t="s">
        <v>101</v>
      </c>
      <c r="G1483" s="179" t="s">
        <v>100</v>
      </c>
      <c r="H1483" s="179" t="s">
        <v>109</v>
      </c>
      <c r="I1483" s="183">
        <v>10</v>
      </c>
      <c r="AU1483" s="178"/>
      <c r="AV1483" s="178"/>
      <c r="AW1483" s="178"/>
      <c r="AX1483" s="178"/>
      <c r="AY1483" s="178"/>
      <c r="AZ1483" s="178"/>
      <c r="BA1483" s="178"/>
      <c r="BB1483" s="178"/>
      <c r="BC1483" s="178"/>
      <c r="BD1483" s="178"/>
      <c r="CF1483" s="178"/>
    </row>
    <row r="1484" spans="1:84" ht="15.75" x14ac:dyDescent="0.25">
      <c r="A1484" s="103" t="str">
        <f>DataTable3[[#This Row],[FlightNumber]]&amp;" "&amp;DataTable3[[#This Row],[Departure Date]]</f>
        <v>VS75y 44547</v>
      </c>
      <c r="B1484" s="185">
        <v>44547</v>
      </c>
      <c r="C1484" s="180" t="s">
        <v>118</v>
      </c>
      <c r="D1484" s="179" t="s">
        <v>3</v>
      </c>
      <c r="E1484" s="179" t="s">
        <v>21</v>
      </c>
      <c r="F1484" s="179" t="s">
        <v>99</v>
      </c>
      <c r="G1484" s="179" t="s">
        <v>100</v>
      </c>
      <c r="H1484" s="179" t="s">
        <v>106</v>
      </c>
      <c r="I1484" s="183">
        <v>10</v>
      </c>
      <c r="AU1484" s="178"/>
      <c r="AV1484" s="178"/>
      <c r="AW1484" s="178"/>
      <c r="AX1484" s="178"/>
      <c r="AY1484" s="178"/>
      <c r="AZ1484" s="178"/>
      <c r="BA1484" s="178"/>
      <c r="BB1484" s="178"/>
      <c r="BC1484" s="178"/>
      <c r="BD1484" s="178"/>
      <c r="CF1484" s="178"/>
    </row>
    <row r="1485" spans="1:84" ht="15.75" x14ac:dyDescent="0.25">
      <c r="A1485" s="103" t="str">
        <f>DataTable3[[#This Row],[FlightNumber]]&amp;" "&amp;DataTable3[[#This Row],[Departure Date]]</f>
        <v>VS76y 44547</v>
      </c>
      <c r="B1485" s="185">
        <v>44547</v>
      </c>
      <c r="C1485" s="180" t="s">
        <v>119</v>
      </c>
      <c r="D1485" s="179" t="s">
        <v>21</v>
      </c>
      <c r="E1485" s="179" t="s">
        <v>3</v>
      </c>
      <c r="F1485" s="179" t="s">
        <v>101</v>
      </c>
      <c r="G1485" s="179" t="s">
        <v>100</v>
      </c>
      <c r="H1485" s="179" t="s">
        <v>104</v>
      </c>
      <c r="I1485" s="183">
        <v>10</v>
      </c>
      <c r="AU1485" s="178"/>
      <c r="AV1485" s="178"/>
      <c r="AW1485" s="178"/>
      <c r="AX1485" s="178"/>
      <c r="AY1485" s="178"/>
      <c r="AZ1485" s="178"/>
      <c r="BA1485" s="178"/>
      <c r="BB1485" s="178"/>
      <c r="BC1485" s="178"/>
      <c r="BD1485" s="178"/>
      <c r="CF1485" s="178"/>
    </row>
    <row r="1486" spans="1:84" ht="15.75" x14ac:dyDescent="0.25">
      <c r="A1486" s="103" t="str">
        <f>DataTable3[[#This Row],[FlightNumber]]&amp;" "&amp;DataTable3[[#This Row],[Departure Date]]</f>
        <v>VS76y 44548</v>
      </c>
      <c r="B1486" s="185">
        <v>44548</v>
      </c>
      <c r="C1486" s="180" t="s">
        <v>119</v>
      </c>
      <c r="D1486" s="179" t="s">
        <v>21</v>
      </c>
      <c r="E1486" s="179" t="s">
        <v>3</v>
      </c>
      <c r="F1486" s="179" t="s">
        <v>101</v>
      </c>
      <c r="G1486" s="179" t="s">
        <v>100</v>
      </c>
      <c r="H1486" s="179" t="s">
        <v>104</v>
      </c>
      <c r="I1486" s="183">
        <v>10</v>
      </c>
      <c r="AU1486" s="178"/>
      <c r="AV1486" s="178"/>
      <c r="AW1486" s="178"/>
      <c r="AX1486" s="178"/>
      <c r="AY1486" s="178"/>
      <c r="AZ1486" s="178"/>
      <c r="BA1486" s="178"/>
      <c r="BB1486" s="178"/>
      <c r="BC1486" s="178"/>
      <c r="BD1486" s="178"/>
      <c r="CF1486" s="178"/>
    </row>
    <row r="1487" spans="1:84" ht="15.75" x14ac:dyDescent="0.25">
      <c r="A1487" s="103" t="str">
        <f>DataTable3[[#This Row],[FlightNumber]]&amp;" "&amp;DataTable3[[#This Row],[Departure Date]]</f>
        <v>VS75y 44548</v>
      </c>
      <c r="B1487" s="185">
        <v>44548</v>
      </c>
      <c r="C1487" s="180" t="s">
        <v>118</v>
      </c>
      <c r="D1487" s="179" t="s">
        <v>3</v>
      </c>
      <c r="E1487" s="179" t="s">
        <v>21</v>
      </c>
      <c r="F1487" s="179" t="s">
        <v>99</v>
      </c>
      <c r="G1487" s="179" t="s">
        <v>100</v>
      </c>
      <c r="H1487" s="179" t="s">
        <v>106</v>
      </c>
      <c r="I1487" s="183">
        <v>10</v>
      </c>
      <c r="AU1487" s="178"/>
      <c r="AV1487" s="178"/>
      <c r="AW1487" s="178"/>
      <c r="AX1487" s="178"/>
      <c r="AY1487" s="178"/>
      <c r="AZ1487" s="178"/>
      <c r="BA1487" s="178"/>
      <c r="BB1487" s="178"/>
      <c r="BC1487" s="178"/>
      <c r="BD1487" s="178"/>
      <c r="CF1487" s="178"/>
    </row>
    <row r="1488" spans="1:84" ht="15.75" x14ac:dyDescent="0.25">
      <c r="A1488" s="103" t="str">
        <f>DataTable3[[#This Row],[FlightNumber]]&amp;" "&amp;DataTable3[[#This Row],[Departure Date]]</f>
        <v>VS28y 44548</v>
      </c>
      <c r="B1488" s="185">
        <v>44548</v>
      </c>
      <c r="C1488" s="180" t="s">
        <v>120</v>
      </c>
      <c r="D1488" s="179" t="s">
        <v>21</v>
      </c>
      <c r="E1488" s="179" t="s">
        <v>2</v>
      </c>
      <c r="F1488" s="179" t="s">
        <v>101</v>
      </c>
      <c r="G1488" s="179" t="s">
        <v>100</v>
      </c>
      <c r="H1488" s="179" t="s">
        <v>109</v>
      </c>
      <c r="I1488" s="183">
        <v>10</v>
      </c>
      <c r="AU1488" s="178"/>
      <c r="AV1488" s="178"/>
      <c r="AW1488" s="178"/>
      <c r="AX1488" s="178"/>
      <c r="AY1488" s="178"/>
      <c r="AZ1488" s="178"/>
      <c r="BA1488" s="178"/>
      <c r="BB1488" s="178"/>
      <c r="BC1488" s="178"/>
      <c r="BD1488" s="178"/>
      <c r="CF1488" s="178"/>
    </row>
    <row r="1489" spans="1:84" ht="15.75" x14ac:dyDescent="0.25">
      <c r="A1489" s="103" t="str">
        <f>DataTable3[[#This Row],[FlightNumber]]&amp;" "&amp;DataTable3[[#This Row],[Departure Date]]</f>
        <v>VS27y 44548</v>
      </c>
      <c r="B1489" s="185">
        <v>44548</v>
      </c>
      <c r="C1489" s="180" t="s">
        <v>117</v>
      </c>
      <c r="D1489" s="179" t="s">
        <v>2</v>
      </c>
      <c r="E1489" s="179" t="s">
        <v>21</v>
      </c>
      <c r="F1489" s="179" t="s">
        <v>99</v>
      </c>
      <c r="G1489" s="179" t="s">
        <v>100</v>
      </c>
      <c r="H1489" s="179" t="s">
        <v>107</v>
      </c>
      <c r="I1489" s="183">
        <v>10</v>
      </c>
      <c r="AU1489" s="178"/>
      <c r="AV1489" s="178"/>
      <c r="AW1489" s="178"/>
      <c r="AX1489" s="178"/>
      <c r="AY1489" s="178"/>
      <c r="AZ1489" s="178"/>
      <c r="BA1489" s="178"/>
      <c r="BB1489" s="178"/>
      <c r="BC1489" s="178"/>
      <c r="BD1489" s="178"/>
      <c r="CF1489" s="178"/>
    </row>
    <row r="1490" spans="1:84" ht="15.75" x14ac:dyDescent="0.25">
      <c r="A1490" s="103" t="str">
        <f>DataTable3[[#This Row],[FlightNumber]]&amp;" "&amp;DataTable3[[#This Row],[Departure Date]]</f>
        <v>VS27y 44549</v>
      </c>
      <c r="B1490" s="185">
        <v>44549</v>
      </c>
      <c r="C1490" s="180" t="s">
        <v>117</v>
      </c>
      <c r="D1490" s="179" t="s">
        <v>2</v>
      </c>
      <c r="E1490" s="179" t="s">
        <v>21</v>
      </c>
      <c r="F1490" s="179" t="s">
        <v>99</v>
      </c>
      <c r="G1490" s="179" t="s">
        <v>100</v>
      </c>
      <c r="H1490" s="179" t="s">
        <v>107</v>
      </c>
      <c r="I1490" s="183">
        <v>10</v>
      </c>
      <c r="AU1490" s="178"/>
      <c r="AV1490" s="178"/>
      <c r="AW1490" s="178"/>
      <c r="AX1490" s="178"/>
      <c r="AY1490" s="178"/>
      <c r="AZ1490" s="178"/>
      <c r="BA1490" s="178"/>
      <c r="BB1490" s="178"/>
      <c r="BC1490" s="178"/>
      <c r="BD1490" s="178"/>
      <c r="CF1490" s="178"/>
    </row>
    <row r="1491" spans="1:84" ht="15.75" x14ac:dyDescent="0.25">
      <c r="A1491" s="103" t="str">
        <f>DataTable3[[#This Row],[FlightNumber]]&amp;" "&amp;DataTable3[[#This Row],[Departure Date]]</f>
        <v>VS28y 44549</v>
      </c>
      <c r="B1491" s="185">
        <v>44549</v>
      </c>
      <c r="C1491" s="180" t="s">
        <v>120</v>
      </c>
      <c r="D1491" s="179" t="s">
        <v>21</v>
      </c>
      <c r="E1491" s="179" t="s">
        <v>2</v>
      </c>
      <c r="F1491" s="179" t="s">
        <v>101</v>
      </c>
      <c r="G1491" s="179" t="s">
        <v>100</v>
      </c>
      <c r="H1491" s="179" t="s">
        <v>109</v>
      </c>
      <c r="I1491" s="183">
        <v>10</v>
      </c>
      <c r="AU1491" s="178"/>
      <c r="AV1491" s="178"/>
      <c r="AW1491" s="178"/>
      <c r="AX1491" s="178"/>
      <c r="AY1491" s="178"/>
      <c r="AZ1491" s="178"/>
      <c r="BA1491" s="178"/>
      <c r="BB1491" s="178"/>
      <c r="BC1491" s="178"/>
      <c r="BD1491" s="178"/>
      <c r="CF1491" s="178"/>
    </row>
    <row r="1492" spans="1:84" ht="15.75" x14ac:dyDescent="0.25">
      <c r="A1492" s="103" t="str">
        <f>DataTable3[[#This Row],[FlightNumber]]&amp;" "&amp;DataTable3[[#This Row],[Departure Date]]</f>
        <v>VS75y 44549</v>
      </c>
      <c r="B1492" s="185">
        <v>44549</v>
      </c>
      <c r="C1492" s="180" t="s">
        <v>118</v>
      </c>
      <c r="D1492" s="179" t="s">
        <v>3</v>
      </c>
      <c r="E1492" s="179" t="s">
        <v>21</v>
      </c>
      <c r="F1492" s="179" t="s">
        <v>99</v>
      </c>
      <c r="G1492" s="179" t="s">
        <v>100</v>
      </c>
      <c r="H1492" s="179" t="s">
        <v>106</v>
      </c>
      <c r="I1492" s="183">
        <v>10</v>
      </c>
      <c r="AU1492" s="178"/>
      <c r="AV1492" s="178"/>
      <c r="AW1492" s="178"/>
      <c r="AX1492" s="178"/>
      <c r="AY1492" s="178"/>
      <c r="AZ1492" s="178"/>
      <c r="BA1492" s="178"/>
      <c r="BB1492" s="178"/>
      <c r="BC1492" s="178"/>
      <c r="BD1492" s="178"/>
      <c r="CF1492" s="178"/>
    </row>
    <row r="1493" spans="1:84" ht="15.75" x14ac:dyDescent="0.25">
      <c r="A1493" s="103" t="str">
        <f>DataTable3[[#This Row],[FlightNumber]]&amp;" "&amp;DataTable3[[#This Row],[Departure Date]]</f>
        <v>VS76y 44549</v>
      </c>
      <c r="B1493" s="185">
        <v>44549</v>
      </c>
      <c r="C1493" s="180" t="s">
        <v>119</v>
      </c>
      <c r="D1493" s="179" t="s">
        <v>21</v>
      </c>
      <c r="E1493" s="179" t="s">
        <v>3</v>
      </c>
      <c r="F1493" s="179" t="s">
        <v>101</v>
      </c>
      <c r="G1493" s="179" t="s">
        <v>100</v>
      </c>
      <c r="H1493" s="179" t="s">
        <v>104</v>
      </c>
      <c r="I1493" s="183">
        <v>10</v>
      </c>
      <c r="AU1493" s="178"/>
      <c r="AV1493" s="178"/>
      <c r="AW1493" s="178"/>
      <c r="AX1493" s="178"/>
      <c r="AY1493" s="178"/>
      <c r="AZ1493" s="178"/>
      <c r="BA1493" s="178"/>
      <c r="BB1493" s="178"/>
      <c r="BC1493" s="178"/>
      <c r="BD1493" s="178"/>
      <c r="CF1493" s="178"/>
    </row>
    <row r="1494" spans="1:84" ht="15.75" x14ac:dyDescent="0.25">
      <c r="A1494" s="103" t="str">
        <f>DataTable3[[#This Row],[FlightNumber]]&amp;" "&amp;DataTable3[[#This Row],[Departure Date]]</f>
        <v>VS76y 44550</v>
      </c>
      <c r="B1494" s="185">
        <v>44550</v>
      </c>
      <c r="C1494" s="180" t="s">
        <v>119</v>
      </c>
      <c r="D1494" s="179" t="s">
        <v>21</v>
      </c>
      <c r="E1494" s="179" t="s">
        <v>3</v>
      </c>
      <c r="F1494" s="179" t="s">
        <v>101</v>
      </c>
      <c r="G1494" s="179" t="s">
        <v>100</v>
      </c>
      <c r="H1494" s="179" t="s">
        <v>104</v>
      </c>
      <c r="I1494" s="183">
        <v>10</v>
      </c>
      <c r="AU1494" s="178"/>
      <c r="AV1494" s="178"/>
      <c r="AW1494" s="178"/>
      <c r="AX1494" s="178"/>
      <c r="AY1494" s="178"/>
      <c r="AZ1494" s="178"/>
      <c r="BA1494" s="178"/>
      <c r="BB1494" s="178"/>
      <c r="BC1494" s="178"/>
      <c r="BD1494" s="178"/>
      <c r="CF1494" s="178"/>
    </row>
    <row r="1495" spans="1:84" ht="15.75" x14ac:dyDescent="0.25">
      <c r="A1495" s="103" t="str">
        <f>DataTable3[[#This Row],[FlightNumber]]&amp;" "&amp;DataTable3[[#This Row],[Departure Date]]</f>
        <v>VS75y 44550</v>
      </c>
      <c r="B1495" s="185">
        <v>44550</v>
      </c>
      <c r="C1495" s="180" t="s">
        <v>118</v>
      </c>
      <c r="D1495" s="179" t="s">
        <v>3</v>
      </c>
      <c r="E1495" s="179" t="s">
        <v>21</v>
      </c>
      <c r="F1495" s="179" t="s">
        <v>99</v>
      </c>
      <c r="G1495" s="179" t="s">
        <v>100</v>
      </c>
      <c r="H1495" s="179" t="s">
        <v>106</v>
      </c>
      <c r="I1495" s="183">
        <v>10</v>
      </c>
      <c r="AU1495" s="178"/>
      <c r="AV1495" s="178"/>
      <c r="AW1495" s="178"/>
      <c r="AX1495" s="178"/>
      <c r="AY1495" s="178"/>
      <c r="AZ1495" s="178"/>
      <c r="BA1495" s="178"/>
      <c r="BB1495" s="178"/>
      <c r="BC1495" s="178"/>
      <c r="BD1495" s="178"/>
      <c r="CF1495" s="178"/>
    </row>
    <row r="1496" spans="1:84" ht="15.75" x14ac:dyDescent="0.25">
      <c r="A1496" s="103" t="str">
        <f>DataTable3[[#This Row],[FlightNumber]]&amp;" "&amp;DataTable3[[#This Row],[Departure Date]]</f>
        <v>VS28y 44550</v>
      </c>
      <c r="B1496" s="185">
        <v>44550</v>
      </c>
      <c r="C1496" s="180" t="s">
        <v>120</v>
      </c>
      <c r="D1496" s="179" t="s">
        <v>21</v>
      </c>
      <c r="E1496" s="179" t="s">
        <v>2</v>
      </c>
      <c r="F1496" s="179" t="s">
        <v>101</v>
      </c>
      <c r="G1496" s="179" t="s">
        <v>100</v>
      </c>
      <c r="H1496" s="179" t="s">
        <v>109</v>
      </c>
      <c r="I1496" s="183">
        <v>10</v>
      </c>
      <c r="AU1496" s="178"/>
      <c r="AV1496" s="178"/>
      <c r="AW1496" s="178"/>
      <c r="AX1496" s="178"/>
      <c r="AY1496" s="178"/>
      <c r="AZ1496" s="178"/>
      <c r="BA1496" s="178"/>
      <c r="BB1496" s="178"/>
      <c r="BC1496" s="178"/>
      <c r="BD1496" s="178"/>
      <c r="CF1496" s="178"/>
    </row>
    <row r="1497" spans="1:84" ht="15.75" x14ac:dyDescent="0.25">
      <c r="A1497" s="103" t="str">
        <f>DataTable3[[#This Row],[FlightNumber]]&amp;" "&amp;DataTable3[[#This Row],[Departure Date]]</f>
        <v>VS27y 44550</v>
      </c>
      <c r="B1497" s="185">
        <v>44550</v>
      </c>
      <c r="C1497" s="180" t="s">
        <v>117</v>
      </c>
      <c r="D1497" s="179" t="s">
        <v>2</v>
      </c>
      <c r="E1497" s="179" t="s">
        <v>21</v>
      </c>
      <c r="F1497" s="179" t="s">
        <v>99</v>
      </c>
      <c r="G1497" s="179" t="s">
        <v>100</v>
      </c>
      <c r="H1497" s="179" t="s">
        <v>107</v>
      </c>
      <c r="I1497" s="183">
        <v>10</v>
      </c>
      <c r="AU1497" s="178"/>
      <c r="AV1497" s="178"/>
      <c r="AW1497" s="178"/>
      <c r="AX1497" s="178"/>
      <c r="AY1497" s="178"/>
      <c r="AZ1497" s="178"/>
      <c r="BA1497" s="178"/>
      <c r="BB1497" s="178"/>
      <c r="BC1497" s="178"/>
      <c r="BD1497" s="178"/>
      <c r="CF1497" s="178"/>
    </row>
    <row r="1498" spans="1:84" ht="15.75" x14ac:dyDescent="0.25">
      <c r="A1498" s="103" t="str">
        <f>DataTable3[[#This Row],[FlightNumber]]&amp;" "&amp;DataTable3[[#This Row],[Departure Date]]</f>
        <v>VS27y 44551</v>
      </c>
      <c r="B1498" s="185">
        <v>44551</v>
      </c>
      <c r="C1498" s="180" t="s">
        <v>117</v>
      </c>
      <c r="D1498" s="179" t="s">
        <v>2</v>
      </c>
      <c r="E1498" s="179" t="s">
        <v>21</v>
      </c>
      <c r="F1498" s="179" t="s">
        <v>99</v>
      </c>
      <c r="G1498" s="179" t="s">
        <v>100</v>
      </c>
      <c r="H1498" s="179" t="s">
        <v>107</v>
      </c>
      <c r="I1498" s="183">
        <v>10</v>
      </c>
      <c r="AU1498" s="178"/>
      <c r="AV1498" s="178"/>
      <c r="AW1498" s="178"/>
      <c r="AX1498" s="178"/>
      <c r="AY1498" s="178"/>
      <c r="AZ1498" s="178"/>
      <c r="BA1498" s="178"/>
      <c r="BB1498" s="178"/>
      <c r="BC1498" s="178"/>
      <c r="BD1498" s="178"/>
      <c r="CF1498" s="178"/>
    </row>
    <row r="1499" spans="1:84" ht="15.75" x14ac:dyDescent="0.25">
      <c r="A1499" s="103" t="str">
        <f>DataTable3[[#This Row],[FlightNumber]]&amp;" "&amp;DataTable3[[#This Row],[Departure Date]]</f>
        <v>VS28y 44551</v>
      </c>
      <c r="B1499" s="185">
        <v>44551</v>
      </c>
      <c r="C1499" s="180" t="s">
        <v>120</v>
      </c>
      <c r="D1499" s="179" t="s">
        <v>21</v>
      </c>
      <c r="E1499" s="179" t="s">
        <v>2</v>
      </c>
      <c r="F1499" s="179" t="s">
        <v>101</v>
      </c>
      <c r="G1499" s="179" t="s">
        <v>100</v>
      </c>
      <c r="H1499" s="179" t="s">
        <v>109</v>
      </c>
      <c r="I1499" s="183">
        <v>10</v>
      </c>
      <c r="AU1499" s="178"/>
      <c r="AV1499" s="178"/>
      <c r="AW1499" s="178"/>
      <c r="AX1499" s="178"/>
      <c r="AY1499" s="178"/>
      <c r="AZ1499" s="178"/>
      <c r="BA1499" s="178"/>
      <c r="BB1499" s="178"/>
      <c r="BC1499" s="178"/>
      <c r="BD1499" s="178"/>
      <c r="CF1499" s="178"/>
    </row>
    <row r="1500" spans="1:84" ht="15.75" x14ac:dyDescent="0.25">
      <c r="A1500" s="103" t="str">
        <f>DataTable3[[#This Row],[FlightNumber]]&amp;" "&amp;DataTable3[[#This Row],[Departure Date]]</f>
        <v>VS75y 44551</v>
      </c>
      <c r="B1500" s="185">
        <v>44551</v>
      </c>
      <c r="C1500" s="180" t="s">
        <v>118</v>
      </c>
      <c r="D1500" s="179" t="s">
        <v>3</v>
      </c>
      <c r="E1500" s="179" t="s">
        <v>21</v>
      </c>
      <c r="F1500" s="179" t="s">
        <v>99</v>
      </c>
      <c r="G1500" s="179" t="s">
        <v>100</v>
      </c>
      <c r="H1500" s="179" t="s">
        <v>106</v>
      </c>
      <c r="I1500" s="183">
        <v>10</v>
      </c>
      <c r="AU1500" s="178"/>
      <c r="AV1500" s="178"/>
      <c r="AW1500" s="178"/>
      <c r="AX1500" s="178"/>
      <c r="AY1500" s="178"/>
      <c r="AZ1500" s="178"/>
      <c r="BA1500" s="178"/>
      <c r="BB1500" s="178"/>
      <c r="BC1500" s="178"/>
      <c r="BD1500" s="178"/>
      <c r="CF1500" s="178"/>
    </row>
    <row r="1501" spans="1:84" ht="15.75" x14ac:dyDescent="0.25">
      <c r="A1501" s="103" t="str">
        <f>DataTable3[[#This Row],[FlightNumber]]&amp;" "&amp;DataTable3[[#This Row],[Departure Date]]</f>
        <v>VS76y 44551</v>
      </c>
      <c r="B1501" s="185">
        <v>44551</v>
      </c>
      <c r="C1501" s="180" t="s">
        <v>119</v>
      </c>
      <c r="D1501" s="179" t="s">
        <v>21</v>
      </c>
      <c r="E1501" s="179" t="s">
        <v>3</v>
      </c>
      <c r="F1501" s="179" t="s">
        <v>101</v>
      </c>
      <c r="G1501" s="179" t="s">
        <v>100</v>
      </c>
      <c r="H1501" s="179" t="s">
        <v>104</v>
      </c>
      <c r="I1501" s="183">
        <v>10</v>
      </c>
      <c r="AU1501" s="178"/>
      <c r="AV1501" s="178"/>
      <c r="AW1501" s="178"/>
      <c r="AX1501" s="178"/>
      <c r="AY1501" s="178"/>
      <c r="AZ1501" s="178"/>
      <c r="BA1501" s="178"/>
      <c r="BB1501" s="178"/>
      <c r="BC1501" s="178"/>
      <c r="BD1501" s="178"/>
      <c r="CF1501" s="178"/>
    </row>
    <row r="1502" spans="1:84" ht="15.75" x14ac:dyDescent="0.25">
      <c r="A1502" s="103" t="str">
        <f>DataTable3[[#This Row],[FlightNumber]]&amp;" "&amp;DataTable3[[#This Row],[Departure Date]]</f>
        <v>VS76y 44552</v>
      </c>
      <c r="B1502" s="185">
        <v>44552</v>
      </c>
      <c r="C1502" s="180" t="s">
        <v>119</v>
      </c>
      <c r="D1502" s="179" t="s">
        <v>21</v>
      </c>
      <c r="E1502" s="179" t="s">
        <v>3</v>
      </c>
      <c r="F1502" s="179" t="s">
        <v>101</v>
      </c>
      <c r="G1502" s="179" t="s">
        <v>100</v>
      </c>
      <c r="H1502" s="179" t="s">
        <v>104</v>
      </c>
      <c r="I1502" s="183">
        <v>8</v>
      </c>
      <c r="AU1502" s="178"/>
      <c r="AV1502" s="178"/>
      <c r="AW1502" s="178"/>
      <c r="AX1502" s="178"/>
      <c r="AY1502" s="178"/>
      <c r="AZ1502" s="178"/>
      <c r="BA1502" s="178"/>
      <c r="BB1502" s="178"/>
      <c r="BC1502" s="178"/>
      <c r="BD1502" s="178"/>
      <c r="CF1502" s="178"/>
    </row>
    <row r="1503" spans="1:84" ht="15.75" x14ac:dyDescent="0.25">
      <c r="A1503" s="103" t="str">
        <f>DataTable3[[#This Row],[FlightNumber]]&amp;" "&amp;DataTable3[[#This Row],[Departure Date]]</f>
        <v>VS75y 44552</v>
      </c>
      <c r="B1503" s="185">
        <v>44552</v>
      </c>
      <c r="C1503" s="180" t="s">
        <v>118</v>
      </c>
      <c r="D1503" s="179" t="s">
        <v>3</v>
      </c>
      <c r="E1503" s="179" t="s">
        <v>21</v>
      </c>
      <c r="F1503" s="179" t="s">
        <v>99</v>
      </c>
      <c r="G1503" s="179" t="s">
        <v>100</v>
      </c>
      <c r="H1503" s="179" t="s">
        <v>106</v>
      </c>
      <c r="I1503" s="183">
        <v>10</v>
      </c>
      <c r="AU1503" s="178"/>
      <c r="AV1503" s="178"/>
      <c r="AW1503" s="178"/>
      <c r="AX1503" s="178"/>
      <c r="AY1503" s="178"/>
      <c r="AZ1503" s="178"/>
      <c r="BA1503" s="178"/>
      <c r="BB1503" s="178"/>
      <c r="BC1503" s="178"/>
      <c r="BD1503" s="178"/>
      <c r="CF1503" s="178"/>
    </row>
    <row r="1504" spans="1:84" ht="15.75" x14ac:dyDescent="0.25">
      <c r="A1504" s="103" t="str">
        <f>DataTable3[[#This Row],[FlightNumber]]&amp;" "&amp;DataTable3[[#This Row],[Departure Date]]</f>
        <v>VS28y 44552</v>
      </c>
      <c r="B1504" s="185">
        <v>44552</v>
      </c>
      <c r="C1504" s="180" t="s">
        <v>120</v>
      </c>
      <c r="D1504" s="179" t="s">
        <v>21</v>
      </c>
      <c r="E1504" s="179" t="s">
        <v>2</v>
      </c>
      <c r="F1504" s="179" t="s">
        <v>101</v>
      </c>
      <c r="G1504" s="179" t="s">
        <v>100</v>
      </c>
      <c r="H1504" s="179" t="s">
        <v>109</v>
      </c>
      <c r="I1504" s="183">
        <v>10</v>
      </c>
      <c r="AU1504" s="178"/>
      <c r="AV1504" s="178"/>
      <c r="AW1504" s="178"/>
      <c r="AX1504" s="178"/>
      <c r="AY1504" s="178"/>
      <c r="AZ1504" s="178"/>
      <c r="BA1504" s="178"/>
      <c r="BB1504" s="178"/>
      <c r="BC1504" s="178"/>
      <c r="BD1504" s="178"/>
      <c r="CF1504" s="178"/>
    </row>
    <row r="1505" spans="1:84" ht="15.75" x14ac:dyDescent="0.25">
      <c r="A1505" s="103" t="str">
        <f>DataTable3[[#This Row],[FlightNumber]]&amp;" "&amp;DataTable3[[#This Row],[Departure Date]]</f>
        <v>VS27y 44552</v>
      </c>
      <c r="B1505" s="185">
        <v>44552</v>
      </c>
      <c r="C1505" s="180" t="s">
        <v>117</v>
      </c>
      <c r="D1505" s="179" t="s">
        <v>2</v>
      </c>
      <c r="E1505" s="179" t="s">
        <v>21</v>
      </c>
      <c r="F1505" s="179" t="s">
        <v>99</v>
      </c>
      <c r="G1505" s="179" t="s">
        <v>100</v>
      </c>
      <c r="H1505" s="179" t="s">
        <v>107</v>
      </c>
      <c r="I1505" s="183">
        <v>0</v>
      </c>
      <c r="AU1505" s="178"/>
      <c r="AV1505" s="178"/>
      <c r="AW1505" s="178"/>
      <c r="AX1505" s="178"/>
      <c r="AY1505" s="178"/>
      <c r="AZ1505" s="178"/>
      <c r="BA1505" s="178"/>
      <c r="BB1505" s="178"/>
      <c r="BC1505" s="178"/>
      <c r="BD1505" s="178"/>
      <c r="CF1505" s="178"/>
    </row>
    <row r="1506" spans="1:84" ht="15.75" x14ac:dyDescent="0.25">
      <c r="A1506" s="103" t="str">
        <f>DataTable3[[#This Row],[FlightNumber]]&amp;" "&amp;DataTable3[[#This Row],[Departure Date]]</f>
        <v>VS27y 44553</v>
      </c>
      <c r="B1506" s="185">
        <v>44553</v>
      </c>
      <c r="C1506" s="180" t="s">
        <v>117</v>
      </c>
      <c r="D1506" s="179" t="s">
        <v>2</v>
      </c>
      <c r="E1506" s="179" t="s">
        <v>21</v>
      </c>
      <c r="F1506" s="179" t="s">
        <v>99</v>
      </c>
      <c r="G1506" s="179" t="s">
        <v>100</v>
      </c>
      <c r="H1506" s="179" t="s">
        <v>107</v>
      </c>
      <c r="I1506" s="183">
        <v>10</v>
      </c>
      <c r="AU1506" s="178"/>
      <c r="AV1506" s="178"/>
      <c r="AW1506" s="178"/>
      <c r="AX1506" s="178"/>
      <c r="AY1506" s="178"/>
      <c r="AZ1506" s="178"/>
      <c r="BA1506" s="178"/>
      <c r="BB1506" s="178"/>
      <c r="BC1506" s="178"/>
      <c r="BD1506" s="178"/>
      <c r="CF1506" s="178"/>
    </row>
    <row r="1507" spans="1:84" ht="15.75" x14ac:dyDescent="0.25">
      <c r="A1507" s="103" t="str">
        <f>DataTable3[[#This Row],[FlightNumber]]&amp;" "&amp;DataTable3[[#This Row],[Departure Date]]</f>
        <v>VS28y 44553</v>
      </c>
      <c r="B1507" s="185">
        <v>44553</v>
      </c>
      <c r="C1507" s="180" t="s">
        <v>120</v>
      </c>
      <c r="D1507" s="179" t="s">
        <v>21</v>
      </c>
      <c r="E1507" s="179" t="s">
        <v>2</v>
      </c>
      <c r="F1507" s="179" t="s">
        <v>101</v>
      </c>
      <c r="G1507" s="179" t="s">
        <v>100</v>
      </c>
      <c r="H1507" s="179" t="s">
        <v>109</v>
      </c>
      <c r="I1507" s="183">
        <v>10</v>
      </c>
      <c r="AU1507" s="178"/>
      <c r="AV1507" s="178"/>
      <c r="AW1507" s="178"/>
      <c r="AX1507" s="178"/>
      <c r="AY1507" s="178"/>
      <c r="AZ1507" s="178"/>
      <c r="BA1507" s="178"/>
      <c r="BB1507" s="178"/>
      <c r="BC1507" s="178"/>
      <c r="BD1507" s="178"/>
      <c r="CF1507" s="178"/>
    </row>
    <row r="1508" spans="1:84" ht="15.75" x14ac:dyDescent="0.25">
      <c r="A1508" s="103" t="str">
        <f>DataTable3[[#This Row],[FlightNumber]]&amp;" "&amp;DataTable3[[#This Row],[Departure Date]]</f>
        <v>VS75y 44553</v>
      </c>
      <c r="B1508" s="185">
        <v>44553</v>
      </c>
      <c r="C1508" s="180" t="s">
        <v>118</v>
      </c>
      <c r="D1508" s="179" t="s">
        <v>3</v>
      </c>
      <c r="E1508" s="179" t="s">
        <v>21</v>
      </c>
      <c r="F1508" s="179" t="s">
        <v>99</v>
      </c>
      <c r="G1508" s="179" t="s">
        <v>100</v>
      </c>
      <c r="H1508" s="179" t="s">
        <v>106</v>
      </c>
      <c r="I1508" s="183">
        <v>10</v>
      </c>
      <c r="AU1508" s="178"/>
      <c r="AV1508" s="178"/>
      <c r="AW1508" s="178"/>
      <c r="AX1508" s="178"/>
      <c r="AY1508" s="178"/>
      <c r="AZ1508" s="178"/>
      <c r="BA1508" s="178"/>
      <c r="BB1508" s="178"/>
      <c r="BC1508" s="178"/>
      <c r="BD1508" s="178"/>
      <c r="CF1508" s="178"/>
    </row>
    <row r="1509" spans="1:84" ht="15.75" x14ac:dyDescent="0.25">
      <c r="A1509" s="103" t="str">
        <f>DataTable3[[#This Row],[FlightNumber]]&amp;" "&amp;DataTable3[[#This Row],[Departure Date]]</f>
        <v>VS76y 44553</v>
      </c>
      <c r="B1509" s="185">
        <v>44553</v>
      </c>
      <c r="C1509" s="180" t="s">
        <v>119</v>
      </c>
      <c r="D1509" s="179" t="s">
        <v>21</v>
      </c>
      <c r="E1509" s="179" t="s">
        <v>3</v>
      </c>
      <c r="F1509" s="179" t="s">
        <v>101</v>
      </c>
      <c r="G1509" s="179" t="s">
        <v>100</v>
      </c>
      <c r="H1509" s="179" t="s">
        <v>104</v>
      </c>
      <c r="I1509" s="183">
        <v>10</v>
      </c>
      <c r="AU1509" s="178"/>
      <c r="AV1509" s="178"/>
      <c r="AW1509" s="178"/>
      <c r="AX1509" s="178"/>
      <c r="AY1509" s="178"/>
      <c r="AZ1509" s="178"/>
      <c r="BA1509" s="178"/>
      <c r="BB1509" s="178"/>
      <c r="BC1509" s="178"/>
      <c r="BD1509" s="178"/>
      <c r="CF1509" s="178"/>
    </row>
    <row r="1510" spans="1:84" ht="15.75" x14ac:dyDescent="0.25">
      <c r="A1510" s="103" t="str">
        <f>DataTable3[[#This Row],[FlightNumber]]&amp;" "&amp;DataTable3[[#This Row],[Departure Date]]</f>
        <v>VS76y 44554</v>
      </c>
      <c r="B1510" s="185">
        <v>44554</v>
      </c>
      <c r="C1510" s="180" t="s">
        <v>119</v>
      </c>
      <c r="D1510" s="179" t="s">
        <v>21</v>
      </c>
      <c r="E1510" s="179" t="s">
        <v>3</v>
      </c>
      <c r="F1510" s="179" t="s">
        <v>101</v>
      </c>
      <c r="G1510" s="179" t="s">
        <v>100</v>
      </c>
      <c r="H1510" s="179" t="s">
        <v>104</v>
      </c>
      <c r="I1510" s="183">
        <v>10</v>
      </c>
      <c r="AU1510" s="178"/>
      <c r="AV1510" s="178"/>
      <c r="AW1510" s="178"/>
      <c r="AX1510" s="178"/>
      <c r="AY1510" s="178"/>
      <c r="AZ1510" s="178"/>
      <c r="BA1510" s="178"/>
      <c r="BB1510" s="178"/>
      <c r="BC1510" s="178"/>
      <c r="BD1510" s="178"/>
      <c r="CF1510" s="178"/>
    </row>
    <row r="1511" spans="1:84" ht="15.75" x14ac:dyDescent="0.25">
      <c r="A1511" s="103" t="str">
        <f>DataTable3[[#This Row],[FlightNumber]]&amp;" "&amp;DataTable3[[#This Row],[Departure Date]]</f>
        <v>VS75y 44554</v>
      </c>
      <c r="B1511" s="185">
        <v>44554</v>
      </c>
      <c r="C1511" s="180" t="s">
        <v>118</v>
      </c>
      <c r="D1511" s="179" t="s">
        <v>3</v>
      </c>
      <c r="E1511" s="179" t="s">
        <v>21</v>
      </c>
      <c r="F1511" s="179" t="s">
        <v>99</v>
      </c>
      <c r="G1511" s="179" t="s">
        <v>100</v>
      </c>
      <c r="H1511" s="179" t="s">
        <v>106</v>
      </c>
      <c r="I1511" s="183">
        <v>10</v>
      </c>
      <c r="AU1511" s="178"/>
      <c r="AV1511" s="178"/>
      <c r="AW1511" s="178"/>
      <c r="AX1511" s="178"/>
      <c r="AY1511" s="178"/>
      <c r="AZ1511" s="178"/>
      <c r="BA1511" s="178"/>
      <c r="BB1511" s="178"/>
      <c r="BC1511" s="178"/>
      <c r="BD1511" s="178"/>
      <c r="CF1511" s="178"/>
    </row>
    <row r="1512" spans="1:84" ht="15.75" x14ac:dyDescent="0.25">
      <c r="A1512" s="103" t="str">
        <f>DataTable3[[#This Row],[FlightNumber]]&amp;" "&amp;DataTable3[[#This Row],[Departure Date]]</f>
        <v>VS28y 44554</v>
      </c>
      <c r="B1512" s="185">
        <v>44554</v>
      </c>
      <c r="C1512" s="180" t="s">
        <v>120</v>
      </c>
      <c r="D1512" s="179" t="s">
        <v>21</v>
      </c>
      <c r="E1512" s="179" t="s">
        <v>2</v>
      </c>
      <c r="F1512" s="179" t="s">
        <v>101</v>
      </c>
      <c r="G1512" s="179" t="s">
        <v>100</v>
      </c>
      <c r="H1512" s="179" t="s">
        <v>109</v>
      </c>
      <c r="I1512" s="183">
        <v>10</v>
      </c>
      <c r="AU1512" s="178"/>
      <c r="AV1512" s="178"/>
      <c r="AW1512" s="178"/>
      <c r="AX1512" s="178"/>
      <c r="AY1512" s="178"/>
      <c r="AZ1512" s="178"/>
      <c r="BA1512" s="178"/>
      <c r="BB1512" s="178"/>
      <c r="BC1512" s="178"/>
      <c r="BD1512" s="178"/>
      <c r="CF1512" s="178"/>
    </row>
    <row r="1513" spans="1:84" ht="15.75" x14ac:dyDescent="0.25">
      <c r="A1513" s="103" t="str">
        <f>DataTable3[[#This Row],[FlightNumber]]&amp;" "&amp;DataTable3[[#This Row],[Departure Date]]</f>
        <v>VS27y 44554</v>
      </c>
      <c r="B1513" s="185">
        <v>44554</v>
      </c>
      <c r="C1513" s="180" t="s">
        <v>117</v>
      </c>
      <c r="D1513" s="179" t="s">
        <v>2</v>
      </c>
      <c r="E1513" s="179" t="s">
        <v>21</v>
      </c>
      <c r="F1513" s="179" t="s">
        <v>99</v>
      </c>
      <c r="G1513" s="179" t="s">
        <v>100</v>
      </c>
      <c r="H1513" s="179" t="s">
        <v>107</v>
      </c>
      <c r="I1513" s="183">
        <v>6</v>
      </c>
      <c r="AU1513" s="178"/>
      <c r="AV1513" s="178"/>
      <c r="AW1513" s="178"/>
      <c r="AX1513" s="178"/>
      <c r="AY1513" s="178"/>
      <c r="AZ1513" s="178"/>
      <c r="BA1513" s="178"/>
      <c r="BB1513" s="178"/>
      <c r="BC1513" s="178"/>
      <c r="BD1513" s="178"/>
      <c r="CF1513" s="178"/>
    </row>
    <row r="1514" spans="1:84" ht="15.75" x14ac:dyDescent="0.25">
      <c r="A1514" s="103" t="str">
        <f>DataTable3[[#This Row],[FlightNumber]]&amp;" "&amp;DataTable3[[#This Row],[Departure Date]]</f>
        <v>VS27y 44555</v>
      </c>
      <c r="B1514" s="185">
        <v>44555</v>
      </c>
      <c r="C1514" s="180" t="s">
        <v>117</v>
      </c>
      <c r="D1514" s="179" t="s">
        <v>2</v>
      </c>
      <c r="E1514" s="179" t="s">
        <v>21</v>
      </c>
      <c r="F1514" s="179" t="s">
        <v>99</v>
      </c>
      <c r="G1514" s="179" t="s">
        <v>100</v>
      </c>
      <c r="H1514" s="179" t="s">
        <v>107</v>
      </c>
      <c r="I1514" s="183">
        <v>10</v>
      </c>
      <c r="AU1514" s="178"/>
      <c r="AV1514" s="178"/>
      <c r="AW1514" s="178"/>
      <c r="AX1514" s="178"/>
      <c r="AY1514" s="178"/>
      <c r="AZ1514" s="178"/>
      <c r="BA1514" s="178"/>
      <c r="BB1514" s="178"/>
      <c r="BC1514" s="178"/>
      <c r="BD1514" s="178"/>
      <c r="CF1514" s="178"/>
    </row>
    <row r="1515" spans="1:84" ht="15.75" x14ac:dyDescent="0.25">
      <c r="A1515" s="103" t="str">
        <f>DataTable3[[#This Row],[FlightNumber]]&amp;" "&amp;DataTable3[[#This Row],[Departure Date]]</f>
        <v>VS28y 44555</v>
      </c>
      <c r="B1515" s="185">
        <v>44555</v>
      </c>
      <c r="C1515" s="180" t="s">
        <v>120</v>
      </c>
      <c r="D1515" s="179" t="s">
        <v>21</v>
      </c>
      <c r="E1515" s="179" t="s">
        <v>2</v>
      </c>
      <c r="F1515" s="179" t="s">
        <v>101</v>
      </c>
      <c r="G1515" s="179" t="s">
        <v>100</v>
      </c>
      <c r="H1515" s="179" t="s">
        <v>109</v>
      </c>
      <c r="I1515" s="183">
        <v>10</v>
      </c>
      <c r="AU1515" s="178"/>
      <c r="AV1515" s="178"/>
      <c r="AW1515" s="178"/>
      <c r="AX1515" s="178"/>
      <c r="AY1515" s="178"/>
      <c r="AZ1515" s="178"/>
      <c r="BA1515" s="178"/>
      <c r="BB1515" s="178"/>
      <c r="BC1515" s="178"/>
      <c r="BD1515" s="178"/>
      <c r="CF1515" s="178"/>
    </row>
    <row r="1516" spans="1:84" ht="15.75" x14ac:dyDescent="0.25">
      <c r="A1516" s="103" t="str">
        <f>DataTable3[[#This Row],[FlightNumber]]&amp;" "&amp;DataTable3[[#This Row],[Departure Date]]</f>
        <v>VS75y 44555</v>
      </c>
      <c r="B1516" s="185">
        <v>44555</v>
      </c>
      <c r="C1516" s="180" t="s">
        <v>118</v>
      </c>
      <c r="D1516" s="179" t="s">
        <v>3</v>
      </c>
      <c r="E1516" s="179" t="s">
        <v>21</v>
      </c>
      <c r="F1516" s="179" t="s">
        <v>99</v>
      </c>
      <c r="G1516" s="179" t="s">
        <v>100</v>
      </c>
      <c r="H1516" s="179" t="s">
        <v>106</v>
      </c>
      <c r="I1516" s="183">
        <v>10</v>
      </c>
      <c r="AU1516" s="178"/>
      <c r="AV1516" s="178"/>
      <c r="AW1516" s="178"/>
      <c r="AX1516" s="178"/>
      <c r="AY1516" s="178"/>
      <c r="AZ1516" s="178"/>
      <c r="BA1516" s="178"/>
      <c r="BB1516" s="178"/>
      <c r="BC1516" s="178"/>
      <c r="BD1516" s="178"/>
      <c r="CF1516" s="178"/>
    </row>
    <row r="1517" spans="1:84" ht="15.75" x14ac:dyDescent="0.25">
      <c r="A1517" s="103" t="str">
        <f>DataTable3[[#This Row],[FlightNumber]]&amp;" "&amp;DataTable3[[#This Row],[Departure Date]]</f>
        <v>VS76y 44555</v>
      </c>
      <c r="B1517" s="185">
        <v>44555</v>
      </c>
      <c r="C1517" s="180" t="s">
        <v>119</v>
      </c>
      <c r="D1517" s="179" t="s">
        <v>21</v>
      </c>
      <c r="E1517" s="179" t="s">
        <v>3</v>
      </c>
      <c r="F1517" s="179" t="s">
        <v>101</v>
      </c>
      <c r="G1517" s="179" t="s">
        <v>100</v>
      </c>
      <c r="H1517" s="179" t="s">
        <v>104</v>
      </c>
      <c r="I1517" s="183">
        <v>10</v>
      </c>
      <c r="AU1517" s="178"/>
      <c r="AV1517" s="178"/>
      <c r="AW1517" s="178"/>
      <c r="AX1517" s="178"/>
      <c r="AY1517" s="178"/>
      <c r="AZ1517" s="178"/>
      <c r="BA1517" s="178"/>
      <c r="BB1517" s="178"/>
      <c r="BC1517" s="178"/>
      <c r="BD1517" s="178"/>
      <c r="CF1517" s="178"/>
    </row>
    <row r="1518" spans="1:84" ht="15.75" x14ac:dyDescent="0.25">
      <c r="A1518" s="103" t="str">
        <f>DataTable3[[#This Row],[FlightNumber]]&amp;" "&amp;DataTable3[[#This Row],[Departure Date]]</f>
        <v>VS76y 44556</v>
      </c>
      <c r="B1518" s="185">
        <v>44556</v>
      </c>
      <c r="C1518" s="180" t="s">
        <v>119</v>
      </c>
      <c r="D1518" s="179" t="s">
        <v>21</v>
      </c>
      <c r="E1518" s="179" t="s">
        <v>3</v>
      </c>
      <c r="F1518" s="179" t="s">
        <v>101</v>
      </c>
      <c r="G1518" s="179" t="s">
        <v>100</v>
      </c>
      <c r="H1518" s="179" t="s">
        <v>104</v>
      </c>
      <c r="I1518" s="183">
        <v>10</v>
      </c>
      <c r="AU1518" s="178"/>
      <c r="AV1518" s="178"/>
      <c r="AW1518" s="178"/>
      <c r="AX1518" s="178"/>
      <c r="AY1518" s="178"/>
      <c r="AZ1518" s="178"/>
      <c r="BA1518" s="178"/>
      <c r="BB1518" s="178"/>
      <c r="BC1518" s="178"/>
      <c r="BD1518" s="178"/>
      <c r="CF1518" s="178"/>
    </row>
    <row r="1519" spans="1:84" ht="15.75" x14ac:dyDescent="0.25">
      <c r="A1519" s="103" t="str">
        <f>DataTable3[[#This Row],[FlightNumber]]&amp;" "&amp;DataTable3[[#This Row],[Departure Date]]</f>
        <v>VS75y 44556</v>
      </c>
      <c r="B1519" s="185">
        <v>44556</v>
      </c>
      <c r="C1519" s="180" t="s">
        <v>118</v>
      </c>
      <c r="D1519" s="179" t="s">
        <v>3</v>
      </c>
      <c r="E1519" s="179" t="s">
        <v>21</v>
      </c>
      <c r="F1519" s="179" t="s">
        <v>99</v>
      </c>
      <c r="G1519" s="179" t="s">
        <v>100</v>
      </c>
      <c r="H1519" s="179" t="s">
        <v>106</v>
      </c>
      <c r="I1519" s="183">
        <v>10</v>
      </c>
      <c r="AU1519" s="178"/>
      <c r="AV1519" s="178"/>
      <c r="AW1519" s="178"/>
      <c r="AX1519" s="178"/>
      <c r="AY1519" s="178"/>
      <c r="AZ1519" s="178"/>
      <c r="BA1519" s="178"/>
      <c r="BB1519" s="178"/>
      <c r="BC1519" s="178"/>
      <c r="BD1519" s="178"/>
      <c r="CF1519" s="178"/>
    </row>
    <row r="1520" spans="1:84" ht="15.75" x14ac:dyDescent="0.25">
      <c r="A1520" s="103" t="str">
        <f>DataTable3[[#This Row],[FlightNumber]]&amp;" "&amp;DataTable3[[#This Row],[Departure Date]]</f>
        <v>VS28y 44556</v>
      </c>
      <c r="B1520" s="185">
        <v>44556</v>
      </c>
      <c r="C1520" s="180" t="s">
        <v>120</v>
      </c>
      <c r="D1520" s="179" t="s">
        <v>21</v>
      </c>
      <c r="E1520" s="179" t="s">
        <v>2</v>
      </c>
      <c r="F1520" s="179" t="s">
        <v>101</v>
      </c>
      <c r="G1520" s="179" t="s">
        <v>100</v>
      </c>
      <c r="H1520" s="179" t="s">
        <v>109</v>
      </c>
      <c r="I1520" s="183">
        <v>10</v>
      </c>
      <c r="AU1520" s="178"/>
      <c r="AV1520" s="178"/>
      <c r="AW1520" s="178"/>
      <c r="AX1520" s="178"/>
      <c r="AY1520" s="178"/>
      <c r="AZ1520" s="178"/>
      <c r="BA1520" s="178"/>
      <c r="BB1520" s="178"/>
      <c r="BC1520" s="178"/>
      <c r="BD1520" s="178"/>
      <c r="CF1520" s="178"/>
    </row>
    <row r="1521" spans="1:84" ht="15.75" x14ac:dyDescent="0.25">
      <c r="A1521" s="103" t="str">
        <f>DataTable3[[#This Row],[FlightNumber]]&amp;" "&amp;DataTable3[[#This Row],[Departure Date]]</f>
        <v>VS27y 44556</v>
      </c>
      <c r="B1521" s="185">
        <v>44556</v>
      </c>
      <c r="C1521" s="180" t="s">
        <v>117</v>
      </c>
      <c r="D1521" s="179" t="s">
        <v>2</v>
      </c>
      <c r="E1521" s="179" t="s">
        <v>21</v>
      </c>
      <c r="F1521" s="179" t="s">
        <v>99</v>
      </c>
      <c r="G1521" s="179" t="s">
        <v>100</v>
      </c>
      <c r="H1521" s="179" t="s">
        <v>107</v>
      </c>
      <c r="I1521" s="183">
        <v>10</v>
      </c>
      <c r="AU1521" s="178"/>
      <c r="AV1521" s="178"/>
      <c r="AW1521" s="178"/>
      <c r="AX1521" s="178"/>
      <c r="AY1521" s="178"/>
      <c r="AZ1521" s="178"/>
      <c r="BA1521" s="178"/>
      <c r="BB1521" s="178"/>
      <c r="BC1521" s="178"/>
      <c r="BD1521" s="178"/>
      <c r="CF1521" s="178"/>
    </row>
    <row r="1522" spans="1:84" ht="15.75" x14ac:dyDescent="0.25">
      <c r="A1522" s="103" t="str">
        <f>DataTable3[[#This Row],[FlightNumber]]&amp;" "&amp;DataTable3[[#This Row],[Departure Date]]</f>
        <v>VS27y 44557</v>
      </c>
      <c r="B1522" s="185">
        <v>44557</v>
      </c>
      <c r="C1522" s="180" t="s">
        <v>117</v>
      </c>
      <c r="D1522" s="179" t="s">
        <v>2</v>
      </c>
      <c r="E1522" s="179" t="s">
        <v>21</v>
      </c>
      <c r="F1522" s="179" t="s">
        <v>99</v>
      </c>
      <c r="G1522" s="179" t="s">
        <v>100</v>
      </c>
      <c r="H1522" s="179" t="s">
        <v>107</v>
      </c>
      <c r="I1522" s="183">
        <v>10</v>
      </c>
      <c r="AU1522" s="178"/>
      <c r="AV1522" s="178"/>
      <c r="AW1522" s="178"/>
      <c r="AX1522" s="178"/>
      <c r="AY1522" s="178"/>
      <c r="AZ1522" s="178"/>
      <c r="BA1522" s="178"/>
      <c r="BB1522" s="178"/>
      <c r="BC1522" s="178"/>
      <c r="BD1522" s="178"/>
      <c r="CF1522" s="178"/>
    </row>
    <row r="1523" spans="1:84" ht="15.75" x14ac:dyDescent="0.25">
      <c r="A1523" s="103" t="str">
        <f>DataTable3[[#This Row],[FlightNumber]]&amp;" "&amp;DataTable3[[#This Row],[Departure Date]]</f>
        <v>VS28y 44557</v>
      </c>
      <c r="B1523" s="185">
        <v>44557</v>
      </c>
      <c r="C1523" s="180" t="s">
        <v>120</v>
      </c>
      <c r="D1523" s="179" t="s">
        <v>21</v>
      </c>
      <c r="E1523" s="179" t="s">
        <v>2</v>
      </c>
      <c r="F1523" s="179" t="s">
        <v>101</v>
      </c>
      <c r="G1523" s="179" t="s">
        <v>100</v>
      </c>
      <c r="H1523" s="179" t="s">
        <v>109</v>
      </c>
      <c r="I1523" s="183">
        <v>10</v>
      </c>
      <c r="AU1523" s="178"/>
      <c r="AV1523" s="178"/>
      <c r="AW1523" s="178"/>
      <c r="AX1523" s="178"/>
      <c r="AY1523" s="178"/>
      <c r="AZ1523" s="178"/>
      <c r="BA1523" s="178"/>
      <c r="BB1523" s="178"/>
      <c r="BC1523" s="178"/>
      <c r="BD1523" s="178"/>
      <c r="CF1523" s="178"/>
    </row>
    <row r="1524" spans="1:84" ht="15.75" x14ac:dyDescent="0.25">
      <c r="A1524" s="103" t="str">
        <f>DataTable3[[#This Row],[FlightNumber]]&amp;" "&amp;DataTable3[[#This Row],[Departure Date]]</f>
        <v>VS75y 44557</v>
      </c>
      <c r="B1524" s="185">
        <v>44557</v>
      </c>
      <c r="C1524" s="180" t="s">
        <v>118</v>
      </c>
      <c r="D1524" s="179" t="s">
        <v>3</v>
      </c>
      <c r="E1524" s="179" t="s">
        <v>21</v>
      </c>
      <c r="F1524" s="179" t="s">
        <v>99</v>
      </c>
      <c r="G1524" s="179" t="s">
        <v>100</v>
      </c>
      <c r="H1524" s="179" t="s">
        <v>106</v>
      </c>
      <c r="I1524" s="183">
        <v>10</v>
      </c>
      <c r="AU1524" s="178"/>
      <c r="AV1524" s="178"/>
      <c r="AW1524" s="178"/>
      <c r="AX1524" s="178"/>
      <c r="AY1524" s="178"/>
      <c r="AZ1524" s="178"/>
      <c r="BA1524" s="178"/>
      <c r="BB1524" s="178"/>
      <c r="BC1524" s="178"/>
      <c r="BD1524" s="178"/>
      <c r="CF1524" s="178"/>
    </row>
    <row r="1525" spans="1:84" ht="15.75" x14ac:dyDescent="0.25">
      <c r="A1525" s="103" t="str">
        <f>DataTable3[[#This Row],[FlightNumber]]&amp;" "&amp;DataTable3[[#This Row],[Departure Date]]</f>
        <v>VS76y 44557</v>
      </c>
      <c r="B1525" s="185">
        <v>44557</v>
      </c>
      <c r="C1525" s="180" t="s">
        <v>119</v>
      </c>
      <c r="D1525" s="179" t="s">
        <v>21</v>
      </c>
      <c r="E1525" s="179" t="s">
        <v>3</v>
      </c>
      <c r="F1525" s="179" t="s">
        <v>101</v>
      </c>
      <c r="G1525" s="179" t="s">
        <v>100</v>
      </c>
      <c r="H1525" s="179" t="s">
        <v>104</v>
      </c>
      <c r="I1525" s="183">
        <v>10</v>
      </c>
      <c r="AU1525" s="178"/>
      <c r="AV1525" s="178"/>
      <c r="AW1525" s="178"/>
      <c r="AX1525" s="178"/>
      <c r="AY1525" s="178"/>
      <c r="AZ1525" s="178"/>
      <c r="BA1525" s="178"/>
      <c r="BB1525" s="178"/>
      <c r="BC1525" s="178"/>
      <c r="BD1525" s="178"/>
      <c r="CF1525" s="178"/>
    </row>
    <row r="1526" spans="1:84" ht="15.75" x14ac:dyDescent="0.25">
      <c r="A1526" s="103" t="str">
        <f>DataTable3[[#This Row],[FlightNumber]]&amp;" "&amp;DataTable3[[#This Row],[Departure Date]]</f>
        <v>VS76y 44558</v>
      </c>
      <c r="B1526" s="185">
        <v>44558</v>
      </c>
      <c r="C1526" s="180" t="s">
        <v>119</v>
      </c>
      <c r="D1526" s="179" t="s">
        <v>21</v>
      </c>
      <c r="E1526" s="179" t="s">
        <v>3</v>
      </c>
      <c r="F1526" s="179" t="s">
        <v>101</v>
      </c>
      <c r="G1526" s="179" t="s">
        <v>100</v>
      </c>
      <c r="H1526" s="179" t="s">
        <v>104</v>
      </c>
      <c r="I1526" s="183">
        <v>10</v>
      </c>
      <c r="AU1526" s="178"/>
      <c r="AV1526" s="178"/>
      <c r="AW1526" s="178"/>
      <c r="AX1526" s="178"/>
      <c r="AY1526" s="178"/>
      <c r="AZ1526" s="178"/>
      <c r="BA1526" s="178"/>
      <c r="BB1526" s="178"/>
      <c r="BC1526" s="178"/>
      <c r="BD1526" s="178"/>
      <c r="CF1526" s="178"/>
    </row>
    <row r="1527" spans="1:84" ht="15.75" x14ac:dyDescent="0.25">
      <c r="A1527" s="103" t="str">
        <f>DataTable3[[#This Row],[FlightNumber]]&amp;" "&amp;DataTable3[[#This Row],[Departure Date]]</f>
        <v>VS75y 44558</v>
      </c>
      <c r="B1527" s="185">
        <v>44558</v>
      </c>
      <c r="C1527" s="180" t="s">
        <v>118</v>
      </c>
      <c r="D1527" s="179" t="s">
        <v>3</v>
      </c>
      <c r="E1527" s="179" t="s">
        <v>21</v>
      </c>
      <c r="F1527" s="179" t="s">
        <v>99</v>
      </c>
      <c r="G1527" s="179" t="s">
        <v>100</v>
      </c>
      <c r="H1527" s="179" t="s">
        <v>106</v>
      </c>
      <c r="I1527" s="183">
        <v>10</v>
      </c>
      <c r="AU1527" s="178"/>
      <c r="AV1527" s="178"/>
      <c r="AW1527" s="178"/>
      <c r="AX1527" s="178"/>
      <c r="AY1527" s="178"/>
      <c r="AZ1527" s="178"/>
      <c r="BA1527" s="178"/>
      <c r="BB1527" s="178"/>
      <c r="BC1527" s="178"/>
      <c r="BD1527" s="178"/>
      <c r="CF1527" s="178"/>
    </row>
    <row r="1528" spans="1:84" ht="15.75" x14ac:dyDescent="0.25">
      <c r="A1528" s="103" t="str">
        <f>DataTable3[[#This Row],[FlightNumber]]&amp;" "&amp;DataTable3[[#This Row],[Departure Date]]</f>
        <v>VS28y 44558</v>
      </c>
      <c r="B1528" s="185">
        <v>44558</v>
      </c>
      <c r="C1528" s="180" t="s">
        <v>120</v>
      </c>
      <c r="D1528" s="179" t="s">
        <v>21</v>
      </c>
      <c r="E1528" s="179" t="s">
        <v>2</v>
      </c>
      <c r="F1528" s="179" t="s">
        <v>101</v>
      </c>
      <c r="G1528" s="179" t="s">
        <v>100</v>
      </c>
      <c r="H1528" s="179" t="s">
        <v>109</v>
      </c>
      <c r="I1528" s="183">
        <v>10</v>
      </c>
      <c r="AU1528" s="178"/>
      <c r="AV1528" s="178"/>
      <c r="AW1528" s="178"/>
      <c r="AX1528" s="178"/>
      <c r="AY1528" s="178"/>
      <c r="AZ1528" s="178"/>
      <c r="BA1528" s="178"/>
      <c r="BB1528" s="178"/>
      <c r="BC1528" s="178"/>
      <c r="BD1528" s="178"/>
      <c r="CF1528" s="178"/>
    </row>
    <row r="1529" spans="1:84" ht="15.75" x14ac:dyDescent="0.25">
      <c r="A1529" s="103" t="str">
        <f>DataTable3[[#This Row],[FlightNumber]]&amp;" "&amp;DataTable3[[#This Row],[Departure Date]]</f>
        <v>VS27y 44558</v>
      </c>
      <c r="B1529" s="185">
        <v>44558</v>
      </c>
      <c r="C1529" s="180" t="s">
        <v>117</v>
      </c>
      <c r="D1529" s="179" t="s">
        <v>2</v>
      </c>
      <c r="E1529" s="179" t="s">
        <v>21</v>
      </c>
      <c r="F1529" s="179" t="s">
        <v>99</v>
      </c>
      <c r="G1529" s="179" t="s">
        <v>100</v>
      </c>
      <c r="H1529" s="179" t="s">
        <v>107</v>
      </c>
      <c r="I1529" s="183">
        <v>10</v>
      </c>
      <c r="AU1529" s="178"/>
      <c r="AV1529" s="178"/>
      <c r="AW1529" s="178"/>
      <c r="AX1529" s="178"/>
      <c r="AY1529" s="178"/>
      <c r="AZ1529" s="178"/>
      <c r="BA1529" s="178"/>
      <c r="BB1529" s="178"/>
      <c r="BC1529" s="178"/>
      <c r="BD1529" s="178"/>
      <c r="CF1529" s="178"/>
    </row>
    <row r="1530" spans="1:84" ht="15.75" x14ac:dyDescent="0.25">
      <c r="A1530" s="103" t="str">
        <f>DataTable3[[#This Row],[FlightNumber]]&amp;" "&amp;DataTable3[[#This Row],[Departure Date]]</f>
        <v>VS27y 44559</v>
      </c>
      <c r="B1530" s="185">
        <v>44559</v>
      </c>
      <c r="C1530" s="180" t="s">
        <v>117</v>
      </c>
      <c r="D1530" s="179" t="s">
        <v>2</v>
      </c>
      <c r="E1530" s="179" t="s">
        <v>21</v>
      </c>
      <c r="F1530" s="179" t="s">
        <v>99</v>
      </c>
      <c r="G1530" s="179" t="s">
        <v>100</v>
      </c>
      <c r="H1530" s="179" t="s">
        <v>107</v>
      </c>
      <c r="I1530" s="183">
        <v>10</v>
      </c>
      <c r="AU1530" s="178"/>
      <c r="AV1530" s="178"/>
      <c r="AW1530" s="178"/>
      <c r="AX1530" s="178"/>
      <c r="AY1530" s="178"/>
      <c r="AZ1530" s="178"/>
      <c r="BA1530" s="178"/>
      <c r="BB1530" s="178"/>
      <c r="BC1530" s="178"/>
      <c r="BD1530" s="178"/>
      <c r="CF1530" s="178"/>
    </row>
    <row r="1531" spans="1:84" ht="15.75" x14ac:dyDescent="0.25">
      <c r="A1531" s="103" t="str">
        <f>DataTable3[[#This Row],[FlightNumber]]&amp;" "&amp;DataTable3[[#This Row],[Departure Date]]</f>
        <v>VS28y 44559</v>
      </c>
      <c r="B1531" s="185">
        <v>44559</v>
      </c>
      <c r="C1531" s="180" t="s">
        <v>120</v>
      </c>
      <c r="D1531" s="179" t="s">
        <v>21</v>
      </c>
      <c r="E1531" s="179" t="s">
        <v>2</v>
      </c>
      <c r="F1531" s="179" t="s">
        <v>101</v>
      </c>
      <c r="G1531" s="179" t="s">
        <v>100</v>
      </c>
      <c r="H1531" s="179" t="s">
        <v>109</v>
      </c>
      <c r="I1531" s="183">
        <v>10</v>
      </c>
      <c r="AU1531" s="178"/>
      <c r="AV1531" s="178"/>
      <c r="AW1531" s="178"/>
      <c r="AX1531" s="178"/>
      <c r="AY1531" s="178"/>
      <c r="AZ1531" s="178"/>
      <c r="BA1531" s="178"/>
      <c r="BB1531" s="178"/>
      <c r="BC1531" s="178"/>
      <c r="BD1531" s="178"/>
      <c r="CF1531" s="178"/>
    </row>
    <row r="1532" spans="1:84" ht="15.75" x14ac:dyDescent="0.25">
      <c r="A1532" s="103" t="str">
        <f>DataTable3[[#This Row],[FlightNumber]]&amp;" "&amp;DataTable3[[#This Row],[Departure Date]]</f>
        <v>VS75y 44559</v>
      </c>
      <c r="B1532" s="185">
        <v>44559</v>
      </c>
      <c r="C1532" s="180" t="s">
        <v>118</v>
      </c>
      <c r="D1532" s="179" t="s">
        <v>3</v>
      </c>
      <c r="E1532" s="179" t="s">
        <v>21</v>
      </c>
      <c r="F1532" s="179" t="s">
        <v>99</v>
      </c>
      <c r="G1532" s="179" t="s">
        <v>100</v>
      </c>
      <c r="H1532" s="179" t="s">
        <v>106</v>
      </c>
      <c r="I1532" s="183">
        <v>10</v>
      </c>
      <c r="AU1532" s="178"/>
      <c r="AV1532" s="178"/>
      <c r="AW1532" s="178"/>
      <c r="AX1532" s="178"/>
      <c r="AY1532" s="178"/>
      <c r="AZ1532" s="178"/>
      <c r="BA1532" s="178"/>
      <c r="BB1532" s="178"/>
      <c r="BC1532" s="178"/>
      <c r="BD1532" s="178"/>
      <c r="CF1532" s="178"/>
    </row>
    <row r="1533" spans="1:84" ht="15.75" x14ac:dyDescent="0.25">
      <c r="A1533" s="103" t="str">
        <f>DataTable3[[#This Row],[FlightNumber]]&amp;" "&amp;DataTable3[[#This Row],[Departure Date]]</f>
        <v>VS76y 44559</v>
      </c>
      <c r="B1533" s="185">
        <v>44559</v>
      </c>
      <c r="C1533" s="180" t="s">
        <v>119</v>
      </c>
      <c r="D1533" s="179" t="s">
        <v>21</v>
      </c>
      <c r="E1533" s="179" t="s">
        <v>3</v>
      </c>
      <c r="F1533" s="179" t="s">
        <v>101</v>
      </c>
      <c r="G1533" s="179" t="s">
        <v>100</v>
      </c>
      <c r="H1533" s="179" t="s">
        <v>104</v>
      </c>
      <c r="I1533" s="183">
        <v>10</v>
      </c>
      <c r="AU1533" s="178"/>
      <c r="AV1533" s="178"/>
      <c r="AW1533" s="178"/>
      <c r="AX1533" s="178"/>
      <c r="AY1533" s="178"/>
      <c r="AZ1533" s="178"/>
      <c r="BA1533" s="178"/>
      <c r="BB1533" s="178"/>
      <c r="BC1533" s="178"/>
      <c r="BD1533" s="178"/>
      <c r="CF1533" s="178"/>
    </row>
    <row r="1534" spans="1:84" ht="15.75" x14ac:dyDescent="0.25">
      <c r="A1534" s="103" t="str">
        <f>DataTable3[[#This Row],[FlightNumber]]&amp;" "&amp;DataTable3[[#This Row],[Departure Date]]</f>
        <v>VS76y 44560</v>
      </c>
      <c r="B1534" s="185">
        <v>44560</v>
      </c>
      <c r="C1534" s="180" t="s">
        <v>119</v>
      </c>
      <c r="D1534" s="179" t="s">
        <v>21</v>
      </c>
      <c r="E1534" s="179" t="s">
        <v>3</v>
      </c>
      <c r="F1534" s="179" t="s">
        <v>101</v>
      </c>
      <c r="G1534" s="179" t="s">
        <v>100</v>
      </c>
      <c r="H1534" s="179" t="s">
        <v>104</v>
      </c>
      <c r="I1534" s="183">
        <v>10</v>
      </c>
      <c r="AU1534" s="178"/>
      <c r="AV1534" s="178"/>
      <c r="AW1534" s="178"/>
      <c r="AX1534" s="178"/>
      <c r="AY1534" s="178"/>
      <c r="AZ1534" s="178"/>
      <c r="BA1534" s="178"/>
      <c r="BB1534" s="178"/>
      <c r="BC1534" s="178"/>
      <c r="BD1534" s="178"/>
      <c r="CF1534" s="178"/>
    </row>
    <row r="1535" spans="1:84" ht="15.75" x14ac:dyDescent="0.25">
      <c r="A1535" s="103" t="str">
        <f>DataTable3[[#This Row],[FlightNumber]]&amp;" "&amp;DataTable3[[#This Row],[Departure Date]]</f>
        <v>VS75y 44560</v>
      </c>
      <c r="B1535" s="185">
        <v>44560</v>
      </c>
      <c r="C1535" s="180" t="s">
        <v>118</v>
      </c>
      <c r="D1535" s="179" t="s">
        <v>3</v>
      </c>
      <c r="E1535" s="179" t="s">
        <v>21</v>
      </c>
      <c r="F1535" s="179" t="s">
        <v>99</v>
      </c>
      <c r="G1535" s="179" t="s">
        <v>100</v>
      </c>
      <c r="H1535" s="179" t="s">
        <v>106</v>
      </c>
      <c r="I1535" s="183">
        <v>10</v>
      </c>
      <c r="AU1535" s="178"/>
      <c r="AV1535" s="178"/>
      <c r="AW1535" s="178"/>
      <c r="AX1535" s="178"/>
      <c r="AY1535" s="178"/>
      <c r="AZ1535" s="178"/>
      <c r="BA1535" s="178"/>
      <c r="BB1535" s="178"/>
      <c r="BC1535" s="178"/>
      <c r="BD1535" s="178"/>
      <c r="CF1535" s="178"/>
    </row>
    <row r="1536" spans="1:84" ht="15.75" x14ac:dyDescent="0.25">
      <c r="A1536" s="103" t="str">
        <f>DataTable3[[#This Row],[FlightNumber]]&amp;" "&amp;DataTable3[[#This Row],[Departure Date]]</f>
        <v>VS28y 44560</v>
      </c>
      <c r="B1536" s="185">
        <v>44560</v>
      </c>
      <c r="C1536" s="180" t="s">
        <v>120</v>
      </c>
      <c r="D1536" s="179" t="s">
        <v>21</v>
      </c>
      <c r="E1536" s="179" t="s">
        <v>2</v>
      </c>
      <c r="F1536" s="179" t="s">
        <v>101</v>
      </c>
      <c r="G1536" s="179" t="s">
        <v>100</v>
      </c>
      <c r="H1536" s="179" t="s">
        <v>109</v>
      </c>
      <c r="I1536" s="183">
        <v>10</v>
      </c>
      <c r="AU1536" s="178"/>
      <c r="AV1536" s="178"/>
      <c r="AW1536" s="178"/>
      <c r="AX1536" s="178"/>
      <c r="AY1536" s="178"/>
      <c r="AZ1536" s="178"/>
      <c r="BA1536" s="178"/>
      <c r="BB1536" s="178"/>
      <c r="BC1536" s="178"/>
      <c r="BD1536" s="178"/>
      <c r="CF1536" s="178"/>
    </row>
    <row r="1537" spans="1:84" ht="15.75" x14ac:dyDescent="0.25">
      <c r="A1537" s="103" t="str">
        <f>DataTable3[[#This Row],[FlightNumber]]&amp;" "&amp;DataTable3[[#This Row],[Departure Date]]</f>
        <v>VS27y 44560</v>
      </c>
      <c r="B1537" s="185">
        <v>44560</v>
      </c>
      <c r="C1537" s="180" t="s">
        <v>117</v>
      </c>
      <c r="D1537" s="179" t="s">
        <v>2</v>
      </c>
      <c r="E1537" s="179" t="s">
        <v>21</v>
      </c>
      <c r="F1537" s="179" t="s">
        <v>99</v>
      </c>
      <c r="G1537" s="179" t="s">
        <v>100</v>
      </c>
      <c r="H1537" s="179" t="s">
        <v>107</v>
      </c>
      <c r="I1537" s="183">
        <v>10</v>
      </c>
      <c r="AU1537" s="178"/>
      <c r="AV1537" s="178"/>
      <c r="AW1537" s="178"/>
      <c r="AX1537" s="178"/>
      <c r="AY1537" s="178"/>
      <c r="AZ1537" s="178"/>
      <c r="BA1537" s="178"/>
      <c r="BB1537" s="178"/>
      <c r="BC1537" s="178"/>
      <c r="BD1537" s="178"/>
      <c r="CF1537" s="178"/>
    </row>
    <row r="1538" spans="1:84" ht="15.75" x14ac:dyDescent="0.25">
      <c r="A1538" s="103" t="str">
        <f>DataTable3[[#This Row],[FlightNumber]]&amp;" "&amp;DataTable3[[#This Row],[Departure Date]]</f>
        <v>VS27y 44561</v>
      </c>
      <c r="B1538" s="185">
        <v>44561</v>
      </c>
      <c r="C1538" s="180" t="s">
        <v>117</v>
      </c>
      <c r="D1538" s="179" t="s">
        <v>2</v>
      </c>
      <c r="E1538" s="179" t="s">
        <v>21</v>
      </c>
      <c r="F1538" s="179" t="s">
        <v>99</v>
      </c>
      <c r="G1538" s="179" t="s">
        <v>100</v>
      </c>
      <c r="H1538" s="179" t="s">
        <v>107</v>
      </c>
      <c r="I1538" s="183">
        <v>10</v>
      </c>
      <c r="AU1538" s="178"/>
      <c r="AV1538" s="178"/>
      <c r="AW1538" s="178"/>
      <c r="AX1538" s="178"/>
      <c r="AY1538" s="178"/>
      <c r="AZ1538" s="178"/>
      <c r="BA1538" s="178"/>
      <c r="BB1538" s="178"/>
      <c r="BC1538" s="178"/>
      <c r="BD1538" s="178"/>
      <c r="CF1538" s="178"/>
    </row>
    <row r="1539" spans="1:84" ht="15.75" x14ac:dyDescent="0.25">
      <c r="A1539" s="103" t="str">
        <f>DataTable3[[#This Row],[FlightNumber]]&amp;" "&amp;DataTable3[[#This Row],[Departure Date]]</f>
        <v>VS28y 44561</v>
      </c>
      <c r="B1539" s="185">
        <v>44561</v>
      </c>
      <c r="C1539" s="180" t="s">
        <v>120</v>
      </c>
      <c r="D1539" s="179" t="s">
        <v>21</v>
      </c>
      <c r="E1539" s="179" t="s">
        <v>2</v>
      </c>
      <c r="F1539" s="179" t="s">
        <v>101</v>
      </c>
      <c r="G1539" s="179" t="s">
        <v>100</v>
      </c>
      <c r="H1539" s="179" t="s">
        <v>109</v>
      </c>
      <c r="I1539" s="183">
        <v>10</v>
      </c>
      <c r="AU1539" s="178"/>
      <c r="AV1539" s="178"/>
      <c r="AW1539" s="178"/>
      <c r="AX1539" s="178"/>
      <c r="AY1539" s="178"/>
      <c r="AZ1539" s="178"/>
      <c r="BA1539" s="178"/>
      <c r="BB1539" s="178"/>
      <c r="BC1539" s="178"/>
      <c r="BD1539" s="178"/>
      <c r="CF1539" s="178"/>
    </row>
    <row r="1540" spans="1:84" ht="15.75" x14ac:dyDescent="0.25">
      <c r="A1540" s="103" t="str">
        <f>DataTable3[[#This Row],[FlightNumber]]&amp;" "&amp;DataTable3[[#This Row],[Departure Date]]</f>
        <v>VS75y 44561</v>
      </c>
      <c r="B1540" s="185">
        <v>44561</v>
      </c>
      <c r="C1540" s="180" t="s">
        <v>118</v>
      </c>
      <c r="D1540" s="179" t="s">
        <v>3</v>
      </c>
      <c r="E1540" s="179" t="s">
        <v>21</v>
      </c>
      <c r="F1540" s="179" t="s">
        <v>99</v>
      </c>
      <c r="G1540" s="179" t="s">
        <v>100</v>
      </c>
      <c r="H1540" s="179" t="s">
        <v>106</v>
      </c>
      <c r="I1540" s="183">
        <v>10</v>
      </c>
      <c r="AU1540" s="178"/>
      <c r="AV1540" s="178"/>
      <c r="AW1540" s="178"/>
      <c r="AX1540" s="178"/>
      <c r="AY1540" s="178"/>
      <c r="AZ1540" s="178"/>
      <c r="BA1540" s="178"/>
      <c r="BB1540" s="178"/>
      <c r="BC1540" s="178"/>
      <c r="BD1540" s="178"/>
      <c r="CF1540" s="178"/>
    </row>
    <row r="1541" spans="1:84" ht="15.75" x14ac:dyDescent="0.25">
      <c r="A1541" s="103" t="str">
        <f>DataTable3[[#This Row],[FlightNumber]]&amp;" "&amp;DataTable3[[#This Row],[Departure Date]]</f>
        <v>VS76y 44561</v>
      </c>
      <c r="B1541" s="185">
        <v>44561</v>
      </c>
      <c r="C1541" s="180" t="s">
        <v>119</v>
      </c>
      <c r="D1541" s="179" t="s">
        <v>21</v>
      </c>
      <c r="E1541" s="179" t="s">
        <v>3</v>
      </c>
      <c r="F1541" s="179" t="s">
        <v>101</v>
      </c>
      <c r="G1541" s="179" t="s">
        <v>100</v>
      </c>
      <c r="H1541" s="179" t="s">
        <v>104</v>
      </c>
      <c r="I1541" s="183">
        <v>10</v>
      </c>
      <c r="AU1541" s="178"/>
      <c r="AV1541" s="178"/>
      <c r="AW1541" s="178"/>
      <c r="AX1541" s="178"/>
      <c r="AY1541" s="178"/>
      <c r="AZ1541" s="178"/>
      <c r="BA1541" s="178"/>
      <c r="BB1541" s="178"/>
      <c r="BC1541" s="178"/>
      <c r="BD1541" s="178"/>
      <c r="CF1541" s="178"/>
    </row>
    <row r="1542" spans="1:84" ht="15.75" x14ac:dyDescent="0.25">
      <c r="A1542" s="103" t="str">
        <f>DataTable3[[#This Row],[FlightNumber]]&amp;" "&amp;DataTable3[[#This Row],[Departure Date]]</f>
        <v>VS76y 44562</v>
      </c>
      <c r="B1542" s="185">
        <v>44562</v>
      </c>
      <c r="C1542" s="180" t="s">
        <v>119</v>
      </c>
      <c r="D1542" s="179" t="s">
        <v>21</v>
      </c>
      <c r="E1542" s="179" t="s">
        <v>3</v>
      </c>
      <c r="F1542" s="179" t="s">
        <v>101</v>
      </c>
      <c r="G1542" s="179" t="s">
        <v>100</v>
      </c>
      <c r="H1542" s="179" t="s">
        <v>104</v>
      </c>
      <c r="I1542" s="183">
        <v>10</v>
      </c>
      <c r="AU1542" s="178"/>
      <c r="AV1542" s="178"/>
      <c r="AW1542" s="178"/>
      <c r="AX1542" s="178"/>
      <c r="AY1542" s="178"/>
      <c r="AZ1542" s="178"/>
      <c r="BA1542" s="178"/>
      <c r="BB1542" s="178"/>
      <c r="BC1542" s="178"/>
      <c r="BD1542" s="178"/>
      <c r="CF1542" s="178"/>
    </row>
    <row r="1543" spans="1:84" ht="15.75" x14ac:dyDescent="0.25">
      <c r="A1543" s="103" t="str">
        <f>DataTable3[[#This Row],[FlightNumber]]&amp;" "&amp;DataTable3[[#This Row],[Departure Date]]</f>
        <v>VS75y 44562</v>
      </c>
      <c r="B1543" s="185">
        <v>44562</v>
      </c>
      <c r="C1543" s="180" t="s">
        <v>118</v>
      </c>
      <c r="D1543" s="179" t="s">
        <v>3</v>
      </c>
      <c r="E1543" s="179" t="s">
        <v>21</v>
      </c>
      <c r="F1543" s="179" t="s">
        <v>99</v>
      </c>
      <c r="G1543" s="179" t="s">
        <v>100</v>
      </c>
      <c r="H1543" s="179" t="s">
        <v>106</v>
      </c>
      <c r="I1543" s="183">
        <v>10</v>
      </c>
      <c r="AU1543" s="178"/>
      <c r="AV1543" s="178"/>
      <c r="AW1543" s="178"/>
      <c r="AX1543" s="178"/>
      <c r="AY1543" s="178"/>
      <c r="AZ1543" s="178"/>
      <c r="BA1543" s="178"/>
      <c r="BB1543" s="178"/>
      <c r="BC1543" s="178"/>
      <c r="BD1543" s="178"/>
      <c r="CF1543" s="178"/>
    </row>
    <row r="1544" spans="1:84" ht="15.75" x14ac:dyDescent="0.25">
      <c r="A1544" s="103" t="str">
        <f>DataTable3[[#This Row],[FlightNumber]]&amp;" "&amp;DataTable3[[#This Row],[Departure Date]]</f>
        <v>VS28y 44562</v>
      </c>
      <c r="B1544" s="185">
        <v>44562</v>
      </c>
      <c r="C1544" s="180" t="s">
        <v>120</v>
      </c>
      <c r="D1544" s="179" t="s">
        <v>21</v>
      </c>
      <c r="E1544" s="179" t="s">
        <v>2</v>
      </c>
      <c r="F1544" s="179" t="s">
        <v>101</v>
      </c>
      <c r="G1544" s="179" t="s">
        <v>100</v>
      </c>
      <c r="H1544" s="179" t="s">
        <v>109</v>
      </c>
      <c r="I1544" s="183">
        <v>10</v>
      </c>
      <c r="AU1544" s="178"/>
      <c r="AV1544" s="178"/>
      <c r="AW1544" s="178"/>
      <c r="AX1544" s="178"/>
      <c r="AY1544" s="178"/>
      <c r="AZ1544" s="178"/>
      <c r="BA1544" s="178"/>
      <c r="BB1544" s="178"/>
      <c r="BC1544" s="178"/>
      <c r="BD1544" s="178"/>
      <c r="CF1544" s="178"/>
    </row>
    <row r="1545" spans="1:84" ht="15.75" x14ac:dyDescent="0.25">
      <c r="A1545" s="103" t="str">
        <f>DataTable3[[#This Row],[FlightNumber]]&amp;" "&amp;DataTable3[[#This Row],[Departure Date]]</f>
        <v>VS27y 44562</v>
      </c>
      <c r="B1545" s="185">
        <v>44562</v>
      </c>
      <c r="C1545" s="180" t="s">
        <v>117</v>
      </c>
      <c r="D1545" s="179" t="s">
        <v>2</v>
      </c>
      <c r="E1545" s="179" t="s">
        <v>21</v>
      </c>
      <c r="F1545" s="179" t="s">
        <v>99</v>
      </c>
      <c r="G1545" s="179" t="s">
        <v>100</v>
      </c>
      <c r="H1545" s="179" t="s">
        <v>107</v>
      </c>
      <c r="I1545" s="183">
        <v>10</v>
      </c>
      <c r="AU1545" s="178"/>
      <c r="AV1545" s="178"/>
      <c r="AW1545" s="178"/>
      <c r="AX1545" s="178"/>
      <c r="AY1545" s="178"/>
      <c r="AZ1545" s="178"/>
      <c r="BA1545" s="178"/>
      <c r="BB1545" s="178"/>
      <c r="BC1545" s="178"/>
      <c r="BD1545" s="178"/>
      <c r="CF1545" s="178"/>
    </row>
    <row r="1546" spans="1:84" ht="15.75" x14ac:dyDescent="0.25">
      <c r="A1546" s="103" t="str">
        <f>DataTable3[[#This Row],[FlightNumber]]&amp;" "&amp;DataTable3[[#This Row],[Departure Date]]</f>
        <v>VS27y 44563</v>
      </c>
      <c r="B1546" s="185">
        <v>44563</v>
      </c>
      <c r="C1546" s="180" t="s">
        <v>117</v>
      </c>
      <c r="D1546" s="179" t="s">
        <v>2</v>
      </c>
      <c r="E1546" s="179" t="s">
        <v>21</v>
      </c>
      <c r="F1546" s="179" t="s">
        <v>99</v>
      </c>
      <c r="G1546" s="179" t="s">
        <v>100</v>
      </c>
      <c r="H1546" s="179" t="s">
        <v>107</v>
      </c>
      <c r="I1546" s="183">
        <v>10</v>
      </c>
      <c r="AU1546" s="178"/>
      <c r="AV1546" s="178"/>
      <c r="AW1546" s="178"/>
      <c r="AX1546" s="178"/>
      <c r="AY1546" s="178"/>
      <c r="AZ1546" s="178"/>
      <c r="BA1546" s="178"/>
      <c r="BB1546" s="178"/>
      <c r="BC1546" s="178"/>
      <c r="BD1546" s="178"/>
      <c r="CF1546" s="178"/>
    </row>
    <row r="1547" spans="1:84" ht="15.75" x14ac:dyDescent="0.25">
      <c r="A1547" s="103" t="str">
        <f>DataTable3[[#This Row],[FlightNumber]]&amp;" "&amp;DataTable3[[#This Row],[Departure Date]]</f>
        <v>VS28y 44563</v>
      </c>
      <c r="B1547" s="185">
        <v>44563</v>
      </c>
      <c r="C1547" s="180" t="s">
        <v>120</v>
      </c>
      <c r="D1547" s="179" t="s">
        <v>21</v>
      </c>
      <c r="E1547" s="179" t="s">
        <v>2</v>
      </c>
      <c r="F1547" s="179" t="s">
        <v>101</v>
      </c>
      <c r="G1547" s="179" t="s">
        <v>100</v>
      </c>
      <c r="H1547" s="179" t="s">
        <v>109</v>
      </c>
      <c r="I1547" s="183">
        <v>10</v>
      </c>
      <c r="AU1547" s="178"/>
      <c r="AV1547" s="178"/>
      <c r="AW1547" s="178"/>
      <c r="AX1547" s="178"/>
      <c r="AY1547" s="178"/>
      <c r="AZ1547" s="178"/>
      <c r="BA1547" s="178"/>
      <c r="BB1547" s="178"/>
      <c r="BC1547" s="178"/>
      <c r="BD1547" s="178"/>
      <c r="CF1547" s="178"/>
    </row>
    <row r="1548" spans="1:84" ht="15.75" x14ac:dyDescent="0.25">
      <c r="A1548" s="103" t="str">
        <f>DataTable3[[#This Row],[FlightNumber]]&amp;" "&amp;DataTable3[[#This Row],[Departure Date]]</f>
        <v>VS75y 44563</v>
      </c>
      <c r="B1548" s="185">
        <v>44563</v>
      </c>
      <c r="C1548" s="180" t="s">
        <v>118</v>
      </c>
      <c r="D1548" s="179" t="s">
        <v>3</v>
      </c>
      <c r="E1548" s="179" t="s">
        <v>21</v>
      </c>
      <c r="F1548" s="179" t="s">
        <v>99</v>
      </c>
      <c r="G1548" s="179" t="s">
        <v>100</v>
      </c>
      <c r="H1548" s="179" t="s">
        <v>106</v>
      </c>
      <c r="I1548" s="183">
        <v>10</v>
      </c>
      <c r="AU1548" s="178"/>
      <c r="AV1548" s="178"/>
      <c r="AW1548" s="178"/>
      <c r="AX1548" s="178"/>
      <c r="AY1548" s="178"/>
      <c r="AZ1548" s="178"/>
      <c r="BA1548" s="178"/>
      <c r="BB1548" s="178"/>
      <c r="BC1548" s="178"/>
      <c r="BD1548" s="178"/>
      <c r="CF1548" s="178"/>
    </row>
    <row r="1549" spans="1:84" ht="15.75" x14ac:dyDescent="0.25">
      <c r="A1549" s="103" t="str">
        <f>DataTable3[[#This Row],[FlightNumber]]&amp;" "&amp;DataTable3[[#This Row],[Departure Date]]</f>
        <v>VS76y 44563</v>
      </c>
      <c r="B1549" s="185">
        <v>44563</v>
      </c>
      <c r="C1549" s="180" t="s">
        <v>119</v>
      </c>
      <c r="D1549" s="179" t="s">
        <v>21</v>
      </c>
      <c r="E1549" s="179" t="s">
        <v>3</v>
      </c>
      <c r="F1549" s="179" t="s">
        <v>101</v>
      </c>
      <c r="G1549" s="179" t="s">
        <v>100</v>
      </c>
      <c r="H1549" s="179" t="s">
        <v>104</v>
      </c>
      <c r="I1549" s="183">
        <v>10</v>
      </c>
      <c r="AU1549" s="178"/>
      <c r="AV1549" s="178"/>
      <c r="AW1549" s="178"/>
      <c r="AX1549" s="178"/>
      <c r="AY1549" s="178"/>
      <c r="AZ1549" s="178"/>
      <c r="BA1549" s="178"/>
      <c r="BB1549" s="178"/>
      <c r="BC1549" s="178"/>
      <c r="BD1549" s="178"/>
      <c r="CF1549" s="178"/>
    </row>
    <row r="1550" spans="1:84" ht="15.75" x14ac:dyDescent="0.25">
      <c r="A1550" s="103" t="str">
        <f>DataTable3[[#This Row],[FlightNumber]]&amp;" "&amp;DataTable3[[#This Row],[Departure Date]]</f>
        <v>VS76y 44564</v>
      </c>
      <c r="B1550" s="185">
        <v>44564</v>
      </c>
      <c r="C1550" s="180" t="s">
        <v>119</v>
      </c>
      <c r="D1550" s="179" t="s">
        <v>21</v>
      </c>
      <c r="E1550" s="179" t="s">
        <v>3</v>
      </c>
      <c r="F1550" s="179" t="s">
        <v>101</v>
      </c>
      <c r="G1550" s="179" t="s">
        <v>100</v>
      </c>
      <c r="H1550" s="179" t="s">
        <v>104</v>
      </c>
      <c r="I1550" s="183">
        <v>10</v>
      </c>
      <c r="AU1550" s="178"/>
      <c r="AV1550" s="178"/>
      <c r="AW1550" s="178"/>
      <c r="AX1550" s="178"/>
      <c r="AY1550" s="178"/>
      <c r="AZ1550" s="178"/>
      <c r="BA1550" s="178"/>
      <c r="BB1550" s="178"/>
      <c r="BC1550" s="178"/>
      <c r="BD1550" s="178"/>
      <c r="CF1550" s="178"/>
    </row>
    <row r="1551" spans="1:84" ht="15.75" x14ac:dyDescent="0.25">
      <c r="A1551" s="103" t="str">
        <f>DataTable3[[#This Row],[FlightNumber]]&amp;" "&amp;DataTable3[[#This Row],[Departure Date]]</f>
        <v>VS75y 44564</v>
      </c>
      <c r="B1551" s="185">
        <v>44564</v>
      </c>
      <c r="C1551" s="180" t="s">
        <v>118</v>
      </c>
      <c r="D1551" s="179" t="s">
        <v>3</v>
      </c>
      <c r="E1551" s="179" t="s">
        <v>21</v>
      </c>
      <c r="F1551" s="179" t="s">
        <v>99</v>
      </c>
      <c r="G1551" s="179" t="s">
        <v>100</v>
      </c>
      <c r="H1551" s="179" t="s">
        <v>106</v>
      </c>
      <c r="I1551" s="183">
        <v>10</v>
      </c>
      <c r="AU1551" s="178"/>
      <c r="AV1551" s="178"/>
      <c r="AW1551" s="178"/>
      <c r="AX1551" s="178"/>
      <c r="AY1551" s="178"/>
      <c r="AZ1551" s="178"/>
      <c r="BA1551" s="178"/>
      <c r="BB1551" s="178"/>
      <c r="BC1551" s="178"/>
      <c r="BD1551" s="178"/>
      <c r="CF1551" s="178"/>
    </row>
    <row r="1552" spans="1:84" ht="15.75" x14ac:dyDescent="0.25">
      <c r="A1552" s="103" t="str">
        <f>DataTable3[[#This Row],[FlightNumber]]&amp;" "&amp;DataTable3[[#This Row],[Departure Date]]</f>
        <v>VS28y 44564</v>
      </c>
      <c r="B1552" s="185">
        <v>44564</v>
      </c>
      <c r="C1552" s="180" t="s">
        <v>120</v>
      </c>
      <c r="D1552" s="179" t="s">
        <v>21</v>
      </c>
      <c r="E1552" s="179" t="s">
        <v>2</v>
      </c>
      <c r="F1552" s="179" t="s">
        <v>101</v>
      </c>
      <c r="G1552" s="179" t="s">
        <v>100</v>
      </c>
      <c r="H1552" s="179" t="s">
        <v>109</v>
      </c>
      <c r="I1552" s="183">
        <v>6</v>
      </c>
      <c r="AU1552" s="178"/>
      <c r="AV1552" s="178"/>
      <c r="AW1552" s="178"/>
      <c r="AX1552" s="178"/>
      <c r="AY1552" s="178"/>
      <c r="AZ1552" s="178"/>
      <c r="BA1552" s="178"/>
      <c r="BB1552" s="178"/>
      <c r="BC1552" s="178"/>
      <c r="BD1552" s="178"/>
      <c r="CF1552" s="178"/>
    </row>
    <row r="1553" spans="1:84" ht="15.75" x14ac:dyDescent="0.25">
      <c r="A1553" s="103" t="str">
        <f>DataTable3[[#This Row],[FlightNumber]]&amp;" "&amp;DataTable3[[#This Row],[Departure Date]]</f>
        <v>VS27y 44564</v>
      </c>
      <c r="B1553" s="185">
        <v>44564</v>
      </c>
      <c r="C1553" s="180" t="s">
        <v>117</v>
      </c>
      <c r="D1553" s="179" t="s">
        <v>2</v>
      </c>
      <c r="E1553" s="179" t="s">
        <v>21</v>
      </c>
      <c r="F1553" s="179" t="s">
        <v>99</v>
      </c>
      <c r="G1553" s="179" t="s">
        <v>100</v>
      </c>
      <c r="H1553" s="179" t="s">
        <v>107</v>
      </c>
      <c r="I1553" s="183">
        <v>10</v>
      </c>
      <c r="AU1553" s="178"/>
      <c r="AV1553" s="178"/>
      <c r="AW1553" s="178"/>
      <c r="AX1553" s="178"/>
      <c r="AY1553" s="178"/>
      <c r="AZ1553" s="178"/>
      <c r="BA1553" s="178"/>
      <c r="BB1553" s="178"/>
      <c r="BC1553" s="178"/>
      <c r="BD1553" s="178"/>
      <c r="CF1553" s="178"/>
    </row>
    <row r="1554" spans="1:84" ht="15.75" x14ac:dyDescent="0.25">
      <c r="A1554" s="103" t="str">
        <f>DataTable3[[#This Row],[FlightNumber]]&amp;" "&amp;DataTable3[[#This Row],[Departure Date]]</f>
        <v>VS27y 44565</v>
      </c>
      <c r="B1554" s="185">
        <v>44565</v>
      </c>
      <c r="C1554" s="180" t="s">
        <v>117</v>
      </c>
      <c r="D1554" s="179" t="s">
        <v>2</v>
      </c>
      <c r="E1554" s="179" t="s">
        <v>21</v>
      </c>
      <c r="F1554" s="179" t="s">
        <v>99</v>
      </c>
      <c r="G1554" s="179" t="s">
        <v>100</v>
      </c>
      <c r="H1554" s="179" t="s">
        <v>107</v>
      </c>
      <c r="I1554" s="183">
        <v>10</v>
      </c>
      <c r="AU1554" s="178"/>
      <c r="AV1554" s="178"/>
      <c r="AW1554" s="178"/>
      <c r="AX1554" s="178"/>
      <c r="AY1554" s="178"/>
      <c r="AZ1554" s="178"/>
      <c r="BA1554" s="178"/>
      <c r="BB1554" s="178"/>
      <c r="BC1554" s="178"/>
      <c r="BD1554" s="178"/>
      <c r="CF1554" s="178"/>
    </row>
    <row r="1555" spans="1:84" ht="15.75" x14ac:dyDescent="0.25">
      <c r="A1555" s="103" t="str">
        <f>DataTable3[[#This Row],[FlightNumber]]&amp;" "&amp;DataTable3[[#This Row],[Departure Date]]</f>
        <v>VS28y 44565</v>
      </c>
      <c r="B1555" s="185">
        <v>44565</v>
      </c>
      <c r="C1555" s="180" t="s">
        <v>120</v>
      </c>
      <c r="D1555" s="179" t="s">
        <v>21</v>
      </c>
      <c r="E1555" s="179" t="s">
        <v>2</v>
      </c>
      <c r="F1555" s="179" t="s">
        <v>101</v>
      </c>
      <c r="G1555" s="179" t="s">
        <v>100</v>
      </c>
      <c r="H1555" s="179" t="s">
        <v>109</v>
      </c>
      <c r="I1555" s="183">
        <v>10</v>
      </c>
      <c r="AU1555" s="178"/>
      <c r="AV1555" s="178"/>
      <c r="AW1555" s="178"/>
      <c r="AX1555" s="178"/>
      <c r="AY1555" s="178"/>
      <c r="AZ1555" s="178"/>
      <c r="BA1555" s="178"/>
      <c r="BB1555" s="178"/>
      <c r="BC1555" s="178"/>
      <c r="BD1555" s="178"/>
      <c r="CF1555" s="178"/>
    </row>
    <row r="1556" spans="1:84" ht="15.75" x14ac:dyDescent="0.25">
      <c r="A1556" s="103" t="str">
        <f>DataTable3[[#This Row],[FlightNumber]]&amp;" "&amp;DataTable3[[#This Row],[Departure Date]]</f>
        <v>VS75y 44565</v>
      </c>
      <c r="B1556" s="185">
        <v>44565</v>
      </c>
      <c r="C1556" s="180" t="s">
        <v>118</v>
      </c>
      <c r="D1556" s="179" t="s">
        <v>3</v>
      </c>
      <c r="E1556" s="179" t="s">
        <v>21</v>
      </c>
      <c r="F1556" s="179" t="s">
        <v>99</v>
      </c>
      <c r="G1556" s="179" t="s">
        <v>100</v>
      </c>
      <c r="H1556" s="179" t="s">
        <v>106</v>
      </c>
      <c r="I1556" s="183">
        <v>10</v>
      </c>
      <c r="AN1556" s="177"/>
      <c r="AO1556" s="176"/>
      <c r="AP1556" s="177"/>
      <c r="AQ1556" s="176"/>
      <c r="AR1556" s="177"/>
      <c r="AS1556" s="176"/>
      <c r="AT1556" s="177"/>
      <c r="AU1556" s="176"/>
      <c r="AV1556" s="177"/>
      <c r="AW1556" s="176"/>
      <c r="AX1556" s="178"/>
      <c r="AY1556" s="178"/>
      <c r="AZ1556" s="178"/>
      <c r="BA1556" s="178"/>
      <c r="BB1556" s="178"/>
      <c r="BC1556" s="178"/>
      <c r="BD1556" s="178"/>
      <c r="BY1556" s="177"/>
      <c r="CF1556" s="178"/>
    </row>
    <row r="1557" spans="1:84" ht="15.75" x14ac:dyDescent="0.25">
      <c r="A1557" s="103" t="str">
        <f>DataTable3[[#This Row],[FlightNumber]]&amp;" "&amp;DataTable3[[#This Row],[Departure Date]]</f>
        <v>VS76y 44565</v>
      </c>
      <c r="B1557" s="185">
        <v>44565</v>
      </c>
      <c r="C1557" s="180" t="s">
        <v>119</v>
      </c>
      <c r="D1557" s="179" t="s">
        <v>21</v>
      </c>
      <c r="E1557" s="179" t="s">
        <v>3</v>
      </c>
      <c r="F1557" s="179" t="s">
        <v>101</v>
      </c>
      <c r="G1557" s="179" t="s">
        <v>100</v>
      </c>
      <c r="H1557" s="179" t="s">
        <v>104</v>
      </c>
      <c r="I1557" s="183">
        <v>10</v>
      </c>
      <c r="AN1557" s="177"/>
      <c r="AO1557" s="176"/>
      <c r="AP1557" s="177"/>
      <c r="AQ1557" s="176"/>
      <c r="AR1557" s="177"/>
      <c r="AS1557" s="176"/>
      <c r="AT1557" s="177"/>
      <c r="AU1557" s="176"/>
      <c r="AV1557" s="177"/>
      <c r="AW1557" s="176"/>
      <c r="AX1557" s="178"/>
      <c r="AY1557" s="178"/>
      <c r="AZ1557" s="178"/>
      <c r="BA1557" s="178"/>
      <c r="BB1557" s="178"/>
      <c r="BC1557" s="178"/>
      <c r="BD1557" s="178"/>
      <c r="BY1557" s="177"/>
      <c r="CF1557" s="178"/>
    </row>
    <row r="1558" spans="1:84" ht="15.75" x14ac:dyDescent="0.25">
      <c r="A1558" s="103" t="str">
        <f>DataTable3[[#This Row],[FlightNumber]]&amp;" "&amp;DataTable3[[#This Row],[Departure Date]]</f>
        <v>VS76y 44566</v>
      </c>
      <c r="B1558" s="185">
        <v>44566</v>
      </c>
      <c r="C1558" s="180" t="s">
        <v>119</v>
      </c>
      <c r="D1558" s="179" t="s">
        <v>21</v>
      </c>
      <c r="E1558" s="179" t="s">
        <v>3</v>
      </c>
      <c r="F1558" s="179" t="s">
        <v>101</v>
      </c>
      <c r="G1558" s="179" t="s">
        <v>100</v>
      </c>
      <c r="H1558" s="179" t="s">
        <v>104</v>
      </c>
      <c r="I1558" s="183">
        <v>10</v>
      </c>
      <c r="AN1558" s="177"/>
      <c r="AO1558" s="176"/>
      <c r="AP1558" s="177"/>
      <c r="AQ1558" s="176"/>
      <c r="AR1558" s="177"/>
      <c r="AS1558" s="176"/>
      <c r="AT1558" s="177"/>
      <c r="AU1558" s="176"/>
      <c r="AV1558" s="177"/>
      <c r="AW1558" s="176"/>
      <c r="AX1558" s="178"/>
      <c r="AY1558" s="178"/>
      <c r="AZ1558" s="178"/>
      <c r="BA1558" s="178"/>
      <c r="BB1558" s="178"/>
      <c r="BC1558" s="178"/>
      <c r="BD1558" s="178"/>
      <c r="BY1558" s="177"/>
      <c r="CF1558" s="178"/>
    </row>
    <row r="1559" spans="1:84" ht="15.75" x14ac:dyDescent="0.25">
      <c r="A1559" s="103" t="str">
        <f>DataTable3[[#This Row],[FlightNumber]]&amp;" "&amp;DataTable3[[#This Row],[Departure Date]]</f>
        <v>VS75y 44566</v>
      </c>
      <c r="B1559" s="185">
        <v>44566</v>
      </c>
      <c r="C1559" s="180" t="s">
        <v>118</v>
      </c>
      <c r="D1559" s="179" t="s">
        <v>3</v>
      </c>
      <c r="E1559" s="179" t="s">
        <v>21</v>
      </c>
      <c r="F1559" s="179" t="s">
        <v>99</v>
      </c>
      <c r="G1559" s="179" t="s">
        <v>100</v>
      </c>
      <c r="H1559" s="179" t="s">
        <v>106</v>
      </c>
      <c r="I1559" s="183">
        <v>10</v>
      </c>
      <c r="AN1559" s="177"/>
      <c r="AO1559" s="176"/>
      <c r="AP1559" s="177"/>
      <c r="AQ1559" s="176"/>
      <c r="AR1559" s="177"/>
      <c r="AS1559" s="176"/>
      <c r="AT1559" s="177"/>
      <c r="AU1559" s="176"/>
      <c r="AV1559" s="177"/>
      <c r="AW1559" s="176"/>
      <c r="AX1559" s="178"/>
      <c r="AY1559" s="178"/>
      <c r="AZ1559" s="178"/>
      <c r="BA1559" s="178"/>
      <c r="BB1559" s="178"/>
      <c r="BC1559" s="178"/>
      <c r="BD1559" s="178"/>
      <c r="BY1559" s="177"/>
      <c r="CF1559" s="178"/>
    </row>
    <row r="1560" spans="1:84" ht="15.75" x14ac:dyDescent="0.25">
      <c r="A1560" s="103" t="str">
        <f>DataTable3[[#This Row],[FlightNumber]]&amp;" "&amp;DataTable3[[#This Row],[Departure Date]]</f>
        <v>VS28y 44566</v>
      </c>
      <c r="B1560" s="185">
        <v>44566</v>
      </c>
      <c r="C1560" s="180" t="s">
        <v>120</v>
      </c>
      <c r="D1560" s="179" t="s">
        <v>21</v>
      </c>
      <c r="E1560" s="179" t="s">
        <v>2</v>
      </c>
      <c r="F1560" s="179" t="s">
        <v>101</v>
      </c>
      <c r="G1560" s="179" t="s">
        <v>100</v>
      </c>
      <c r="H1560" s="179" t="s">
        <v>109</v>
      </c>
      <c r="I1560" s="183">
        <v>0</v>
      </c>
      <c r="AN1560" s="177"/>
      <c r="AO1560" s="176"/>
      <c r="AP1560" s="177"/>
      <c r="AQ1560" s="176"/>
      <c r="AR1560" s="177"/>
      <c r="AS1560" s="176"/>
      <c r="AT1560" s="177"/>
      <c r="AU1560" s="176"/>
      <c r="AV1560" s="177"/>
      <c r="AW1560" s="176"/>
      <c r="AX1560" s="178"/>
      <c r="AY1560" s="178"/>
      <c r="AZ1560" s="178"/>
      <c r="BA1560" s="178"/>
      <c r="BB1560" s="178"/>
      <c r="BC1560" s="178"/>
      <c r="BD1560" s="178"/>
      <c r="BY1560" s="177"/>
      <c r="CF1560" s="178"/>
    </row>
    <row r="1561" spans="1:84" ht="15.75" x14ac:dyDescent="0.25">
      <c r="A1561" s="103" t="str">
        <f>DataTable3[[#This Row],[FlightNumber]]&amp;" "&amp;DataTable3[[#This Row],[Departure Date]]</f>
        <v>VS27y 44566</v>
      </c>
      <c r="B1561" s="185">
        <v>44566</v>
      </c>
      <c r="C1561" s="180" t="s">
        <v>117</v>
      </c>
      <c r="D1561" s="179" t="s">
        <v>2</v>
      </c>
      <c r="E1561" s="179" t="s">
        <v>21</v>
      </c>
      <c r="F1561" s="179" t="s">
        <v>99</v>
      </c>
      <c r="G1561" s="179" t="s">
        <v>100</v>
      </c>
      <c r="H1561" s="179" t="s">
        <v>107</v>
      </c>
      <c r="I1561" s="183">
        <v>10</v>
      </c>
      <c r="AN1561" s="177"/>
      <c r="AO1561" s="176"/>
      <c r="AP1561" s="177"/>
      <c r="AQ1561" s="176"/>
      <c r="AR1561" s="177"/>
      <c r="AS1561" s="176"/>
      <c r="AT1561" s="177"/>
      <c r="AU1561" s="176"/>
      <c r="AV1561" s="177"/>
      <c r="AW1561" s="176"/>
      <c r="AX1561" s="178"/>
      <c r="AY1561" s="178"/>
      <c r="AZ1561" s="178"/>
      <c r="BA1561" s="178"/>
      <c r="BB1561" s="178"/>
      <c r="BC1561" s="178"/>
      <c r="BD1561" s="178"/>
      <c r="BY1561" s="177"/>
      <c r="CF1561" s="178"/>
    </row>
    <row r="1562" spans="1:84" ht="15.75" x14ac:dyDescent="0.25">
      <c r="A1562" s="103" t="str">
        <f>DataTable3[[#This Row],[FlightNumber]]&amp;" "&amp;DataTable3[[#This Row],[Departure Date]]</f>
        <v>VS27y 44567</v>
      </c>
      <c r="B1562" s="185">
        <v>44567</v>
      </c>
      <c r="C1562" s="180" t="s">
        <v>117</v>
      </c>
      <c r="D1562" s="179" t="s">
        <v>2</v>
      </c>
      <c r="E1562" s="179" t="s">
        <v>21</v>
      </c>
      <c r="F1562" s="179" t="s">
        <v>99</v>
      </c>
      <c r="G1562" s="179" t="s">
        <v>100</v>
      </c>
      <c r="H1562" s="179" t="s">
        <v>107</v>
      </c>
      <c r="I1562" s="183">
        <v>10</v>
      </c>
      <c r="AN1562" s="177"/>
      <c r="AO1562" s="176"/>
      <c r="AP1562" s="177"/>
      <c r="AQ1562" s="176"/>
      <c r="AR1562" s="177"/>
      <c r="AS1562" s="176"/>
      <c r="AT1562" s="177"/>
      <c r="AU1562" s="176"/>
      <c r="AV1562" s="177"/>
      <c r="AW1562" s="176"/>
      <c r="AX1562" s="178"/>
      <c r="AY1562" s="178"/>
      <c r="AZ1562" s="178"/>
      <c r="BA1562" s="178"/>
      <c r="BB1562" s="178"/>
      <c r="BC1562" s="178"/>
      <c r="BD1562" s="178"/>
      <c r="BY1562" s="177"/>
      <c r="CF1562" s="178"/>
    </row>
    <row r="1563" spans="1:84" ht="15.75" x14ac:dyDescent="0.25">
      <c r="A1563" s="103" t="str">
        <f>DataTable3[[#This Row],[FlightNumber]]&amp;" "&amp;DataTable3[[#This Row],[Departure Date]]</f>
        <v>VS28y 44567</v>
      </c>
      <c r="B1563" s="185">
        <v>44567</v>
      </c>
      <c r="C1563" s="180" t="s">
        <v>120</v>
      </c>
      <c r="D1563" s="179" t="s">
        <v>21</v>
      </c>
      <c r="E1563" s="179" t="s">
        <v>2</v>
      </c>
      <c r="F1563" s="179" t="s">
        <v>101</v>
      </c>
      <c r="G1563" s="179" t="s">
        <v>100</v>
      </c>
      <c r="H1563" s="179" t="s">
        <v>109</v>
      </c>
      <c r="I1563" s="183">
        <v>10</v>
      </c>
      <c r="AN1563" s="177"/>
      <c r="AO1563" s="176"/>
      <c r="AP1563" s="177"/>
      <c r="AQ1563" s="176"/>
      <c r="AR1563" s="177"/>
      <c r="AS1563" s="176"/>
      <c r="AT1563" s="177"/>
      <c r="AU1563" s="176"/>
      <c r="AV1563" s="177"/>
      <c r="AW1563" s="176"/>
      <c r="AX1563" s="178"/>
      <c r="AY1563" s="178"/>
      <c r="AZ1563" s="178"/>
      <c r="BA1563" s="178"/>
      <c r="BB1563" s="178"/>
      <c r="BC1563" s="178"/>
      <c r="BD1563" s="178"/>
      <c r="BY1563" s="177"/>
      <c r="CF1563" s="178"/>
    </row>
    <row r="1564" spans="1:84" ht="15.75" x14ac:dyDescent="0.25">
      <c r="A1564" s="103" t="str">
        <f>DataTable3[[#This Row],[FlightNumber]]&amp;" "&amp;DataTable3[[#This Row],[Departure Date]]</f>
        <v>VS75y 44567</v>
      </c>
      <c r="B1564" s="185">
        <v>44567</v>
      </c>
      <c r="C1564" s="180" t="s">
        <v>118</v>
      </c>
      <c r="D1564" s="179" t="s">
        <v>3</v>
      </c>
      <c r="E1564" s="179" t="s">
        <v>21</v>
      </c>
      <c r="F1564" s="179" t="s">
        <v>99</v>
      </c>
      <c r="G1564" s="179" t="s">
        <v>100</v>
      </c>
      <c r="H1564" s="179" t="s">
        <v>106</v>
      </c>
      <c r="I1564" s="183">
        <v>10</v>
      </c>
      <c r="AN1564" s="177"/>
      <c r="AO1564" s="176"/>
      <c r="AP1564" s="177"/>
      <c r="AQ1564" s="176"/>
      <c r="AR1564" s="177"/>
      <c r="AS1564" s="176"/>
      <c r="AT1564" s="177"/>
      <c r="AU1564" s="176"/>
      <c r="AV1564" s="177"/>
      <c r="AW1564" s="176"/>
      <c r="AX1564" s="178"/>
      <c r="AY1564" s="178"/>
      <c r="AZ1564" s="178"/>
      <c r="BA1564" s="178"/>
      <c r="BB1564" s="178"/>
      <c r="BC1564" s="178"/>
      <c r="BD1564" s="178"/>
      <c r="BY1564" s="177"/>
      <c r="CF1564" s="178"/>
    </row>
    <row r="1565" spans="1:84" ht="15.75" x14ac:dyDescent="0.25">
      <c r="A1565" s="103" t="str">
        <f>DataTable3[[#This Row],[FlightNumber]]&amp;" "&amp;DataTable3[[#This Row],[Departure Date]]</f>
        <v>VS76y 44567</v>
      </c>
      <c r="B1565" s="185">
        <v>44567</v>
      </c>
      <c r="C1565" s="180" t="s">
        <v>119</v>
      </c>
      <c r="D1565" s="179" t="s">
        <v>21</v>
      </c>
      <c r="E1565" s="179" t="s">
        <v>3</v>
      </c>
      <c r="F1565" s="179" t="s">
        <v>101</v>
      </c>
      <c r="G1565" s="179" t="s">
        <v>100</v>
      </c>
      <c r="H1565" s="179" t="s">
        <v>104</v>
      </c>
      <c r="I1565" s="183">
        <v>10</v>
      </c>
      <c r="AN1565" s="177"/>
      <c r="AO1565" s="176"/>
      <c r="AP1565" s="177"/>
      <c r="AQ1565" s="176"/>
      <c r="AR1565" s="177"/>
      <c r="AS1565" s="176"/>
      <c r="AT1565" s="177"/>
      <c r="AU1565" s="176"/>
      <c r="AV1565" s="177"/>
      <c r="AW1565" s="176"/>
      <c r="AX1565" s="178"/>
      <c r="AY1565" s="178"/>
      <c r="AZ1565" s="178"/>
      <c r="BA1565" s="178"/>
      <c r="BB1565" s="178"/>
      <c r="BC1565" s="178"/>
      <c r="BD1565" s="178"/>
      <c r="BY1565" s="177"/>
      <c r="CF1565" s="178"/>
    </row>
    <row r="1566" spans="1:84" ht="15.75" x14ac:dyDescent="0.25">
      <c r="A1566" s="103" t="str">
        <f>DataTable3[[#This Row],[FlightNumber]]&amp;" "&amp;DataTable3[[#This Row],[Departure Date]]</f>
        <v>VS76y 44568</v>
      </c>
      <c r="B1566" s="185">
        <v>44568</v>
      </c>
      <c r="C1566" s="180" t="s">
        <v>119</v>
      </c>
      <c r="D1566" s="179" t="s">
        <v>21</v>
      </c>
      <c r="E1566" s="179" t="s">
        <v>3</v>
      </c>
      <c r="F1566" s="179" t="s">
        <v>101</v>
      </c>
      <c r="G1566" s="179" t="s">
        <v>100</v>
      </c>
      <c r="H1566" s="179" t="s">
        <v>104</v>
      </c>
      <c r="I1566" s="183">
        <v>10</v>
      </c>
      <c r="AN1566" s="177"/>
      <c r="AO1566" s="176"/>
      <c r="AP1566" s="177"/>
      <c r="AQ1566" s="176"/>
      <c r="AR1566" s="177"/>
      <c r="AS1566" s="176"/>
      <c r="AT1566" s="177"/>
      <c r="AU1566" s="176"/>
      <c r="AV1566" s="177"/>
      <c r="AW1566" s="176"/>
      <c r="AX1566" s="178"/>
      <c r="AY1566" s="178"/>
      <c r="AZ1566" s="178"/>
      <c r="BA1566" s="178"/>
      <c r="BB1566" s="178"/>
      <c r="BC1566" s="178"/>
      <c r="BD1566" s="178"/>
      <c r="BY1566" s="177"/>
      <c r="CF1566" s="178"/>
    </row>
    <row r="1567" spans="1:84" ht="15.75" x14ac:dyDescent="0.25">
      <c r="A1567" s="103" t="str">
        <f>DataTable3[[#This Row],[FlightNumber]]&amp;" "&amp;DataTable3[[#This Row],[Departure Date]]</f>
        <v>VS75y 44568</v>
      </c>
      <c r="B1567" s="185">
        <v>44568</v>
      </c>
      <c r="C1567" s="180" t="s">
        <v>118</v>
      </c>
      <c r="D1567" s="179" t="s">
        <v>3</v>
      </c>
      <c r="E1567" s="179" t="s">
        <v>21</v>
      </c>
      <c r="F1567" s="179" t="s">
        <v>99</v>
      </c>
      <c r="G1567" s="179" t="s">
        <v>100</v>
      </c>
      <c r="H1567" s="179" t="s">
        <v>106</v>
      </c>
      <c r="I1567" s="183">
        <v>10</v>
      </c>
      <c r="AN1567" s="177"/>
      <c r="AO1567" s="176"/>
      <c r="AP1567" s="177"/>
      <c r="AQ1567" s="176"/>
      <c r="AR1567" s="177"/>
      <c r="AS1567" s="176"/>
      <c r="AT1567" s="177"/>
      <c r="AU1567" s="176"/>
      <c r="AV1567" s="177"/>
      <c r="AW1567" s="176"/>
      <c r="AX1567" s="178"/>
      <c r="AY1567" s="178"/>
      <c r="AZ1567" s="178"/>
      <c r="BA1567" s="178"/>
      <c r="BB1567" s="178"/>
      <c r="BC1567" s="178"/>
      <c r="BD1567" s="178"/>
      <c r="BY1567" s="177"/>
      <c r="CF1567" s="178"/>
    </row>
    <row r="1568" spans="1:84" ht="15.75" x14ac:dyDescent="0.25">
      <c r="A1568" s="103" t="str">
        <f>DataTable3[[#This Row],[FlightNumber]]&amp;" "&amp;DataTable3[[#This Row],[Departure Date]]</f>
        <v>VS28y 44568</v>
      </c>
      <c r="B1568" s="185">
        <v>44568</v>
      </c>
      <c r="C1568" s="180" t="s">
        <v>120</v>
      </c>
      <c r="D1568" s="179" t="s">
        <v>21</v>
      </c>
      <c r="E1568" s="179" t="s">
        <v>2</v>
      </c>
      <c r="F1568" s="179" t="s">
        <v>101</v>
      </c>
      <c r="G1568" s="179" t="s">
        <v>100</v>
      </c>
      <c r="H1568" s="179" t="s">
        <v>109</v>
      </c>
      <c r="I1568" s="183">
        <v>10</v>
      </c>
      <c r="AN1568" s="177"/>
      <c r="AO1568" s="176"/>
      <c r="AP1568" s="177"/>
      <c r="AQ1568" s="176"/>
      <c r="AR1568" s="177"/>
      <c r="AS1568" s="176"/>
      <c r="AT1568" s="177"/>
      <c r="AU1568" s="176"/>
      <c r="AV1568" s="177"/>
      <c r="AW1568" s="176"/>
      <c r="AX1568" s="178"/>
      <c r="AY1568" s="178"/>
      <c r="AZ1568" s="178"/>
      <c r="BA1568" s="178"/>
      <c r="BB1568" s="178"/>
      <c r="BC1568" s="178"/>
      <c r="BD1568" s="178"/>
      <c r="BY1568" s="177"/>
      <c r="CF1568" s="178"/>
    </row>
    <row r="1569" spans="1:84" ht="15.75" x14ac:dyDescent="0.25">
      <c r="A1569" s="103" t="str">
        <f>DataTable3[[#This Row],[FlightNumber]]&amp;" "&amp;DataTable3[[#This Row],[Departure Date]]</f>
        <v>VS27y 44568</v>
      </c>
      <c r="B1569" s="185">
        <v>44568</v>
      </c>
      <c r="C1569" s="180" t="s">
        <v>117</v>
      </c>
      <c r="D1569" s="179" t="s">
        <v>2</v>
      </c>
      <c r="E1569" s="179" t="s">
        <v>21</v>
      </c>
      <c r="F1569" s="179" t="s">
        <v>99</v>
      </c>
      <c r="G1569" s="179" t="s">
        <v>100</v>
      </c>
      <c r="H1569" s="179" t="s">
        <v>107</v>
      </c>
      <c r="I1569" s="183">
        <v>10</v>
      </c>
      <c r="AN1569" s="177"/>
      <c r="AO1569" s="176"/>
      <c r="AP1569" s="177"/>
      <c r="AQ1569" s="176"/>
      <c r="AR1569" s="177"/>
      <c r="AS1569" s="176"/>
      <c r="AT1569" s="177"/>
      <c r="AU1569" s="176"/>
      <c r="AV1569" s="177"/>
      <c r="AW1569" s="176"/>
      <c r="AX1569" s="178"/>
      <c r="AY1569" s="178"/>
      <c r="AZ1569" s="178"/>
      <c r="BA1569" s="178"/>
      <c r="BB1569" s="178"/>
      <c r="BC1569" s="178"/>
      <c r="BD1569" s="178"/>
      <c r="BY1569" s="177"/>
      <c r="CF1569" s="178"/>
    </row>
    <row r="1570" spans="1:84" ht="15.75" x14ac:dyDescent="0.25">
      <c r="A1570" s="103" t="str">
        <f>DataTable3[[#This Row],[FlightNumber]]&amp;" "&amp;DataTable3[[#This Row],[Departure Date]]</f>
        <v>VS27y 44569</v>
      </c>
      <c r="B1570" s="185">
        <v>44569</v>
      </c>
      <c r="C1570" s="180" t="s">
        <v>117</v>
      </c>
      <c r="D1570" s="179" t="s">
        <v>2</v>
      </c>
      <c r="E1570" s="179" t="s">
        <v>21</v>
      </c>
      <c r="F1570" s="179" t="s">
        <v>99</v>
      </c>
      <c r="G1570" s="179" t="s">
        <v>100</v>
      </c>
      <c r="H1570" s="179" t="s">
        <v>107</v>
      </c>
      <c r="I1570" s="183">
        <v>10</v>
      </c>
      <c r="AN1570" s="177"/>
      <c r="AO1570" s="176"/>
      <c r="AP1570" s="177"/>
      <c r="AQ1570" s="176"/>
      <c r="AR1570" s="177"/>
      <c r="AS1570" s="176"/>
      <c r="AT1570" s="177"/>
      <c r="AU1570" s="176"/>
      <c r="AV1570" s="177"/>
      <c r="AW1570" s="176"/>
      <c r="AX1570" s="178"/>
      <c r="AY1570" s="178"/>
      <c r="AZ1570" s="178"/>
      <c r="BA1570" s="178"/>
      <c r="BB1570" s="178"/>
      <c r="BC1570" s="178"/>
      <c r="BD1570" s="178"/>
      <c r="BY1570" s="177"/>
      <c r="CF1570" s="178"/>
    </row>
    <row r="1571" spans="1:84" ht="15.75" x14ac:dyDescent="0.25">
      <c r="A1571" s="103" t="str">
        <f>DataTable3[[#This Row],[FlightNumber]]&amp;" "&amp;DataTable3[[#This Row],[Departure Date]]</f>
        <v>VS28y 44569</v>
      </c>
      <c r="B1571" s="185">
        <v>44569</v>
      </c>
      <c r="C1571" s="180" t="s">
        <v>120</v>
      </c>
      <c r="D1571" s="179" t="s">
        <v>21</v>
      </c>
      <c r="E1571" s="179" t="s">
        <v>2</v>
      </c>
      <c r="F1571" s="179" t="s">
        <v>101</v>
      </c>
      <c r="G1571" s="179" t="s">
        <v>100</v>
      </c>
      <c r="H1571" s="179" t="s">
        <v>109</v>
      </c>
      <c r="I1571" s="183">
        <v>10</v>
      </c>
      <c r="AN1571" s="177"/>
      <c r="AO1571" s="176"/>
      <c r="AP1571" s="177"/>
      <c r="AQ1571" s="176"/>
      <c r="AR1571" s="177"/>
      <c r="AS1571" s="176"/>
      <c r="AT1571" s="177"/>
      <c r="AU1571" s="176"/>
      <c r="AV1571" s="177"/>
      <c r="AW1571" s="176"/>
      <c r="AX1571" s="178"/>
      <c r="AY1571" s="178"/>
      <c r="AZ1571" s="178"/>
      <c r="BA1571" s="178"/>
      <c r="BB1571" s="178"/>
      <c r="BC1571" s="178"/>
      <c r="BD1571" s="178"/>
      <c r="BY1571" s="177"/>
      <c r="CF1571" s="178"/>
    </row>
    <row r="1572" spans="1:84" ht="15.75" x14ac:dyDescent="0.25">
      <c r="A1572" s="103" t="str">
        <f>DataTable3[[#This Row],[FlightNumber]]&amp;" "&amp;DataTable3[[#This Row],[Departure Date]]</f>
        <v>VS75y 44569</v>
      </c>
      <c r="B1572" s="185">
        <v>44569</v>
      </c>
      <c r="C1572" s="180" t="s">
        <v>118</v>
      </c>
      <c r="D1572" s="179" t="s">
        <v>3</v>
      </c>
      <c r="E1572" s="179" t="s">
        <v>21</v>
      </c>
      <c r="F1572" s="179" t="s">
        <v>99</v>
      </c>
      <c r="G1572" s="179" t="s">
        <v>100</v>
      </c>
      <c r="H1572" s="179" t="s">
        <v>106</v>
      </c>
      <c r="I1572" s="183">
        <v>10</v>
      </c>
      <c r="AN1572" s="177"/>
      <c r="AO1572" s="176"/>
      <c r="AP1572" s="177"/>
      <c r="AQ1572" s="176"/>
      <c r="AR1572" s="177"/>
      <c r="AS1572" s="176"/>
      <c r="AT1572" s="177"/>
      <c r="AU1572" s="176"/>
      <c r="AV1572" s="177"/>
      <c r="AW1572" s="176"/>
      <c r="AX1572" s="178"/>
      <c r="AY1572" s="178"/>
      <c r="AZ1572" s="178"/>
      <c r="BA1572" s="178"/>
      <c r="BB1572" s="178"/>
      <c r="BC1572" s="178"/>
      <c r="BD1572" s="178"/>
      <c r="BY1572" s="177"/>
      <c r="CF1572" s="178"/>
    </row>
    <row r="1573" spans="1:84" ht="15.75" x14ac:dyDescent="0.25">
      <c r="A1573" s="103" t="str">
        <f>DataTable3[[#This Row],[FlightNumber]]&amp;" "&amp;DataTable3[[#This Row],[Departure Date]]</f>
        <v>VS76y 44569</v>
      </c>
      <c r="B1573" s="185">
        <v>44569</v>
      </c>
      <c r="C1573" s="180" t="s">
        <v>119</v>
      </c>
      <c r="D1573" s="179" t="s">
        <v>21</v>
      </c>
      <c r="E1573" s="179" t="s">
        <v>3</v>
      </c>
      <c r="F1573" s="179" t="s">
        <v>101</v>
      </c>
      <c r="G1573" s="179" t="s">
        <v>100</v>
      </c>
      <c r="H1573" s="179" t="s">
        <v>104</v>
      </c>
      <c r="I1573" s="183">
        <v>10</v>
      </c>
      <c r="AN1573" s="177"/>
      <c r="AO1573" s="176"/>
      <c r="AP1573" s="177"/>
      <c r="AQ1573" s="176"/>
      <c r="AR1573" s="177"/>
      <c r="AS1573" s="176"/>
      <c r="AT1573" s="177"/>
      <c r="AU1573" s="176"/>
      <c r="AV1573" s="177"/>
      <c r="AW1573" s="176"/>
      <c r="AX1573" s="178"/>
      <c r="AY1573" s="178"/>
      <c r="AZ1573" s="178"/>
      <c r="BA1573" s="178"/>
      <c r="BB1573" s="178"/>
      <c r="BC1573" s="178"/>
      <c r="BD1573" s="178"/>
      <c r="BY1573" s="177"/>
      <c r="CF1573" s="178"/>
    </row>
    <row r="1574" spans="1:84" ht="15.75" x14ac:dyDescent="0.25">
      <c r="A1574" s="103" t="str">
        <f>DataTable3[[#This Row],[FlightNumber]]&amp;" "&amp;DataTable3[[#This Row],[Departure Date]]</f>
        <v>VS76y 44570</v>
      </c>
      <c r="B1574" s="185">
        <v>44570</v>
      </c>
      <c r="C1574" s="180" t="s">
        <v>119</v>
      </c>
      <c r="D1574" s="179" t="s">
        <v>21</v>
      </c>
      <c r="E1574" s="179" t="s">
        <v>3</v>
      </c>
      <c r="F1574" s="179" t="s">
        <v>101</v>
      </c>
      <c r="G1574" s="179" t="s">
        <v>100</v>
      </c>
      <c r="H1574" s="179" t="s">
        <v>104</v>
      </c>
      <c r="I1574" s="183">
        <v>10</v>
      </c>
      <c r="AN1574" s="177"/>
      <c r="AO1574" s="176"/>
      <c r="AP1574" s="177"/>
      <c r="AQ1574" s="176"/>
      <c r="AR1574" s="177"/>
      <c r="AS1574" s="176"/>
      <c r="AT1574" s="177"/>
      <c r="AU1574" s="176"/>
      <c r="AV1574" s="177"/>
      <c r="AW1574" s="176"/>
      <c r="AX1574" s="178"/>
      <c r="AY1574" s="178"/>
      <c r="AZ1574" s="178"/>
      <c r="BA1574" s="178"/>
      <c r="BB1574" s="178"/>
      <c r="BC1574" s="178"/>
      <c r="BD1574" s="178"/>
      <c r="BY1574" s="177"/>
      <c r="CF1574" s="178"/>
    </row>
    <row r="1575" spans="1:84" ht="15.75" x14ac:dyDescent="0.25">
      <c r="A1575" s="103" t="str">
        <f>DataTable3[[#This Row],[FlightNumber]]&amp;" "&amp;DataTable3[[#This Row],[Departure Date]]</f>
        <v>VS75y 44570</v>
      </c>
      <c r="B1575" s="185">
        <v>44570</v>
      </c>
      <c r="C1575" s="180" t="s">
        <v>118</v>
      </c>
      <c r="D1575" s="179" t="s">
        <v>3</v>
      </c>
      <c r="E1575" s="179" t="s">
        <v>21</v>
      </c>
      <c r="F1575" s="179" t="s">
        <v>99</v>
      </c>
      <c r="G1575" s="179" t="s">
        <v>100</v>
      </c>
      <c r="H1575" s="179" t="s">
        <v>106</v>
      </c>
      <c r="I1575" s="183">
        <v>10</v>
      </c>
      <c r="AN1575" s="177"/>
      <c r="AO1575" s="176"/>
      <c r="AP1575" s="177"/>
      <c r="AQ1575" s="176"/>
      <c r="AR1575" s="177"/>
      <c r="AS1575" s="176"/>
      <c r="AT1575" s="177"/>
      <c r="AU1575" s="176"/>
      <c r="AV1575" s="177"/>
      <c r="AW1575" s="176"/>
      <c r="AX1575" s="178"/>
      <c r="AY1575" s="178"/>
      <c r="AZ1575" s="178"/>
      <c r="BA1575" s="178"/>
      <c r="BB1575" s="178"/>
      <c r="BC1575" s="178"/>
      <c r="BD1575" s="178"/>
      <c r="BY1575" s="177"/>
      <c r="CF1575" s="178"/>
    </row>
    <row r="1576" spans="1:84" ht="15.75" x14ac:dyDescent="0.25">
      <c r="A1576" s="103" t="str">
        <f>DataTable3[[#This Row],[FlightNumber]]&amp;" "&amp;DataTable3[[#This Row],[Departure Date]]</f>
        <v>VS28y 44570</v>
      </c>
      <c r="B1576" s="185">
        <v>44570</v>
      </c>
      <c r="C1576" s="180" t="s">
        <v>120</v>
      </c>
      <c r="D1576" s="179" t="s">
        <v>21</v>
      </c>
      <c r="E1576" s="179" t="s">
        <v>2</v>
      </c>
      <c r="F1576" s="179" t="s">
        <v>101</v>
      </c>
      <c r="G1576" s="179" t="s">
        <v>100</v>
      </c>
      <c r="H1576" s="179" t="s">
        <v>109</v>
      </c>
      <c r="I1576" s="183">
        <v>10</v>
      </c>
      <c r="AN1576" s="177"/>
      <c r="AO1576" s="176"/>
      <c r="AP1576" s="177"/>
      <c r="AQ1576" s="176"/>
      <c r="AR1576" s="177"/>
      <c r="AS1576" s="176"/>
      <c r="AT1576" s="177"/>
      <c r="AU1576" s="176"/>
      <c r="AV1576" s="177"/>
      <c r="AW1576" s="176"/>
      <c r="AX1576" s="178"/>
      <c r="AY1576" s="178"/>
      <c r="AZ1576" s="178"/>
      <c r="BA1576" s="178"/>
      <c r="BB1576" s="178"/>
      <c r="BC1576" s="178"/>
      <c r="BD1576" s="178"/>
      <c r="BY1576" s="177"/>
      <c r="CF1576" s="178"/>
    </row>
    <row r="1577" spans="1:84" ht="15.75" x14ac:dyDescent="0.25">
      <c r="A1577" s="103" t="str">
        <f>DataTable3[[#This Row],[FlightNumber]]&amp;" "&amp;DataTable3[[#This Row],[Departure Date]]</f>
        <v>VS27y 44570</v>
      </c>
      <c r="B1577" s="185">
        <v>44570</v>
      </c>
      <c r="C1577" s="180" t="s">
        <v>117</v>
      </c>
      <c r="D1577" s="179" t="s">
        <v>2</v>
      </c>
      <c r="E1577" s="179" t="s">
        <v>21</v>
      </c>
      <c r="F1577" s="179" t="s">
        <v>99</v>
      </c>
      <c r="G1577" s="179" t="s">
        <v>100</v>
      </c>
      <c r="H1577" s="179" t="s">
        <v>107</v>
      </c>
      <c r="I1577" s="183">
        <v>10</v>
      </c>
      <c r="AN1577" s="177"/>
      <c r="AO1577" s="176"/>
      <c r="AP1577" s="177"/>
      <c r="AQ1577" s="176"/>
      <c r="AR1577" s="177"/>
      <c r="AS1577" s="176"/>
      <c r="AT1577" s="177"/>
      <c r="AU1577" s="176"/>
      <c r="AV1577" s="177"/>
      <c r="AW1577" s="176"/>
      <c r="AX1577" s="178"/>
      <c r="AY1577" s="178"/>
      <c r="AZ1577" s="178"/>
      <c r="BA1577" s="178"/>
      <c r="BB1577" s="178"/>
      <c r="BC1577" s="178"/>
      <c r="BD1577" s="178"/>
      <c r="BY1577" s="177"/>
      <c r="CF1577" s="178"/>
    </row>
    <row r="1578" spans="1:84" ht="15.75" x14ac:dyDescent="0.25">
      <c r="A1578" s="103" t="str">
        <f>DataTable3[[#This Row],[FlightNumber]]&amp;" "&amp;DataTable3[[#This Row],[Departure Date]]</f>
        <v>VS27y 44571</v>
      </c>
      <c r="B1578" s="185">
        <v>44571</v>
      </c>
      <c r="C1578" s="180" t="s">
        <v>117</v>
      </c>
      <c r="D1578" s="179" t="s">
        <v>2</v>
      </c>
      <c r="E1578" s="179" t="s">
        <v>21</v>
      </c>
      <c r="F1578" s="179" t="s">
        <v>99</v>
      </c>
      <c r="G1578" s="179" t="s">
        <v>100</v>
      </c>
      <c r="H1578" s="179" t="s">
        <v>107</v>
      </c>
      <c r="I1578" s="183">
        <v>10</v>
      </c>
      <c r="AN1578" s="177"/>
      <c r="AO1578" s="176"/>
      <c r="AP1578" s="177"/>
      <c r="AQ1578" s="176"/>
      <c r="AR1578" s="177"/>
      <c r="AS1578" s="176"/>
      <c r="AT1578" s="177"/>
      <c r="AU1578" s="176"/>
      <c r="AV1578" s="177"/>
      <c r="AW1578" s="176"/>
      <c r="AX1578" s="178"/>
      <c r="AY1578" s="178"/>
      <c r="AZ1578" s="178"/>
      <c r="BA1578" s="178"/>
      <c r="BB1578" s="178"/>
      <c r="BC1578" s="178"/>
      <c r="BD1578" s="178"/>
      <c r="BY1578" s="177"/>
      <c r="CF1578" s="178"/>
    </row>
    <row r="1579" spans="1:84" ht="15.75" x14ac:dyDescent="0.25">
      <c r="A1579" s="103" t="str">
        <f>DataTable3[[#This Row],[FlightNumber]]&amp;" "&amp;DataTable3[[#This Row],[Departure Date]]</f>
        <v>VS28y 44571</v>
      </c>
      <c r="B1579" s="185">
        <v>44571</v>
      </c>
      <c r="C1579" s="180" t="s">
        <v>120</v>
      </c>
      <c r="D1579" s="179" t="s">
        <v>21</v>
      </c>
      <c r="E1579" s="179" t="s">
        <v>2</v>
      </c>
      <c r="F1579" s="179" t="s">
        <v>101</v>
      </c>
      <c r="G1579" s="179" t="s">
        <v>100</v>
      </c>
      <c r="H1579" s="179" t="s">
        <v>109</v>
      </c>
      <c r="I1579" s="183">
        <v>10</v>
      </c>
      <c r="AN1579" s="177"/>
      <c r="AO1579" s="176"/>
      <c r="AP1579" s="177"/>
      <c r="AQ1579" s="176"/>
      <c r="AR1579" s="177"/>
      <c r="AS1579" s="176"/>
      <c r="AT1579" s="177"/>
      <c r="AU1579" s="176"/>
      <c r="AV1579" s="177"/>
      <c r="AW1579" s="176"/>
      <c r="AX1579" s="178"/>
      <c r="AY1579" s="178"/>
      <c r="AZ1579" s="178"/>
      <c r="BA1579" s="178"/>
      <c r="BB1579" s="178"/>
      <c r="BC1579" s="178"/>
      <c r="BD1579" s="178"/>
      <c r="BY1579" s="177"/>
      <c r="CF1579" s="178"/>
    </row>
    <row r="1580" spans="1:84" ht="15.75" x14ac:dyDescent="0.25">
      <c r="A1580" s="103" t="str">
        <f>DataTable3[[#This Row],[FlightNumber]]&amp;" "&amp;DataTable3[[#This Row],[Departure Date]]</f>
        <v>VS75y 44571</v>
      </c>
      <c r="B1580" s="185">
        <v>44571</v>
      </c>
      <c r="C1580" s="180" t="s">
        <v>118</v>
      </c>
      <c r="D1580" s="179" t="s">
        <v>3</v>
      </c>
      <c r="E1580" s="179" t="s">
        <v>21</v>
      </c>
      <c r="F1580" s="179" t="s">
        <v>99</v>
      </c>
      <c r="G1580" s="179" t="s">
        <v>100</v>
      </c>
      <c r="H1580" s="179" t="s">
        <v>106</v>
      </c>
      <c r="I1580" s="183">
        <v>10</v>
      </c>
      <c r="AN1580" s="177"/>
      <c r="AO1580" s="176"/>
      <c r="AP1580" s="177"/>
      <c r="AQ1580" s="176"/>
      <c r="AR1580" s="177"/>
      <c r="AS1580" s="176"/>
      <c r="AT1580" s="177"/>
      <c r="AU1580" s="176"/>
      <c r="AV1580" s="177"/>
      <c r="AW1580" s="176"/>
      <c r="AX1580" s="178"/>
      <c r="AY1580" s="178"/>
      <c r="AZ1580" s="178"/>
      <c r="BA1580" s="178"/>
      <c r="BB1580" s="178"/>
      <c r="BC1580" s="178"/>
      <c r="BD1580" s="178"/>
      <c r="BY1580" s="177"/>
      <c r="CF1580" s="178"/>
    </row>
    <row r="1581" spans="1:84" ht="15.75" x14ac:dyDescent="0.25">
      <c r="A1581" s="103" t="str">
        <f>DataTable3[[#This Row],[FlightNumber]]&amp;" "&amp;DataTable3[[#This Row],[Departure Date]]</f>
        <v>VS76y 44571</v>
      </c>
      <c r="B1581" s="185">
        <v>44571</v>
      </c>
      <c r="C1581" s="180" t="s">
        <v>119</v>
      </c>
      <c r="D1581" s="179" t="s">
        <v>21</v>
      </c>
      <c r="E1581" s="179" t="s">
        <v>3</v>
      </c>
      <c r="F1581" s="179" t="s">
        <v>101</v>
      </c>
      <c r="G1581" s="179" t="s">
        <v>100</v>
      </c>
      <c r="H1581" s="179" t="s">
        <v>104</v>
      </c>
      <c r="I1581" s="183">
        <v>10</v>
      </c>
      <c r="AN1581" s="177"/>
      <c r="AO1581" s="176"/>
      <c r="AP1581" s="177"/>
      <c r="AQ1581" s="176"/>
      <c r="AR1581" s="177"/>
      <c r="AS1581" s="176"/>
      <c r="AT1581" s="177"/>
      <c r="AU1581" s="176"/>
      <c r="AV1581" s="177"/>
      <c r="AW1581" s="176"/>
      <c r="AX1581" s="178"/>
      <c r="AY1581" s="178"/>
      <c r="AZ1581" s="178"/>
      <c r="BA1581" s="178"/>
      <c r="BB1581" s="178"/>
      <c r="BC1581" s="178"/>
      <c r="BD1581" s="178"/>
      <c r="BY1581" s="177"/>
      <c r="CF1581" s="178"/>
    </row>
    <row r="1582" spans="1:84" ht="15.75" x14ac:dyDescent="0.25">
      <c r="A1582" s="103" t="str">
        <f>DataTable3[[#This Row],[FlightNumber]]&amp;" "&amp;DataTable3[[#This Row],[Departure Date]]</f>
        <v>VS76y 44572</v>
      </c>
      <c r="B1582" s="185">
        <v>44572</v>
      </c>
      <c r="C1582" s="180" t="s">
        <v>119</v>
      </c>
      <c r="D1582" s="179" t="s">
        <v>21</v>
      </c>
      <c r="E1582" s="179" t="s">
        <v>3</v>
      </c>
      <c r="F1582" s="179" t="s">
        <v>101</v>
      </c>
      <c r="G1582" s="179" t="s">
        <v>100</v>
      </c>
      <c r="H1582" s="179" t="s">
        <v>104</v>
      </c>
      <c r="I1582" s="183">
        <v>10</v>
      </c>
      <c r="AN1582" s="177"/>
      <c r="AO1582" s="176"/>
      <c r="AP1582" s="177"/>
      <c r="AQ1582" s="176"/>
      <c r="AR1582" s="177"/>
      <c r="AS1582" s="176"/>
      <c r="AT1582" s="177"/>
      <c r="AU1582" s="176"/>
      <c r="AV1582" s="177"/>
      <c r="AW1582" s="176"/>
      <c r="AX1582" s="178"/>
      <c r="AY1582" s="178"/>
      <c r="AZ1582" s="178"/>
      <c r="BA1582" s="178"/>
      <c r="BB1582" s="178"/>
      <c r="BC1582" s="178"/>
      <c r="BD1582" s="178"/>
      <c r="BY1582" s="177"/>
      <c r="CF1582" s="178"/>
    </row>
    <row r="1583" spans="1:84" ht="15.75" x14ac:dyDescent="0.25">
      <c r="A1583" s="103" t="str">
        <f>DataTable3[[#This Row],[FlightNumber]]&amp;" "&amp;DataTable3[[#This Row],[Departure Date]]</f>
        <v>VS75y 44572</v>
      </c>
      <c r="B1583" s="185">
        <v>44572</v>
      </c>
      <c r="C1583" s="180" t="s">
        <v>118</v>
      </c>
      <c r="D1583" s="179" t="s">
        <v>3</v>
      </c>
      <c r="E1583" s="179" t="s">
        <v>21</v>
      </c>
      <c r="F1583" s="179" t="s">
        <v>99</v>
      </c>
      <c r="G1583" s="179" t="s">
        <v>100</v>
      </c>
      <c r="H1583" s="179" t="s">
        <v>106</v>
      </c>
      <c r="I1583" s="183">
        <v>10</v>
      </c>
      <c r="AN1583" s="177"/>
      <c r="AO1583" s="176"/>
      <c r="AP1583" s="177"/>
      <c r="AQ1583" s="176"/>
      <c r="AR1583" s="177"/>
      <c r="AS1583" s="176"/>
      <c r="AT1583" s="177"/>
      <c r="AU1583" s="176"/>
      <c r="AV1583" s="177"/>
      <c r="AW1583" s="176"/>
      <c r="AX1583" s="178"/>
      <c r="AY1583" s="178"/>
      <c r="AZ1583" s="178"/>
      <c r="BA1583" s="178"/>
      <c r="BB1583" s="178"/>
      <c r="BC1583" s="178"/>
      <c r="BD1583" s="178"/>
      <c r="BY1583" s="177"/>
      <c r="CF1583" s="178"/>
    </row>
    <row r="1584" spans="1:84" ht="15.75" x14ac:dyDescent="0.25">
      <c r="A1584" s="103" t="str">
        <f>DataTable3[[#This Row],[FlightNumber]]&amp;" "&amp;DataTable3[[#This Row],[Departure Date]]</f>
        <v>VS28y 44572</v>
      </c>
      <c r="B1584" s="185">
        <v>44572</v>
      </c>
      <c r="C1584" s="180" t="s">
        <v>120</v>
      </c>
      <c r="D1584" s="179" t="s">
        <v>21</v>
      </c>
      <c r="E1584" s="179" t="s">
        <v>2</v>
      </c>
      <c r="F1584" s="179" t="s">
        <v>101</v>
      </c>
      <c r="G1584" s="179" t="s">
        <v>100</v>
      </c>
      <c r="H1584" s="179" t="s">
        <v>109</v>
      </c>
      <c r="I1584" s="183">
        <v>10</v>
      </c>
      <c r="AN1584" s="177"/>
      <c r="AO1584" s="176"/>
      <c r="AP1584" s="177"/>
      <c r="AQ1584" s="176"/>
      <c r="AR1584" s="177"/>
      <c r="AS1584" s="176"/>
      <c r="AT1584" s="177"/>
      <c r="AU1584" s="176"/>
      <c r="AV1584" s="177"/>
      <c r="AW1584" s="176"/>
      <c r="AX1584" s="178"/>
      <c r="AY1584" s="178"/>
      <c r="AZ1584" s="178"/>
      <c r="BA1584" s="178"/>
      <c r="BB1584" s="178"/>
      <c r="BC1584" s="178"/>
      <c r="BD1584" s="178"/>
      <c r="BY1584" s="177"/>
      <c r="CF1584" s="178"/>
    </row>
    <row r="1585" spans="1:84" ht="15.75" x14ac:dyDescent="0.25">
      <c r="A1585" s="103" t="str">
        <f>DataTable3[[#This Row],[FlightNumber]]&amp;" "&amp;DataTable3[[#This Row],[Departure Date]]</f>
        <v>VS27y 44572</v>
      </c>
      <c r="B1585" s="185">
        <v>44572</v>
      </c>
      <c r="C1585" s="180" t="s">
        <v>117</v>
      </c>
      <c r="D1585" s="179" t="s">
        <v>2</v>
      </c>
      <c r="E1585" s="179" t="s">
        <v>21</v>
      </c>
      <c r="F1585" s="179" t="s">
        <v>99</v>
      </c>
      <c r="G1585" s="179" t="s">
        <v>100</v>
      </c>
      <c r="H1585" s="179" t="s">
        <v>107</v>
      </c>
      <c r="I1585" s="183">
        <v>10</v>
      </c>
      <c r="AN1585" s="177"/>
      <c r="AO1585" s="176"/>
      <c r="AP1585" s="177"/>
      <c r="AQ1585" s="176"/>
      <c r="AR1585" s="177"/>
      <c r="AS1585" s="176"/>
      <c r="AT1585" s="177"/>
      <c r="AU1585" s="176"/>
      <c r="AV1585" s="177"/>
      <c r="AW1585" s="176"/>
      <c r="AX1585" s="178"/>
      <c r="AY1585" s="178"/>
      <c r="AZ1585" s="178"/>
      <c r="BA1585" s="178"/>
      <c r="BB1585" s="178"/>
      <c r="BC1585" s="178"/>
      <c r="BD1585" s="178"/>
      <c r="BY1585" s="177"/>
      <c r="CF1585" s="178"/>
    </row>
    <row r="1586" spans="1:84" ht="15.75" x14ac:dyDescent="0.25">
      <c r="A1586" s="103" t="str">
        <f>DataTable3[[#This Row],[FlightNumber]]&amp;" "&amp;DataTable3[[#This Row],[Departure Date]]</f>
        <v>VS27y 44573</v>
      </c>
      <c r="B1586" s="185">
        <v>44573</v>
      </c>
      <c r="C1586" s="180" t="s">
        <v>117</v>
      </c>
      <c r="D1586" s="179" t="s">
        <v>2</v>
      </c>
      <c r="E1586" s="179" t="s">
        <v>21</v>
      </c>
      <c r="F1586" s="179" t="s">
        <v>99</v>
      </c>
      <c r="G1586" s="179" t="s">
        <v>100</v>
      </c>
      <c r="H1586" s="179" t="s">
        <v>107</v>
      </c>
      <c r="I1586" s="183">
        <v>10</v>
      </c>
      <c r="AN1586" s="177"/>
      <c r="AO1586" s="176"/>
      <c r="AP1586" s="177"/>
      <c r="AQ1586" s="176"/>
      <c r="AR1586" s="177"/>
      <c r="AS1586" s="176"/>
      <c r="AT1586" s="177"/>
      <c r="AU1586" s="176"/>
      <c r="AV1586" s="177"/>
      <c r="AW1586" s="176"/>
      <c r="AX1586" s="178"/>
      <c r="AY1586" s="178"/>
      <c r="AZ1586" s="178"/>
      <c r="BA1586" s="178"/>
      <c r="BB1586" s="178"/>
      <c r="BC1586" s="178"/>
      <c r="BD1586" s="178"/>
      <c r="BY1586" s="177"/>
      <c r="CF1586" s="178"/>
    </row>
    <row r="1587" spans="1:84" ht="15.75" x14ac:dyDescent="0.25">
      <c r="A1587" s="103" t="str">
        <f>DataTable3[[#This Row],[FlightNumber]]&amp;" "&amp;DataTable3[[#This Row],[Departure Date]]</f>
        <v>VS28y 44573</v>
      </c>
      <c r="B1587" s="185">
        <v>44573</v>
      </c>
      <c r="C1587" s="180" t="s">
        <v>120</v>
      </c>
      <c r="D1587" s="179" t="s">
        <v>21</v>
      </c>
      <c r="E1587" s="179" t="s">
        <v>2</v>
      </c>
      <c r="F1587" s="179" t="s">
        <v>101</v>
      </c>
      <c r="G1587" s="179" t="s">
        <v>100</v>
      </c>
      <c r="H1587" s="179" t="s">
        <v>109</v>
      </c>
      <c r="I1587" s="183">
        <v>10</v>
      </c>
      <c r="AN1587" s="177"/>
      <c r="AO1587" s="176"/>
      <c r="AP1587" s="177"/>
      <c r="AQ1587" s="176"/>
      <c r="AR1587" s="177"/>
      <c r="AS1587" s="176"/>
      <c r="AT1587" s="177"/>
      <c r="AU1587" s="176"/>
      <c r="AV1587" s="177"/>
      <c r="AW1587" s="176"/>
      <c r="AX1587" s="178"/>
      <c r="AY1587" s="178"/>
      <c r="AZ1587" s="178"/>
      <c r="BA1587" s="178"/>
      <c r="BB1587" s="178"/>
      <c r="BC1587" s="178"/>
      <c r="BD1587" s="178"/>
      <c r="BY1587" s="177"/>
      <c r="CF1587" s="178"/>
    </row>
    <row r="1588" spans="1:84" ht="15.75" x14ac:dyDescent="0.25">
      <c r="A1588" s="103" t="str">
        <f>DataTable3[[#This Row],[FlightNumber]]&amp;" "&amp;DataTable3[[#This Row],[Departure Date]]</f>
        <v>VS75y 44573</v>
      </c>
      <c r="B1588" s="185">
        <v>44573</v>
      </c>
      <c r="C1588" s="180" t="s">
        <v>118</v>
      </c>
      <c r="D1588" s="179" t="s">
        <v>3</v>
      </c>
      <c r="E1588" s="179" t="s">
        <v>21</v>
      </c>
      <c r="F1588" s="179" t="s">
        <v>99</v>
      </c>
      <c r="G1588" s="179" t="s">
        <v>100</v>
      </c>
      <c r="H1588" s="179" t="s">
        <v>106</v>
      </c>
      <c r="I1588" s="183">
        <v>10</v>
      </c>
      <c r="AN1588" s="177"/>
      <c r="AO1588" s="176"/>
      <c r="AP1588" s="177"/>
      <c r="AQ1588" s="176"/>
      <c r="AR1588" s="177"/>
      <c r="AS1588" s="176"/>
      <c r="AT1588" s="177"/>
      <c r="AU1588" s="176"/>
      <c r="AV1588" s="177"/>
      <c r="AW1588" s="176"/>
      <c r="AX1588" s="178"/>
      <c r="AY1588" s="178"/>
      <c r="AZ1588" s="178"/>
      <c r="BA1588" s="178"/>
      <c r="BB1588" s="178"/>
      <c r="BC1588" s="178"/>
      <c r="BD1588" s="178"/>
      <c r="BY1588" s="177"/>
      <c r="CF1588" s="178"/>
    </row>
    <row r="1589" spans="1:84" ht="15.75" x14ac:dyDescent="0.25">
      <c r="A1589" s="103" t="str">
        <f>DataTable3[[#This Row],[FlightNumber]]&amp;" "&amp;DataTable3[[#This Row],[Departure Date]]</f>
        <v>VS76y 44573</v>
      </c>
      <c r="B1589" s="185">
        <v>44573</v>
      </c>
      <c r="C1589" s="180" t="s">
        <v>119</v>
      </c>
      <c r="D1589" s="179" t="s">
        <v>21</v>
      </c>
      <c r="E1589" s="179" t="s">
        <v>3</v>
      </c>
      <c r="F1589" s="179" t="s">
        <v>101</v>
      </c>
      <c r="G1589" s="179" t="s">
        <v>100</v>
      </c>
      <c r="H1589" s="179" t="s">
        <v>104</v>
      </c>
      <c r="I1589" s="183">
        <v>10</v>
      </c>
      <c r="AN1589" s="177"/>
      <c r="AO1589" s="176"/>
      <c r="AP1589" s="177"/>
      <c r="AQ1589" s="176"/>
      <c r="AR1589" s="177"/>
      <c r="AS1589" s="176"/>
      <c r="AT1589" s="177"/>
      <c r="AU1589" s="176"/>
      <c r="AV1589" s="177"/>
      <c r="AW1589" s="176"/>
      <c r="AX1589" s="178"/>
      <c r="AY1589" s="178"/>
      <c r="AZ1589" s="178"/>
      <c r="BA1589" s="178"/>
      <c r="BB1589" s="178"/>
      <c r="BC1589" s="178"/>
      <c r="BD1589" s="178"/>
      <c r="BY1589" s="177"/>
      <c r="CF1589" s="178"/>
    </row>
    <row r="1590" spans="1:84" ht="15.75" x14ac:dyDescent="0.25">
      <c r="A1590" s="103" t="str">
        <f>DataTable3[[#This Row],[FlightNumber]]&amp;" "&amp;DataTable3[[#This Row],[Departure Date]]</f>
        <v>VS76y 44574</v>
      </c>
      <c r="B1590" s="185">
        <v>44574</v>
      </c>
      <c r="C1590" s="180" t="s">
        <v>119</v>
      </c>
      <c r="D1590" s="179" t="s">
        <v>21</v>
      </c>
      <c r="E1590" s="179" t="s">
        <v>3</v>
      </c>
      <c r="F1590" s="179" t="s">
        <v>101</v>
      </c>
      <c r="G1590" s="179" t="s">
        <v>100</v>
      </c>
      <c r="H1590" s="179" t="s">
        <v>104</v>
      </c>
      <c r="I1590" s="183">
        <v>10</v>
      </c>
      <c r="AN1590" s="177"/>
      <c r="AO1590" s="176"/>
      <c r="AP1590" s="177"/>
      <c r="AQ1590" s="176"/>
      <c r="AR1590" s="177"/>
      <c r="AS1590" s="176"/>
      <c r="AT1590" s="177"/>
      <c r="AU1590" s="176"/>
      <c r="AV1590" s="177"/>
      <c r="AW1590" s="176"/>
      <c r="AX1590" s="178"/>
      <c r="AY1590" s="178"/>
      <c r="AZ1590" s="178"/>
      <c r="BA1590" s="178"/>
      <c r="BB1590" s="178"/>
      <c r="BC1590" s="178"/>
      <c r="BD1590" s="178"/>
      <c r="BY1590" s="177"/>
      <c r="CF1590" s="178"/>
    </row>
    <row r="1591" spans="1:84" ht="15.75" x14ac:dyDescent="0.25">
      <c r="A1591" s="103" t="str">
        <f>DataTable3[[#This Row],[FlightNumber]]&amp;" "&amp;DataTable3[[#This Row],[Departure Date]]</f>
        <v>VS75y 44574</v>
      </c>
      <c r="B1591" s="185">
        <v>44574</v>
      </c>
      <c r="C1591" s="180" t="s">
        <v>118</v>
      </c>
      <c r="D1591" s="179" t="s">
        <v>3</v>
      </c>
      <c r="E1591" s="179" t="s">
        <v>21</v>
      </c>
      <c r="F1591" s="179" t="s">
        <v>99</v>
      </c>
      <c r="G1591" s="179" t="s">
        <v>100</v>
      </c>
      <c r="H1591" s="179" t="s">
        <v>106</v>
      </c>
      <c r="I1591" s="183">
        <v>10</v>
      </c>
      <c r="AN1591" s="177"/>
      <c r="AO1591" s="176"/>
      <c r="AP1591" s="177"/>
      <c r="AQ1591" s="176"/>
      <c r="AR1591" s="177"/>
      <c r="AS1591" s="176"/>
      <c r="AT1591" s="177"/>
      <c r="AU1591" s="176"/>
      <c r="AV1591" s="177"/>
      <c r="AW1591" s="176"/>
      <c r="AX1591" s="178"/>
      <c r="AY1591" s="178"/>
      <c r="AZ1591" s="178"/>
      <c r="BA1591" s="178"/>
      <c r="BB1591" s="178"/>
      <c r="BC1591" s="178"/>
      <c r="BD1591" s="178"/>
      <c r="BY1591" s="177"/>
      <c r="CF1591" s="178"/>
    </row>
    <row r="1592" spans="1:84" ht="15.75" x14ac:dyDescent="0.25">
      <c r="A1592" s="103" t="str">
        <f>DataTable3[[#This Row],[FlightNumber]]&amp;" "&amp;DataTable3[[#This Row],[Departure Date]]</f>
        <v>VS28y 44574</v>
      </c>
      <c r="B1592" s="185">
        <v>44574</v>
      </c>
      <c r="C1592" s="180" t="s">
        <v>120</v>
      </c>
      <c r="D1592" s="179" t="s">
        <v>21</v>
      </c>
      <c r="E1592" s="179" t="s">
        <v>2</v>
      </c>
      <c r="F1592" s="179" t="s">
        <v>101</v>
      </c>
      <c r="G1592" s="179" t="s">
        <v>100</v>
      </c>
      <c r="H1592" s="179" t="s">
        <v>109</v>
      </c>
      <c r="I1592" s="183">
        <v>10</v>
      </c>
      <c r="AN1592" s="177"/>
      <c r="AO1592" s="176"/>
      <c r="AP1592" s="177"/>
      <c r="AQ1592" s="176"/>
      <c r="AR1592" s="177"/>
      <c r="AS1592" s="176"/>
      <c r="AT1592" s="177"/>
      <c r="AU1592" s="176"/>
      <c r="AV1592" s="177"/>
      <c r="AW1592" s="176"/>
      <c r="AX1592" s="178"/>
      <c r="AY1592" s="178"/>
      <c r="AZ1592" s="178"/>
      <c r="BA1592" s="178"/>
      <c r="BB1592" s="178"/>
      <c r="BC1592" s="178"/>
      <c r="BD1592" s="178"/>
      <c r="BY1592" s="177"/>
      <c r="CF1592" s="178"/>
    </row>
    <row r="1593" spans="1:84" ht="15.75" x14ac:dyDescent="0.25">
      <c r="A1593" s="103" t="str">
        <f>DataTable3[[#This Row],[FlightNumber]]&amp;" "&amp;DataTable3[[#This Row],[Departure Date]]</f>
        <v>VS27y 44574</v>
      </c>
      <c r="B1593" s="185">
        <v>44574</v>
      </c>
      <c r="C1593" s="180" t="s">
        <v>117</v>
      </c>
      <c r="D1593" s="179" t="s">
        <v>2</v>
      </c>
      <c r="E1593" s="179" t="s">
        <v>21</v>
      </c>
      <c r="F1593" s="179" t="s">
        <v>99</v>
      </c>
      <c r="G1593" s="179" t="s">
        <v>100</v>
      </c>
      <c r="H1593" s="179" t="s">
        <v>107</v>
      </c>
      <c r="I1593" s="183">
        <v>10</v>
      </c>
      <c r="AN1593" s="177"/>
      <c r="AO1593" s="176"/>
      <c r="AP1593" s="177"/>
      <c r="AQ1593" s="176"/>
      <c r="AR1593" s="177"/>
      <c r="AS1593" s="176"/>
      <c r="AT1593" s="177"/>
      <c r="AU1593" s="176"/>
      <c r="AV1593" s="177"/>
      <c r="AW1593" s="176"/>
      <c r="AX1593" s="178"/>
      <c r="AY1593" s="178"/>
      <c r="AZ1593" s="178"/>
      <c r="BA1593" s="178"/>
      <c r="BB1593" s="178"/>
      <c r="BC1593" s="178"/>
      <c r="BD1593" s="178"/>
      <c r="BY1593" s="177"/>
      <c r="CF1593" s="178"/>
    </row>
    <row r="1594" spans="1:84" ht="15.75" x14ac:dyDescent="0.25">
      <c r="A1594" s="103" t="str">
        <f>DataTable3[[#This Row],[FlightNumber]]&amp;" "&amp;DataTable3[[#This Row],[Departure Date]]</f>
        <v>VS27y 44575</v>
      </c>
      <c r="B1594" s="185">
        <v>44575</v>
      </c>
      <c r="C1594" s="180" t="s">
        <v>117</v>
      </c>
      <c r="D1594" s="179" t="s">
        <v>2</v>
      </c>
      <c r="E1594" s="179" t="s">
        <v>21</v>
      </c>
      <c r="F1594" s="179" t="s">
        <v>99</v>
      </c>
      <c r="G1594" s="179" t="s">
        <v>100</v>
      </c>
      <c r="H1594" s="179" t="s">
        <v>107</v>
      </c>
      <c r="I1594" s="183">
        <v>10</v>
      </c>
      <c r="AN1594" s="177"/>
      <c r="AO1594" s="176"/>
      <c r="AP1594" s="177"/>
      <c r="AQ1594" s="176"/>
      <c r="AR1594" s="177"/>
      <c r="AS1594" s="176"/>
      <c r="AT1594" s="177"/>
      <c r="AU1594" s="176"/>
      <c r="AV1594" s="177"/>
      <c r="AW1594" s="176"/>
      <c r="AX1594" s="178"/>
      <c r="AY1594" s="178"/>
      <c r="AZ1594" s="178"/>
      <c r="BA1594" s="178"/>
      <c r="BB1594" s="178"/>
      <c r="BC1594" s="178"/>
      <c r="BD1594" s="178"/>
      <c r="BY1594" s="177"/>
      <c r="CF1594" s="178"/>
    </row>
    <row r="1595" spans="1:84" ht="15.75" x14ac:dyDescent="0.25">
      <c r="A1595" s="103" t="str">
        <f>DataTable3[[#This Row],[FlightNumber]]&amp;" "&amp;DataTable3[[#This Row],[Departure Date]]</f>
        <v>VS28y 44575</v>
      </c>
      <c r="B1595" s="185">
        <v>44575</v>
      </c>
      <c r="C1595" s="180" t="s">
        <v>120</v>
      </c>
      <c r="D1595" s="179" t="s">
        <v>21</v>
      </c>
      <c r="E1595" s="179" t="s">
        <v>2</v>
      </c>
      <c r="F1595" s="179" t="s">
        <v>101</v>
      </c>
      <c r="G1595" s="179" t="s">
        <v>100</v>
      </c>
      <c r="H1595" s="179" t="s">
        <v>109</v>
      </c>
      <c r="I1595" s="183">
        <v>10</v>
      </c>
      <c r="AN1595" s="177"/>
      <c r="AO1595" s="176"/>
      <c r="AP1595" s="177"/>
      <c r="AQ1595" s="176"/>
      <c r="AR1595" s="177"/>
      <c r="AS1595" s="176"/>
      <c r="AT1595" s="177"/>
      <c r="AU1595" s="176"/>
      <c r="AV1595" s="177"/>
      <c r="AW1595" s="176"/>
      <c r="AX1595" s="178"/>
      <c r="AY1595" s="178"/>
      <c r="AZ1595" s="178"/>
      <c r="BA1595" s="178"/>
      <c r="BB1595" s="178"/>
      <c r="BC1595" s="178"/>
      <c r="BD1595" s="178"/>
      <c r="BY1595" s="177"/>
      <c r="CF1595" s="178"/>
    </row>
    <row r="1596" spans="1:84" ht="15.75" x14ac:dyDescent="0.25">
      <c r="A1596" s="103" t="str">
        <f>DataTable3[[#This Row],[FlightNumber]]&amp;" "&amp;DataTable3[[#This Row],[Departure Date]]</f>
        <v>VS75y 44575</v>
      </c>
      <c r="B1596" s="185">
        <v>44575</v>
      </c>
      <c r="C1596" s="180" t="s">
        <v>118</v>
      </c>
      <c r="D1596" s="179" t="s">
        <v>3</v>
      </c>
      <c r="E1596" s="179" t="s">
        <v>21</v>
      </c>
      <c r="F1596" s="179" t="s">
        <v>99</v>
      </c>
      <c r="G1596" s="179" t="s">
        <v>100</v>
      </c>
      <c r="H1596" s="179" t="s">
        <v>106</v>
      </c>
      <c r="I1596" s="183">
        <v>10</v>
      </c>
      <c r="AN1596" s="177"/>
      <c r="AO1596" s="176"/>
      <c r="AP1596" s="177"/>
      <c r="AQ1596" s="176"/>
      <c r="AR1596" s="177"/>
      <c r="AS1596" s="176"/>
      <c r="AT1596" s="177"/>
      <c r="AU1596" s="176"/>
      <c r="AV1596" s="177"/>
      <c r="AW1596" s="176"/>
      <c r="AX1596" s="178"/>
      <c r="AY1596" s="178"/>
      <c r="AZ1596" s="178"/>
      <c r="BA1596" s="178"/>
      <c r="BB1596" s="178"/>
      <c r="BC1596" s="178"/>
      <c r="BD1596" s="178"/>
      <c r="BY1596" s="177"/>
      <c r="CF1596" s="178"/>
    </row>
    <row r="1597" spans="1:84" ht="15.75" x14ac:dyDescent="0.25">
      <c r="A1597" s="103" t="str">
        <f>DataTable3[[#This Row],[FlightNumber]]&amp;" "&amp;DataTable3[[#This Row],[Departure Date]]</f>
        <v>VS76y 44575</v>
      </c>
      <c r="B1597" s="185">
        <v>44575</v>
      </c>
      <c r="C1597" s="182" t="s">
        <v>119</v>
      </c>
      <c r="D1597" s="181" t="s">
        <v>21</v>
      </c>
      <c r="E1597" s="181" t="s">
        <v>3</v>
      </c>
      <c r="F1597" s="181" t="s">
        <v>101</v>
      </c>
      <c r="G1597" s="181" t="s">
        <v>100</v>
      </c>
      <c r="H1597" s="181" t="s">
        <v>104</v>
      </c>
      <c r="I1597" s="183">
        <v>10</v>
      </c>
      <c r="AN1597" s="177"/>
      <c r="AO1597" s="176"/>
      <c r="AP1597" s="177"/>
      <c r="AQ1597" s="176"/>
      <c r="AR1597" s="177"/>
      <c r="AS1597" s="176"/>
      <c r="AT1597" s="177"/>
      <c r="AU1597" s="176"/>
      <c r="AV1597" s="177"/>
      <c r="AW1597" s="176"/>
      <c r="AX1597" s="178"/>
      <c r="AY1597" s="178"/>
      <c r="AZ1597" s="178"/>
      <c r="BA1597" s="178"/>
      <c r="BB1597" s="178"/>
      <c r="BC1597" s="178"/>
      <c r="BD1597" s="178"/>
      <c r="BY1597" s="177"/>
      <c r="CF1597" s="178"/>
    </row>
    <row r="1598" spans="1:84" x14ac:dyDescent="0.2">
      <c r="AN1598" s="177"/>
      <c r="AO1598" s="176"/>
      <c r="AP1598" s="177"/>
      <c r="AQ1598" s="176"/>
      <c r="AR1598" s="177"/>
      <c r="AS1598" s="176"/>
      <c r="AT1598" s="177"/>
      <c r="AU1598" s="176"/>
      <c r="AV1598" s="177"/>
      <c r="AW1598" s="176"/>
      <c r="AX1598" s="178"/>
      <c r="AY1598" s="178"/>
      <c r="AZ1598" s="178"/>
      <c r="BA1598" s="178"/>
      <c r="BB1598" s="178"/>
      <c r="BC1598" s="178"/>
      <c r="BD1598" s="178"/>
      <c r="BY1598" s="177"/>
      <c r="CF1598" s="178"/>
    </row>
    <row r="1599" spans="1:84" x14ac:dyDescent="0.2">
      <c r="AN1599" s="177"/>
      <c r="AO1599" s="176"/>
      <c r="AP1599" s="177"/>
      <c r="AQ1599" s="176"/>
      <c r="AR1599" s="177"/>
      <c r="AS1599" s="176"/>
      <c r="AT1599" s="177"/>
      <c r="AU1599" s="176"/>
      <c r="AV1599" s="177"/>
      <c r="AW1599" s="176"/>
      <c r="AX1599" s="178"/>
      <c r="AY1599" s="178"/>
      <c r="AZ1599" s="178"/>
      <c r="BA1599" s="178"/>
      <c r="BB1599" s="178"/>
      <c r="BC1599" s="178"/>
      <c r="BD1599" s="178"/>
      <c r="BY1599" s="177"/>
      <c r="CF1599" s="178"/>
    </row>
    <row r="1600" spans="1:84" x14ac:dyDescent="0.2">
      <c r="AN1600" s="177"/>
      <c r="AO1600" s="176"/>
      <c r="AP1600" s="177"/>
      <c r="AQ1600" s="176"/>
      <c r="AR1600" s="177"/>
      <c r="AS1600" s="176"/>
      <c r="AT1600" s="177"/>
      <c r="AU1600" s="176"/>
      <c r="AV1600" s="177"/>
      <c r="AW1600" s="176"/>
      <c r="AX1600" s="178"/>
      <c r="AY1600" s="178"/>
      <c r="AZ1600" s="178"/>
      <c r="BA1600" s="178"/>
      <c r="BB1600" s="178"/>
      <c r="BC1600" s="178"/>
      <c r="BD1600" s="178"/>
      <c r="BY1600" s="177"/>
      <c r="CF1600" s="178"/>
    </row>
    <row r="1601" spans="40:84" x14ac:dyDescent="0.2">
      <c r="AN1601" s="177"/>
      <c r="AO1601" s="176"/>
      <c r="AP1601" s="177"/>
      <c r="AQ1601" s="176"/>
      <c r="AR1601" s="177"/>
      <c r="AS1601" s="176"/>
      <c r="AT1601" s="177"/>
      <c r="AU1601" s="176"/>
      <c r="AV1601" s="177"/>
      <c r="AW1601" s="176"/>
      <c r="AX1601" s="178"/>
      <c r="AY1601" s="178"/>
      <c r="AZ1601" s="178"/>
      <c r="BA1601" s="178"/>
      <c r="BB1601" s="178"/>
      <c r="BC1601" s="178"/>
      <c r="BD1601" s="178"/>
      <c r="BY1601" s="177"/>
      <c r="CF1601" s="178"/>
    </row>
    <row r="1602" spans="40:84" x14ac:dyDescent="0.2">
      <c r="AN1602" s="177"/>
      <c r="AO1602" s="176"/>
      <c r="AP1602" s="177"/>
      <c r="AQ1602" s="176"/>
      <c r="AR1602" s="177"/>
      <c r="AS1602" s="176"/>
      <c r="AT1602" s="177"/>
      <c r="AU1602" s="176"/>
      <c r="AV1602" s="177"/>
      <c r="AW1602" s="176"/>
      <c r="AX1602" s="178"/>
      <c r="AY1602" s="178"/>
      <c r="AZ1602" s="178"/>
      <c r="BA1602" s="178"/>
      <c r="BB1602" s="178"/>
      <c r="BC1602" s="178"/>
      <c r="BD1602" s="178"/>
      <c r="BY1602" s="177"/>
      <c r="CF1602" s="178"/>
    </row>
    <row r="1603" spans="40:84" x14ac:dyDescent="0.2">
      <c r="AN1603" s="177"/>
      <c r="AO1603" s="176"/>
      <c r="AP1603" s="177"/>
      <c r="AQ1603" s="176"/>
      <c r="AR1603" s="177"/>
      <c r="AS1603" s="176"/>
      <c r="AT1603" s="177"/>
      <c r="AU1603" s="176"/>
      <c r="AV1603" s="177"/>
      <c r="AW1603" s="176"/>
      <c r="AX1603" s="178"/>
      <c r="AY1603" s="178"/>
      <c r="AZ1603" s="178"/>
      <c r="BA1603" s="178"/>
      <c r="BB1603" s="178"/>
      <c r="BC1603" s="178"/>
      <c r="BD1603" s="178"/>
      <c r="BY1603" s="177"/>
      <c r="CF1603" s="178"/>
    </row>
    <row r="1604" spans="40:84" x14ac:dyDescent="0.2">
      <c r="AN1604" s="177"/>
      <c r="AO1604" s="176"/>
      <c r="AP1604" s="177"/>
      <c r="AQ1604" s="176"/>
      <c r="AR1604" s="177"/>
      <c r="AS1604" s="176"/>
      <c r="AT1604" s="177"/>
      <c r="AU1604" s="176"/>
      <c r="AV1604" s="177"/>
      <c r="AW1604" s="176"/>
      <c r="AX1604" s="178"/>
      <c r="AY1604" s="178"/>
      <c r="AZ1604" s="178"/>
      <c r="BA1604" s="178"/>
      <c r="BB1604" s="178"/>
      <c r="BC1604" s="178"/>
      <c r="BD1604" s="178"/>
      <c r="BY1604" s="177"/>
      <c r="CF1604" s="178"/>
    </row>
    <row r="1605" spans="40:84" x14ac:dyDescent="0.2">
      <c r="AN1605" s="177"/>
      <c r="AO1605" s="176"/>
      <c r="AP1605" s="177"/>
      <c r="AQ1605" s="176"/>
      <c r="AR1605" s="177"/>
      <c r="AS1605" s="176"/>
      <c r="AT1605" s="177"/>
      <c r="AU1605" s="176"/>
      <c r="AV1605" s="177"/>
      <c r="AW1605" s="176"/>
      <c r="AX1605" s="178"/>
      <c r="AY1605" s="178"/>
      <c r="AZ1605" s="178"/>
      <c r="BA1605" s="178"/>
      <c r="BB1605" s="178"/>
      <c r="BC1605" s="178"/>
      <c r="BD1605" s="178"/>
      <c r="BY1605" s="177"/>
      <c r="CF1605" s="178"/>
    </row>
    <row r="1606" spans="40:84" x14ac:dyDescent="0.2">
      <c r="AN1606" s="177"/>
      <c r="AO1606" s="176"/>
      <c r="AP1606" s="177"/>
      <c r="AQ1606" s="176"/>
      <c r="AR1606" s="177"/>
      <c r="AS1606" s="176"/>
      <c r="AT1606" s="177"/>
      <c r="AU1606" s="176"/>
      <c r="AV1606" s="177"/>
      <c r="AW1606" s="176"/>
      <c r="AX1606" s="178"/>
      <c r="AY1606" s="178"/>
      <c r="AZ1606" s="178"/>
      <c r="BA1606" s="178"/>
      <c r="BB1606" s="178"/>
      <c r="BC1606" s="178"/>
      <c r="BD1606" s="178"/>
      <c r="BY1606" s="177"/>
      <c r="CF1606" s="178"/>
    </row>
    <row r="1607" spans="40:84" x14ac:dyDescent="0.2">
      <c r="AN1607" s="177"/>
      <c r="AO1607" s="176"/>
      <c r="AP1607" s="177"/>
      <c r="AQ1607" s="176"/>
      <c r="AR1607" s="177"/>
      <c r="AS1607" s="176"/>
      <c r="AT1607" s="177"/>
      <c r="AU1607" s="176"/>
      <c r="AV1607" s="177"/>
      <c r="AW1607" s="176"/>
      <c r="AX1607" s="178"/>
      <c r="AY1607" s="178"/>
      <c r="AZ1607" s="178"/>
      <c r="BA1607" s="178"/>
      <c r="BB1607" s="178"/>
      <c r="BC1607" s="178"/>
      <c r="BD1607" s="178"/>
      <c r="BY1607" s="177"/>
      <c r="CF1607" s="178"/>
    </row>
    <row r="1608" spans="40:84" x14ac:dyDescent="0.2">
      <c r="AN1608" s="177"/>
      <c r="AO1608" s="176"/>
      <c r="AP1608" s="177"/>
      <c r="AQ1608" s="176"/>
      <c r="AR1608" s="177"/>
      <c r="AS1608" s="176"/>
      <c r="AT1608" s="177"/>
      <c r="AU1608" s="176"/>
      <c r="AV1608" s="177"/>
      <c r="AW1608" s="176"/>
      <c r="AX1608" s="178"/>
      <c r="AY1608" s="178"/>
      <c r="AZ1608" s="178"/>
      <c r="BA1608" s="178"/>
      <c r="BB1608" s="178"/>
      <c r="BC1608" s="178"/>
      <c r="BD1608" s="178"/>
      <c r="BY1608" s="177"/>
      <c r="CF1608" s="178"/>
    </row>
    <row r="1609" spans="40:84" x14ac:dyDescent="0.2">
      <c r="AN1609" s="177"/>
      <c r="AO1609" s="176"/>
      <c r="AP1609" s="177"/>
      <c r="AQ1609" s="176"/>
      <c r="AR1609" s="177"/>
      <c r="AS1609" s="176"/>
      <c r="AT1609" s="177"/>
      <c r="AU1609" s="176"/>
      <c r="AV1609" s="177"/>
      <c r="AW1609" s="176"/>
      <c r="AX1609" s="178"/>
      <c r="AY1609" s="178"/>
      <c r="AZ1609" s="178"/>
      <c r="BA1609" s="178"/>
      <c r="BB1609" s="178"/>
      <c r="BC1609" s="178"/>
      <c r="BD1609" s="178"/>
      <c r="BY1609" s="177"/>
      <c r="CF1609" s="178"/>
    </row>
    <row r="1610" spans="40:84" x14ac:dyDescent="0.2">
      <c r="AN1610" s="177"/>
      <c r="AO1610" s="176"/>
      <c r="AP1610" s="177"/>
      <c r="AQ1610" s="176"/>
      <c r="AR1610" s="177"/>
      <c r="AS1610" s="176"/>
      <c r="AT1610" s="177"/>
      <c r="AU1610" s="176"/>
      <c r="AV1610" s="177"/>
      <c r="AW1610" s="176"/>
      <c r="AX1610" s="178"/>
      <c r="AY1610" s="178"/>
      <c r="AZ1610" s="178"/>
      <c r="BA1610" s="178"/>
      <c r="BB1610" s="178"/>
      <c r="BC1610" s="178"/>
      <c r="BD1610" s="178"/>
      <c r="BY1610" s="177"/>
      <c r="CF1610" s="178"/>
    </row>
    <row r="1611" spans="40:84" x14ac:dyDescent="0.2">
      <c r="AN1611" s="177"/>
      <c r="AO1611" s="176"/>
      <c r="AP1611" s="177"/>
      <c r="AQ1611" s="176"/>
      <c r="AR1611" s="177"/>
      <c r="AS1611" s="176"/>
      <c r="AT1611" s="177"/>
      <c r="AU1611" s="176"/>
      <c r="AV1611" s="177"/>
      <c r="AW1611" s="176"/>
      <c r="AX1611" s="178"/>
      <c r="AY1611" s="178"/>
      <c r="AZ1611" s="178"/>
      <c r="BA1611" s="178"/>
      <c r="BB1611" s="178"/>
      <c r="BC1611" s="178"/>
      <c r="BD1611" s="178"/>
      <c r="BY1611" s="177"/>
      <c r="CF1611" s="178"/>
    </row>
    <row r="1612" spans="40:84" x14ac:dyDescent="0.2">
      <c r="AN1612" s="177"/>
      <c r="AO1612" s="176"/>
      <c r="AP1612" s="177"/>
      <c r="AQ1612" s="176"/>
      <c r="AR1612" s="177"/>
      <c r="AS1612" s="176"/>
      <c r="AT1612" s="177"/>
      <c r="AU1612" s="176"/>
      <c r="AV1612" s="177"/>
      <c r="AW1612" s="176"/>
      <c r="AX1612" s="178"/>
      <c r="AY1612" s="178"/>
      <c r="AZ1612" s="178"/>
      <c r="BA1612" s="178"/>
      <c r="BB1612" s="178"/>
      <c r="BC1612" s="178"/>
      <c r="BD1612" s="178"/>
      <c r="BY1612" s="177"/>
      <c r="CF1612" s="178"/>
    </row>
    <row r="1613" spans="40:84" x14ac:dyDescent="0.2">
      <c r="AN1613" s="177"/>
      <c r="AO1613" s="176"/>
      <c r="AP1613" s="177"/>
      <c r="AQ1613" s="176"/>
      <c r="AR1613" s="177"/>
      <c r="AS1613" s="176"/>
      <c r="AT1613" s="177"/>
      <c r="AU1613" s="176"/>
      <c r="AV1613" s="177"/>
      <c r="AW1613" s="176"/>
      <c r="AX1613" s="178"/>
      <c r="AY1613" s="178"/>
      <c r="AZ1613" s="178"/>
      <c r="BA1613" s="178"/>
      <c r="BB1613" s="178"/>
      <c r="BC1613" s="178"/>
      <c r="BD1613" s="178"/>
      <c r="BY1613" s="177"/>
      <c r="CF1613" s="178"/>
    </row>
    <row r="1614" spans="40:84" x14ac:dyDescent="0.2">
      <c r="AN1614" s="177"/>
      <c r="AO1614" s="176"/>
      <c r="AP1614" s="177"/>
      <c r="AQ1614" s="176"/>
      <c r="AR1614" s="177"/>
      <c r="AS1614" s="176"/>
      <c r="AT1614" s="177"/>
      <c r="AU1614" s="176"/>
      <c r="AV1614" s="177"/>
      <c r="AW1614" s="176"/>
      <c r="AX1614" s="178"/>
      <c r="AY1614" s="178"/>
      <c r="AZ1614" s="178"/>
      <c r="BA1614" s="178"/>
      <c r="BB1614" s="178"/>
      <c r="BC1614" s="178"/>
      <c r="BD1614" s="178"/>
      <c r="BY1614" s="177"/>
      <c r="CF1614" s="178"/>
    </row>
    <row r="1615" spans="40:84" x14ac:dyDescent="0.2">
      <c r="AN1615" s="177"/>
      <c r="AO1615" s="176"/>
      <c r="AP1615" s="177"/>
      <c r="AQ1615" s="176"/>
      <c r="AR1615" s="177"/>
      <c r="AS1615" s="176"/>
      <c r="AT1615" s="177"/>
      <c r="AU1615" s="176"/>
      <c r="AV1615" s="177"/>
      <c r="AW1615" s="176"/>
      <c r="AX1615" s="178"/>
      <c r="AY1615" s="178"/>
      <c r="AZ1615" s="178"/>
      <c r="BA1615" s="178"/>
      <c r="BB1615" s="178"/>
      <c r="BC1615" s="178"/>
      <c r="BD1615" s="178"/>
      <c r="BY1615" s="177"/>
      <c r="CF1615" s="178"/>
    </row>
    <row r="1616" spans="40:84" x14ac:dyDescent="0.2">
      <c r="AN1616" s="177"/>
      <c r="AO1616" s="176"/>
      <c r="AP1616" s="177"/>
      <c r="AQ1616" s="176"/>
      <c r="AR1616" s="177"/>
      <c r="AS1616" s="176"/>
      <c r="AT1616" s="177"/>
      <c r="AU1616" s="176"/>
      <c r="AV1616" s="177"/>
      <c r="AW1616" s="176"/>
      <c r="AX1616" s="178"/>
      <c r="AY1616" s="178"/>
      <c r="AZ1616" s="178"/>
      <c r="BA1616" s="178"/>
      <c r="BB1616" s="178"/>
      <c r="BC1616" s="178"/>
      <c r="BD1616" s="178"/>
      <c r="BY1616" s="177"/>
      <c r="CF1616" s="178"/>
    </row>
    <row r="1617" spans="40:84" x14ac:dyDescent="0.2">
      <c r="AN1617" s="177"/>
      <c r="AO1617" s="176"/>
      <c r="AP1617" s="177"/>
      <c r="AQ1617" s="176"/>
      <c r="AR1617" s="177"/>
      <c r="AS1617" s="176"/>
      <c r="AT1617" s="177"/>
      <c r="AU1617" s="176"/>
      <c r="AV1617" s="177"/>
      <c r="AW1617" s="176"/>
      <c r="AX1617" s="178"/>
      <c r="AY1617" s="178"/>
      <c r="AZ1617" s="178"/>
      <c r="BA1617" s="178"/>
      <c r="BB1617" s="178"/>
      <c r="BC1617" s="178"/>
      <c r="BD1617" s="178"/>
      <c r="BY1617" s="177"/>
      <c r="CF1617" s="178"/>
    </row>
    <row r="1618" spans="40:84" x14ac:dyDescent="0.2">
      <c r="AN1618" s="177"/>
      <c r="AO1618" s="176"/>
      <c r="AP1618" s="177"/>
      <c r="AQ1618" s="176"/>
      <c r="AR1618" s="177"/>
      <c r="AS1618" s="176"/>
      <c r="AT1618" s="177"/>
      <c r="AU1618" s="176"/>
      <c r="AV1618" s="177"/>
      <c r="AW1618" s="176"/>
      <c r="AX1618" s="178"/>
      <c r="AY1618" s="178"/>
      <c r="AZ1618" s="178"/>
      <c r="BA1618" s="178"/>
      <c r="BB1618" s="178"/>
      <c r="BC1618" s="178"/>
      <c r="BD1618" s="178"/>
      <c r="BY1618" s="177"/>
      <c r="CF1618" s="178"/>
    </row>
    <row r="1619" spans="40:84" x14ac:dyDescent="0.2">
      <c r="AN1619" s="177"/>
      <c r="AO1619" s="176"/>
      <c r="AP1619" s="177"/>
      <c r="AQ1619" s="176"/>
      <c r="AR1619" s="177"/>
      <c r="AS1619" s="176"/>
      <c r="AT1619" s="177"/>
      <c r="AU1619" s="176"/>
      <c r="AV1619" s="177"/>
      <c r="AW1619" s="176"/>
      <c r="AX1619" s="178"/>
      <c r="AY1619" s="178"/>
      <c r="AZ1619" s="178"/>
      <c r="BA1619" s="178"/>
      <c r="BB1619" s="178"/>
      <c r="BC1619" s="178"/>
      <c r="BD1619" s="178"/>
      <c r="BY1619" s="177"/>
      <c r="CF1619" s="178"/>
    </row>
    <row r="1620" spans="40:84" x14ac:dyDescent="0.2">
      <c r="AN1620" s="177"/>
      <c r="AO1620" s="176"/>
      <c r="AP1620" s="177"/>
      <c r="AQ1620" s="176"/>
      <c r="AR1620" s="177"/>
      <c r="AS1620" s="176"/>
      <c r="AT1620" s="177"/>
      <c r="AU1620" s="176"/>
      <c r="AV1620" s="177"/>
      <c r="AW1620" s="176"/>
      <c r="AX1620" s="178"/>
      <c r="AY1620" s="178"/>
      <c r="AZ1620" s="178"/>
      <c r="BA1620" s="178"/>
      <c r="BB1620" s="178"/>
      <c r="BC1620" s="178"/>
      <c r="BD1620" s="178"/>
      <c r="BY1620" s="177"/>
      <c r="CF1620" s="178"/>
    </row>
    <row r="1621" spans="40:84" x14ac:dyDescent="0.2">
      <c r="AN1621" s="177"/>
      <c r="AO1621" s="176"/>
      <c r="AP1621" s="177"/>
      <c r="AQ1621" s="176"/>
      <c r="AR1621" s="177"/>
      <c r="AS1621" s="176"/>
      <c r="AT1621" s="177"/>
      <c r="AU1621" s="176"/>
      <c r="AV1621" s="177"/>
      <c r="AW1621" s="176"/>
      <c r="AX1621" s="178"/>
      <c r="AY1621" s="178"/>
      <c r="AZ1621" s="178"/>
      <c r="BA1621" s="178"/>
      <c r="BB1621" s="178"/>
      <c r="BC1621" s="178"/>
      <c r="BD1621" s="178"/>
      <c r="BY1621" s="177"/>
      <c r="CF1621" s="178"/>
    </row>
    <row r="1622" spans="40:84" x14ac:dyDescent="0.2">
      <c r="AN1622" s="177"/>
      <c r="AO1622" s="176"/>
      <c r="AP1622" s="177"/>
      <c r="AQ1622" s="176"/>
      <c r="AR1622" s="177"/>
      <c r="AS1622" s="176"/>
      <c r="AT1622" s="177"/>
      <c r="AU1622" s="176"/>
      <c r="AV1622" s="177"/>
      <c r="AW1622" s="176"/>
      <c r="AX1622" s="178"/>
      <c r="AY1622" s="178"/>
      <c r="AZ1622" s="178"/>
      <c r="BA1622" s="178"/>
      <c r="BB1622" s="178"/>
      <c r="BC1622" s="178"/>
      <c r="BD1622" s="178"/>
      <c r="BY1622" s="177"/>
      <c r="CF1622" s="178"/>
    </row>
    <row r="1623" spans="40:84" x14ac:dyDescent="0.2">
      <c r="AN1623" s="177"/>
      <c r="AO1623" s="176"/>
      <c r="AP1623" s="177"/>
      <c r="AQ1623" s="176"/>
      <c r="AR1623" s="177"/>
      <c r="AS1623" s="176"/>
      <c r="AT1623" s="177"/>
      <c r="AU1623" s="176"/>
      <c r="AV1623" s="177"/>
      <c r="AW1623" s="176"/>
      <c r="AX1623" s="178"/>
      <c r="AY1623" s="178"/>
      <c r="AZ1623" s="178"/>
      <c r="BA1623" s="178"/>
      <c r="BB1623" s="178"/>
      <c r="BC1623" s="178"/>
      <c r="BD1623" s="178"/>
      <c r="BY1623" s="177"/>
      <c r="CF1623" s="178"/>
    </row>
    <row r="1624" spans="40:84" x14ac:dyDescent="0.2">
      <c r="AN1624" s="177"/>
      <c r="AO1624" s="176"/>
      <c r="AP1624" s="177"/>
      <c r="AQ1624" s="176"/>
      <c r="AR1624" s="177"/>
      <c r="AS1624" s="176"/>
      <c r="AT1624" s="177"/>
      <c r="AU1624" s="176"/>
      <c r="AV1624" s="177"/>
      <c r="AW1624" s="176"/>
      <c r="AX1624" s="178"/>
      <c r="AY1624" s="178"/>
      <c r="AZ1624" s="178"/>
      <c r="BA1624" s="178"/>
      <c r="BB1624" s="178"/>
      <c r="BC1624" s="178"/>
      <c r="BD1624" s="178"/>
      <c r="BY1624" s="177"/>
      <c r="CF1624" s="178"/>
    </row>
    <row r="1625" spans="40:84" x14ac:dyDescent="0.2">
      <c r="AN1625" s="177"/>
      <c r="AO1625" s="176"/>
      <c r="AP1625" s="177"/>
      <c r="AQ1625" s="176"/>
      <c r="AR1625" s="177"/>
      <c r="AS1625" s="176"/>
      <c r="AT1625" s="177"/>
      <c r="AU1625" s="176"/>
      <c r="AV1625" s="177"/>
      <c r="AW1625" s="176"/>
      <c r="AX1625" s="178"/>
      <c r="AY1625" s="178"/>
      <c r="AZ1625" s="178"/>
      <c r="BA1625" s="178"/>
      <c r="BB1625" s="178"/>
      <c r="BC1625" s="178"/>
      <c r="BD1625" s="178"/>
      <c r="BY1625" s="177"/>
      <c r="CF1625" s="178"/>
    </row>
    <row r="1626" spans="40:84" x14ac:dyDescent="0.2">
      <c r="AN1626" s="177"/>
      <c r="AO1626" s="176"/>
      <c r="AP1626" s="177"/>
      <c r="AQ1626" s="176"/>
      <c r="AR1626" s="177"/>
      <c r="AS1626" s="176"/>
      <c r="AT1626" s="177"/>
      <c r="AU1626" s="176"/>
      <c r="AV1626" s="177"/>
      <c r="AW1626" s="176"/>
      <c r="AX1626" s="178"/>
      <c r="AY1626" s="178"/>
      <c r="AZ1626" s="178"/>
      <c r="BA1626" s="178"/>
      <c r="BB1626" s="178"/>
      <c r="BC1626" s="178"/>
      <c r="BD1626" s="178"/>
      <c r="BY1626" s="177"/>
      <c r="CF1626" s="178"/>
    </row>
    <row r="1627" spans="40:84" x14ac:dyDescent="0.2">
      <c r="AN1627" s="177"/>
      <c r="AO1627" s="176"/>
      <c r="AP1627" s="177"/>
      <c r="AQ1627" s="176"/>
      <c r="AR1627" s="177"/>
      <c r="AS1627" s="176"/>
      <c r="AT1627" s="177"/>
      <c r="AU1627" s="176"/>
      <c r="AV1627" s="177"/>
      <c r="AW1627" s="176"/>
      <c r="AX1627" s="178"/>
      <c r="AY1627" s="178"/>
      <c r="AZ1627" s="178"/>
      <c r="BA1627" s="178"/>
      <c r="BB1627" s="178"/>
      <c r="BC1627" s="178"/>
      <c r="BD1627" s="178"/>
      <c r="BY1627" s="177"/>
      <c r="CF1627" s="178"/>
    </row>
    <row r="1628" spans="40:84" x14ac:dyDescent="0.2">
      <c r="AN1628" s="177"/>
      <c r="AO1628" s="176"/>
      <c r="AP1628" s="177"/>
      <c r="AQ1628" s="176"/>
      <c r="AR1628" s="177"/>
      <c r="AS1628" s="176"/>
      <c r="AT1628" s="177"/>
      <c r="AU1628" s="176"/>
      <c r="AV1628" s="177"/>
      <c r="AW1628" s="176"/>
      <c r="AX1628" s="178"/>
      <c r="AY1628" s="178"/>
      <c r="AZ1628" s="178"/>
      <c r="BA1628" s="178"/>
      <c r="BB1628" s="178"/>
      <c r="BC1628" s="178"/>
      <c r="BD1628" s="178"/>
      <c r="BY1628" s="177"/>
      <c r="CF1628" s="178"/>
    </row>
    <row r="1629" spans="40:84" x14ac:dyDescent="0.2">
      <c r="AN1629" s="177"/>
      <c r="AO1629" s="176"/>
      <c r="AP1629" s="177"/>
      <c r="AQ1629" s="176"/>
      <c r="AR1629" s="177"/>
      <c r="AS1629" s="176"/>
      <c r="AT1629" s="177"/>
      <c r="AU1629" s="176"/>
      <c r="AV1629" s="177"/>
      <c r="AW1629" s="176"/>
      <c r="AX1629" s="178"/>
      <c r="AY1629" s="178"/>
      <c r="AZ1629" s="178"/>
      <c r="BA1629" s="178"/>
      <c r="BB1629" s="178"/>
      <c r="BC1629" s="178"/>
      <c r="BD1629" s="178"/>
      <c r="BY1629" s="177"/>
      <c r="CF1629" s="178"/>
    </row>
    <row r="1630" spans="40:84" x14ac:dyDescent="0.2">
      <c r="AN1630" s="177"/>
      <c r="AO1630" s="176"/>
      <c r="AP1630" s="177"/>
      <c r="AQ1630" s="176"/>
      <c r="AR1630" s="177"/>
      <c r="AS1630" s="176"/>
      <c r="AT1630" s="177"/>
      <c r="AU1630" s="176"/>
      <c r="AV1630" s="177"/>
      <c r="AW1630" s="176"/>
      <c r="AX1630" s="178"/>
      <c r="AY1630" s="178"/>
      <c r="AZ1630" s="178"/>
      <c r="BA1630" s="178"/>
      <c r="BB1630" s="178"/>
      <c r="BC1630" s="178"/>
      <c r="BD1630" s="178"/>
      <c r="BY1630" s="177"/>
      <c r="CF1630" s="178"/>
    </row>
    <row r="1631" spans="40:84" x14ac:dyDescent="0.2">
      <c r="AN1631" s="177"/>
      <c r="AO1631" s="176"/>
      <c r="AP1631" s="177"/>
      <c r="AQ1631" s="176"/>
      <c r="AR1631" s="177"/>
      <c r="AS1631" s="176"/>
      <c r="AT1631" s="177"/>
      <c r="AU1631" s="176"/>
      <c r="AV1631" s="177"/>
      <c r="AW1631" s="176"/>
      <c r="AX1631" s="178"/>
      <c r="AY1631" s="178"/>
      <c r="AZ1631" s="178"/>
      <c r="BA1631" s="178"/>
      <c r="BB1631" s="178"/>
      <c r="BC1631" s="178"/>
      <c r="BD1631" s="178"/>
      <c r="BY1631" s="177"/>
      <c r="CF1631" s="178"/>
    </row>
    <row r="1632" spans="40:84" x14ac:dyDescent="0.2">
      <c r="AN1632" s="177"/>
      <c r="AO1632" s="176"/>
      <c r="AP1632" s="177"/>
      <c r="AQ1632" s="176"/>
      <c r="AR1632" s="177"/>
      <c r="AS1632" s="176"/>
      <c r="AT1632" s="177"/>
      <c r="AU1632" s="176"/>
      <c r="AV1632" s="177"/>
      <c r="AW1632" s="176"/>
      <c r="AX1632" s="178"/>
      <c r="AY1632" s="178"/>
      <c r="AZ1632" s="178"/>
      <c r="BA1632" s="178"/>
      <c r="BB1632" s="178"/>
      <c r="BC1632" s="178"/>
      <c r="BD1632" s="178"/>
      <c r="BY1632" s="177"/>
      <c r="CF1632" s="178"/>
    </row>
    <row r="1633" spans="40:84" x14ac:dyDescent="0.2">
      <c r="AN1633" s="177"/>
      <c r="AO1633" s="176"/>
      <c r="AP1633" s="177"/>
      <c r="AQ1633" s="176"/>
      <c r="AR1633" s="177"/>
      <c r="AS1633" s="176"/>
      <c r="AT1633" s="177"/>
      <c r="AU1633" s="176"/>
      <c r="AV1633" s="177"/>
      <c r="AW1633" s="176"/>
      <c r="AX1633" s="178"/>
      <c r="AY1633" s="178"/>
      <c r="AZ1633" s="178"/>
      <c r="BA1633" s="178"/>
      <c r="BB1633" s="178"/>
      <c r="BC1633" s="178"/>
      <c r="BD1633" s="178"/>
      <c r="BY1633" s="177"/>
      <c r="CF1633" s="178"/>
    </row>
    <row r="1634" spans="40:84" x14ac:dyDescent="0.2">
      <c r="AN1634" s="177"/>
      <c r="AO1634" s="176"/>
      <c r="AP1634" s="177"/>
      <c r="AQ1634" s="176"/>
      <c r="AR1634" s="177"/>
      <c r="AS1634" s="176"/>
      <c r="AT1634" s="177"/>
      <c r="AU1634" s="176"/>
      <c r="AV1634" s="177"/>
      <c r="AW1634" s="176"/>
      <c r="AX1634" s="178"/>
      <c r="AY1634" s="178"/>
      <c r="AZ1634" s="178"/>
      <c r="BA1634" s="178"/>
      <c r="BB1634" s="178"/>
      <c r="BC1634" s="178"/>
      <c r="BD1634" s="178"/>
      <c r="BY1634" s="177"/>
      <c r="CF1634" s="178"/>
    </row>
    <row r="1635" spans="40:84" x14ac:dyDescent="0.2">
      <c r="AN1635" s="177"/>
      <c r="AO1635" s="176"/>
      <c r="AP1635" s="177"/>
      <c r="AQ1635" s="176"/>
      <c r="AR1635" s="177"/>
      <c r="AS1635" s="176"/>
      <c r="AT1635" s="177"/>
      <c r="AU1635" s="176"/>
      <c r="AV1635" s="177"/>
      <c r="AW1635" s="176"/>
      <c r="AX1635" s="178"/>
      <c r="AY1635" s="178"/>
      <c r="AZ1635" s="178"/>
      <c r="BA1635" s="178"/>
      <c r="BB1635" s="178"/>
      <c r="BC1635" s="178"/>
      <c r="BD1635" s="178"/>
      <c r="BY1635" s="177"/>
      <c r="CF1635" s="178"/>
    </row>
    <row r="1636" spans="40:84" x14ac:dyDescent="0.2">
      <c r="AN1636" s="177"/>
      <c r="AO1636" s="176"/>
      <c r="AP1636" s="177"/>
      <c r="AQ1636" s="176"/>
      <c r="AR1636" s="177"/>
      <c r="AS1636" s="176"/>
      <c r="AT1636" s="177"/>
      <c r="AU1636" s="176"/>
      <c r="AV1636" s="177"/>
      <c r="AW1636" s="176"/>
      <c r="AX1636" s="178"/>
      <c r="AY1636" s="178"/>
      <c r="AZ1636" s="178"/>
      <c r="BA1636" s="178"/>
      <c r="BB1636" s="178"/>
      <c r="BC1636" s="178"/>
      <c r="BD1636" s="178"/>
      <c r="BY1636" s="177"/>
      <c r="CF1636" s="178"/>
    </row>
    <row r="1637" spans="40:84" x14ac:dyDescent="0.2">
      <c r="AN1637" s="177"/>
      <c r="AO1637" s="176"/>
      <c r="AP1637" s="177"/>
      <c r="AQ1637" s="176"/>
      <c r="AR1637" s="177"/>
      <c r="AS1637" s="176"/>
      <c r="AT1637" s="177"/>
      <c r="AU1637" s="176"/>
      <c r="AV1637" s="177"/>
      <c r="AW1637" s="176"/>
      <c r="AX1637" s="178"/>
      <c r="AY1637" s="178"/>
      <c r="AZ1637" s="178"/>
      <c r="BA1637" s="178"/>
      <c r="BB1637" s="178"/>
      <c r="BC1637" s="178"/>
      <c r="BD1637" s="178"/>
      <c r="BY1637" s="177"/>
      <c r="CF1637" s="178"/>
    </row>
    <row r="1638" spans="40:84" x14ac:dyDescent="0.2">
      <c r="AN1638" s="177"/>
      <c r="AO1638" s="176"/>
      <c r="AP1638" s="177"/>
      <c r="AQ1638" s="176"/>
      <c r="AR1638" s="177"/>
      <c r="AS1638" s="176"/>
      <c r="AT1638" s="177"/>
      <c r="AU1638" s="176"/>
      <c r="AV1638" s="177"/>
      <c r="AW1638" s="176"/>
      <c r="AX1638" s="178"/>
      <c r="AY1638" s="178"/>
      <c r="AZ1638" s="178"/>
      <c r="BA1638" s="178"/>
      <c r="BB1638" s="178"/>
      <c r="BC1638" s="178"/>
      <c r="BD1638" s="178"/>
      <c r="BY1638" s="177"/>
      <c r="CF1638" s="178"/>
    </row>
    <row r="1639" spans="40:84" x14ac:dyDescent="0.2">
      <c r="AN1639" s="177"/>
      <c r="AO1639" s="176"/>
      <c r="AP1639" s="177"/>
      <c r="AQ1639" s="176"/>
      <c r="AR1639" s="177"/>
      <c r="AS1639" s="176"/>
      <c r="AT1639" s="177"/>
      <c r="AU1639" s="176"/>
      <c r="AV1639" s="177"/>
      <c r="AW1639" s="176"/>
      <c r="AX1639" s="178"/>
      <c r="AY1639" s="178"/>
      <c r="AZ1639" s="178"/>
      <c r="BA1639" s="178"/>
      <c r="BB1639" s="178"/>
      <c r="BC1639" s="178"/>
      <c r="BD1639" s="178"/>
      <c r="BY1639" s="177"/>
      <c r="CF1639" s="178"/>
    </row>
    <row r="1640" spans="40:84" x14ac:dyDescent="0.2">
      <c r="AN1640" s="177"/>
      <c r="AO1640" s="176"/>
      <c r="AP1640" s="177"/>
      <c r="AQ1640" s="176"/>
      <c r="AR1640" s="177"/>
      <c r="AS1640" s="176"/>
      <c r="AT1640" s="177"/>
      <c r="AU1640" s="176"/>
      <c r="AV1640" s="177"/>
      <c r="AW1640" s="176"/>
      <c r="AX1640" s="178"/>
      <c r="AY1640" s="178"/>
      <c r="AZ1640" s="178"/>
      <c r="BA1640" s="178"/>
      <c r="BB1640" s="178"/>
      <c r="BC1640" s="178"/>
      <c r="BD1640" s="178"/>
      <c r="BY1640" s="177"/>
      <c r="CF1640" s="178"/>
    </row>
    <row r="1641" spans="40:84" x14ac:dyDescent="0.2">
      <c r="AN1641" s="177"/>
      <c r="AO1641" s="176"/>
      <c r="AP1641" s="177"/>
      <c r="AQ1641" s="176"/>
      <c r="AR1641" s="177"/>
      <c r="AS1641" s="176"/>
      <c r="AT1641" s="177"/>
      <c r="AU1641" s="176"/>
      <c r="AV1641" s="177"/>
      <c r="AW1641" s="176"/>
      <c r="AX1641" s="178"/>
      <c r="AY1641" s="178"/>
      <c r="AZ1641" s="178"/>
      <c r="BA1641" s="178"/>
      <c r="BB1641" s="178"/>
      <c r="BC1641" s="178"/>
      <c r="BD1641" s="178"/>
      <c r="BY1641" s="177"/>
      <c r="CF1641" s="178"/>
    </row>
    <row r="1642" spans="40:84" x14ac:dyDescent="0.2">
      <c r="AN1642" s="177"/>
      <c r="AO1642" s="176"/>
      <c r="AP1642" s="177"/>
      <c r="AQ1642" s="176"/>
      <c r="AR1642" s="177"/>
      <c r="AS1642" s="176"/>
      <c r="AT1642" s="177"/>
      <c r="AU1642" s="176"/>
      <c r="AV1642" s="177"/>
      <c r="AW1642" s="176"/>
      <c r="AX1642" s="178"/>
      <c r="AY1642" s="178"/>
      <c r="AZ1642" s="178"/>
      <c r="BA1642" s="178"/>
      <c r="BB1642" s="178"/>
      <c r="BC1642" s="178"/>
      <c r="BD1642" s="178"/>
      <c r="BY1642" s="177"/>
      <c r="CF1642" s="178"/>
    </row>
    <row r="1643" spans="40:84" x14ac:dyDescent="0.2">
      <c r="AN1643" s="177"/>
      <c r="AO1643" s="176"/>
      <c r="AP1643" s="177"/>
      <c r="AQ1643" s="176"/>
      <c r="AR1643" s="177"/>
      <c r="AS1643" s="176"/>
      <c r="AT1643" s="177"/>
      <c r="AU1643" s="176"/>
      <c r="AV1643" s="177"/>
      <c r="AW1643" s="176"/>
      <c r="AX1643" s="178"/>
      <c r="AY1643" s="178"/>
      <c r="AZ1643" s="178"/>
      <c r="BA1643" s="178"/>
      <c r="BB1643" s="178"/>
      <c r="BC1643" s="178"/>
      <c r="BD1643" s="178"/>
      <c r="BY1643" s="177"/>
      <c r="CF1643" s="178"/>
    </row>
    <row r="1644" spans="40:84" x14ac:dyDescent="0.2">
      <c r="AN1644" s="177"/>
      <c r="AO1644" s="176"/>
      <c r="AP1644" s="177"/>
      <c r="AQ1644" s="176"/>
      <c r="AR1644" s="177"/>
      <c r="AS1644" s="176"/>
      <c r="AT1644" s="177"/>
      <c r="AU1644" s="176"/>
      <c r="AV1644" s="177"/>
      <c r="AW1644" s="176"/>
      <c r="AX1644" s="178"/>
      <c r="AY1644" s="178"/>
      <c r="AZ1644" s="178"/>
      <c r="BA1644" s="178"/>
      <c r="BB1644" s="178"/>
      <c r="BC1644" s="178"/>
      <c r="BD1644" s="178"/>
      <c r="BY1644" s="177"/>
      <c r="CF1644" s="178"/>
    </row>
    <row r="1645" spans="40:84" x14ac:dyDescent="0.2">
      <c r="AN1645" s="177"/>
      <c r="AO1645" s="176"/>
      <c r="AP1645" s="177"/>
      <c r="AQ1645" s="176"/>
      <c r="AR1645" s="177"/>
      <c r="AS1645" s="176"/>
      <c r="AT1645" s="177"/>
      <c r="AU1645" s="176"/>
      <c r="AV1645" s="177"/>
      <c r="AW1645" s="176"/>
      <c r="AX1645" s="178"/>
      <c r="AY1645" s="178"/>
      <c r="AZ1645" s="178"/>
      <c r="BA1645" s="178"/>
      <c r="BB1645" s="178"/>
      <c r="BC1645" s="178"/>
      <c r="BD1645" s="178"/>
      <c r="BY1645" s="177"/>
      <c r="CF1645" s="178"/>
    </row>
    <row r="1646" spans="40:84" x14ac:dyDescent="0.2">
      <c r="AN1646" s="177"/>
      <c r="AO1646" s="176"/>
      <c r="AP1646" s="177"/>
      <c r="AQ1646" s="176"/>
      <c r="AR1646" s="177"/>
      <c r="AS1646" s="176"/>
      <c r="AT1646" s="177"/>
      <c r="AU1646" s="176"/>
      <c r="AV1646" s="177"/>
      <c r="AW1646" s="176"/>
      <c r="AX1646" s="178"/>
      <c r="AY1646" s="178"/>
      <c r="AZ1646" s="178"/>
      <c r="BA1646" s="178"/>
      <c r="BB1646" s="178"/>
      <c r="BC1646" s="178"/>
      <c r="BD1646" s="178"/>
      <c r="BY1646" s="177"/>
      <c r="CF1646" s="178"/>
    </row>
    <row r="1647" spans="40:84" x14ac:dyDescent="0.2">
      <c r="AN1647" s="177"/>
      <c r="AO1647" s="176"/>
      <c r="AP1647" s="177"/>
      <c r="AQ1647" s="176"/>
      <c r="AR1647" s="177"/>
      <c r="AS1647" s="176"/>
      <c r="AT1647" s="177"/>
      <c r="AU1647" s="176"/>
      <c r="AV1647" s="177"/>
      <c r="AW1647" s="176"/>
      <c r="AX1647" s="178"/>
      <c r="AY1647" s="178"/>
      <c r="AZ1647" s="178"/>
      <c r="BA1647" s="178"/>
      <c r="BB1647" s="178"/>
      <c r="BC1647" s="178"/>
      <c r="BD1647" s="178"/>
      <c r="BY1647" s="177"/>
      <c r="CF1647" s="178"/>
    </row>
    <row r="1648" spans="40:84" x14ac:dyDescent="0.2">
      <c r="AN1648" s="177"/>
      <c r="AO1648" s="176"/>
      <c r="AP1648" s="177"/>
      <c r="AQ1648" s="176"/>
      <c r="AR1648" s="177"/>
      <c r="AS1648" s="176"/>
      <c r="AT1648" s="177"/>
      <c r="AU1648" s="176"/>
      <c r="AV1648" s="177"/>
      <c r="AW1648" s="176"/>
      <c r="AX1648" s="178"/>
      <c r="AY1648" s="178"/>
      <c r="AZ1648" s="178"/>
      <c r="BA1648" s="178"/>
      <c r="BB1648" s="178"/>
      <c r="BC1648" s="178"/>
      <c r="BD1648" s="178"/>
      <c r="BY1648" s="177"/>
      <c r="CF1648" s="178"/>
    </row>
    <row r="1649" spans="40:84" x14ac:dyDescent="0.2">
      <c r="AN1649" s="177"/>
      <c r="AO1649" s="176"/>
      <c r="AP1649" s="177"/>
      <c r="AQ1649" s="176"/>
      <c r="AR1649" s="177"/>
      <c r="AS1649" s="176"/>
      <c r="AT1649" s="177"/>
      <c r="AU1649" s="176"/>
      <c r="AV1649" s="177"/>
      <c r="AW1649" s="176"/>
      <c r="AX1649" s="178"/>
      <c r="AY1649" s="178"/>
      <c r="AZ1649" s="178"/>
      <c r="BA1649" s="178"/>
      <c r="BB1649" s="178"/>
      <c r="BC1649" s="178"/>
      <c r="BD1649" s="178"/>
      <c r="BY1649" s="177"/>
      <c r="CF1649" s="178"/>
    </row>
    <row r="1650" spans="40:84" x14ac:dyDescent="0.2">
      <c r="AN1650" s="177"/>
      <c r="AO1650" s="176"/>
      <c r="AP1650" s="177"/>
      <c r="AQ1650" s="176"/>
      <c r="AR1650" s="177"/>
      <c r="AS1650" s="176"/>
      <c r="AT1650" s="177"/>
      <c r="AU1650" s="176"/>
      <c r="AV1650" s="177"/>
      <c r="AW1650" s="176"/>
      <c r="AX1650" s="178"/>
      <c r="AY1650" s="178"/>
      <c r="AZ1650" s="178"/>
      <c r="BA1650" s="178"/>
      <c r="BB1650" s="178"/>
      <c r="BC1650" s="178"/>
      <c r="BD1650" s="178"/>
      <c r="BY1650" s="177"/>
      <c r="CF1650" s="178"/>
    </row>
    <row r="1651" spans="40:84" x14ac:dyDescent="0.2">
      <c r="AN1651" s="177"/>
      <c r="AO1651" s="176"/>
      <c r="AP1651" s="177"/>
      <c r="AQ1651" s="176"/>
      <c r="AR1651" s="177"/>
      <c r="AS1651" s="176"/>
      <c r="AT1651" s="177"/>
      <c r="AU1651" s="176"/>
      <c r="AV1651" s="177"/>
      <c r="AW1651" s="176"/>
      <c r="AX1651" s="178"/>
      <c r="AY1651" s="178"/>
      <c r="AZ1651" s="178"/>
      <c r="BA1651" s="178"/>
      <c r="BB1651" s="178"/>
      <c r="BC1651" s="178"/>
      <c r="BD1651" s="178"/>
      <c r="BY1651" s="177"/>
      <c r="CF1651" s="178"/>
    </row>
    <row r="1652" spans="40:84" x14ac:dyDescent="0.2">
      <c r="AN1652" s="177"/>
      <c r="AO1652" s="176"/>
      <c r="AP1652" s="177"/>
      <c r="AQ1652" s="176"/>
      <c r="AR1652" s="177"/>
      <c r="AS1652" s="176"/>
      <c r="AT1652" s="177"/>
      <c r="AU1652" s="176"/>
      <c r="AV1652" s="177"/>
      <c r="AW1652" s="176"/>
      <c r="AX1652" s="178"/>
      <c r="AY1652" s="178"/>
      <c r="AZ1652" s="178"/>
      <c r="BA1652" s="178"/>
      <c r="BB1652" s="178"/>
      <c r="BC1652" s="178"/>
      <c r="BD1652" s="178"/>
      <c r="BY1652" s="177"/>
      <c r="CF1652" s="178"/>
    </row>
    <row r="1653" spans="40:84" x14ac:dyDescent="0.2">
      <c r="AN1653" s="177"/>
      <c r="AO1653" s="176"/>
      <c r="AP1653" s="177"/>
      <c r="AQ1653" s="176"/>
      <c r="AR1653" s="177"/>
      <c r="AS1653" s="176"/>
      <c r="AT1653" s="177"/>
      <c r="AU1653" s="176"/>
      <c r="AV1653" s="177"/>
      <c r="AW1653" s="176"/>
      <c r="AX1653" s="178"/>
      <c r="AY1653" s="178"/>
      <c r="AZ1653" s="178"/>
      <c r="BA1653" s="178"/>
      <c r="BB1653" s="178"/>
      <c r="BC1653" s="178"/>
      <c r="BD1653" s="178"/>
      <c r="BY1653" s="177"/>
      <c r="CF1653" s="178"/>
    </row>
    <row r="1654" spans="40:84" x14ac:dyDescent="0.2">
      <c r="AN1654" s="177"/>
      <c r="AO1654" s="176"/>
      <c r="AP1654" s="177"/>
      <c r="AQ1654" s="176"/>
      <c r="AR1654" s="177"/>
      <c r="AS1654" s="176"/>
      <c r="AT1654" s="177"/>
      <c r="AU1654" s="176"/>
      <c r="AV1654" s="177"/>
      <c r="AW1654" s="176"/>
      <c r="AX1654" s="178"/>
      <c r="AY1654" s="178"/>
      <c r="AZ1654" s="178"/>
      <c r="BA1654" s="178"/>
      <c r="BB1654" s="178"/>
      <c r="BC1654" s="178"/>
      <c r="BD1654" s="178"/>
      <c r="BY1654" s="177"/>
      <c r="CF1654" s="178"/>
    </row>
    <row r="1655" spans="40:84" x14ac:dyDescent="0.2">
      <c r="AN1655" s="177"/>
      <c r="AO1655" s="176"/>
      <c r="AP1655" s="177"/>
      <c r="AQ1655" s="176"/>
      <c r="AR1655" s="177"/>
      <c r="AS1655" s="176"/>
      <c r="AT1655" s="177"/>
      <c r="AU1655" s="176"/>
      <c r="AV1655" s="177"/>
      <c r="AW1655" s="176"/>
      <c r="AX1655" s="178"/>
      <c r="AY1655" s="178"/>
      <c r="AZ1655" s="178"/>
      <c r="BA1655" s="178"/>
      <c r="BB1655" s="178"/>
      <c r="BC1655" s="178"/>
      <c r="BD1655" s="178"/>
      <c r="BY1655" s="177"/>
      <c r="CF1655" s="178"/>
    </row>
    <row r="1656" spans="40:84" x14ac:dyDescent="0.2">
      <c r="AN1656" s="177"/>
      <c r="AO1656" s="176"/>
      <c r="AP1656" s="177"/>
      <c r="AQ1656" s="176"/>
      <c r="AR1656" s="177"/>
      <c r="AS1656" s="176"/>
      <c r="AT1656" s="177"/>
      <c r="AU1656" s="176"/>
      <c r="AV1656" s="177"/>
      <c r="AW1656" s="176"/>
      <c r="AX1656" s="178"/>
      <c r="AY1656" s="178"/>
      <c r="AZ1656" s="178"/>
      <c r="BA1656" s="178"/>
      <c r="BB1656" s="178"/>
      <c r="BC1656" s="178"/>
      <c r="BD1656" s="178"/>
      <c r="BY1656" s="177"/>
      <c r="CF1656" s="178"/>
    </row>
    <row r="1657" spans="40:84" x14ac:dyDescent="0.2">
      <c r="AN1657" s="177"/>
      <c r="AO1657" s="176"/>
      <c r="AP1657" s="177"/>
      <c r="AQ1657" s="176"/>
      <c r="AR1657" s="177"/>
      <c r="AS1657" s="176"/>
      <c r="AT1657" s="177"/>
      <c r="AU1657" s="176"/>
      <c r="AV1657" s="177"/>
      <c r="AW1657" s="176"/>
      <c r="AX1657" s="178"/>
      <c r="AY1657" s="178"/>
      <c r="AZ1657" s="178"/>
      <c r="BA1657" s="178"/>
      <c r="BB1657" s="178"/>
      <c r="BC1657" s="178"/>
      <c r="BD1657" s="178"/>
      <c r="BY1657" s="177"/>
      <c r="CF1657" s="178"/>
    </row>
    <row r="1658" spans="40:84" x14ac:dyDescent="0.2">
      <c r="AN1658" s="177"/>
      <c r="AO1658" s="176"/>
      <c r="AP1658" s="177"/>
      <c r="AQ1658" s="176"/>
      <c r="AR1658" s="177"/>
      <c r="AS1658" s="176"/>
      <c r="AT1658" s="177"/>
      <c r="AU1658" s="176"/>
      <c r="AV1658" s="177"/>
      <c r="AW1658" s="176"/>
      <c r="AX1658" s="178"/>
      <c r="AY1658" s="178"/>
      <c r="AZ1658" s="178"/>
      <c r="BA1658" s="178"/>
      <c r="BB1658" s="178"/>
      <c r="BC1658" s="178"/>
      <c r="BD1658" s="178"/>
      <c r="BY1658" s="177"/>
      <c r="CF1658" s="178"/>
    </row>
    <row r="1659" spans="40:84" x14ac:dyDescent="0.2">
      <c r="AN1659" s="177"/>
      <c r="AO1659" s="176"/>
      <c r="AP1659" s="177"/>
      <c r="AQ1659" s="176"/>
      <c r="AR1659" s="177"/>
      <c r="AS1659" s="176"/>
      <c r="AT1659" s="177"/>
      <c r="AU1659" s="176"/>
      <c r="AV1659" s="177"/>
      <c r="AW1659" s="176"/>
      <c r="AX1659" s="178"/>
      <c r="AY1659" s="178"/>
      <c r="AZ1659" s="178"/>
      <c r="BA1659" s="178"/>
      <c r="BB1659" s="178"/>
      <c r="BC1659" s="178"/>
      <c r="BD1659" s="178"/>
      <c r="BY1659" s="177"/>
      <c r="CF1659" s="178"/>
    </row>
    <row r="1660" spans="40:84" x14ac:dyDescent="0.2">
      <c r="AN1660" s="177"/>
      <c r="AO1660" s="176"/>
      <c r="AP1660" s="177"/>
      <c r="AQ1660" s="176"/>
      <c r="AR1660" s="177"/>
      <c r="AS1660" s="176"/>
      <c r="AT1660" s="177"/>
      <c r="AU1660" s="176"/>
      <c r="AV1660" s="177"/>
      <c r="AW1660" s="176"/>
      <c r="AX1660" s="178"/>
      <c r="AY1660" s="178"/>
      <c r="AZ1660" s="178"/>
      <c r="BA1660" s="178"/>
      <c r="BB1660" s="178"/>
      <c r="BC1660" s="178"/>
      <c r="BD1660" s="178"/>
      <c r="BY1660" s="177"/>
      <c r="CF1660" s="178"/>
    </row>
    <row r="1661" spans="40:84" x14ac:dyDescent="0.2">
      <c r="AN1661" s="177"/>
      <c r="AO1661" s="176"/>
      <c r="AP1661" s="177"/>
      <c r="AQ1661" s="176"/>
      <c r="AR1661" s="177"/>
      <c r="AS1661" s="176"/>
      <c r="AT1661" s="177"/>
      <c r="AU1661" s="176"/>
      <c r="AV1661" s="177"/>
      <c r="AW1661" s="176"/>
      <c r="AX1661" s="178"/>
      <c r="AY1661" s="178"/>
      <c r="AZ1661" s="178"/>
      <c r="BA1661" s="178"/>
      <c r="BB1661" s="178"/>
      <c r="BC1661" s="178"/>
      <c r="BD1661" s="178"/>
      <c r="BY1661" s="177"/>
      <c r="CF1661" s="178"/>
    </row>
    <row r="1662" spans="40:84" x14ac:dyDescent="0.2">
      <c r="AN1662" s="177"/>
      <c r="AO1662" s="176"/>
      <c r="AP1662" s="177"/>
      <c r="AQ1662" s="176"/>
      <c r="AR1662" s="177"/>
      <c r="AS1662" s="176"/>
      <c r="AT1662" s="177"/>
      <c r="AU1662" s="176"/>
      <c r="AV1662" s="177"/>
      <c r="AW1662" s="176"/>
      <c r="AX1662" s="178"/>
      <c r="AY1662" s="178"/>
      <c r="AZ1662" s="178"/>
      <c r="BA1662" s="178"/>
      <c r="BB1662" s="178"/>
      <c r="BC1662" s="178"/>
      <c r="BD1662" s="178"/>
      <c r="BY1662" s="177"/>
      <c r="CF1662" s="178"/>
    </row>
    <row r="1663" spans="40:84" x14ac:dyDescent="0.2">
      <c r="AN1663" s="177"/>
      <c r="AO1663" s="176"/>
      <c r="AP1663" s="177"/>
      <c r="AQ1663" s="176"/>
      <c r="AR1663" s="177"/>
      <c r="AS1663" s="176"/>
      <c r="AT1663" s="177"/>
      <c r="AU1663" s="176"/>
      <c r="AV1663" s="177"/>
      <c r="AW1663" s="176"/>
      <c r="AX1663" s="178"/>
      <c r="AY1663" s="178"/>
      <c r="AZ1663" s="178"/>
      <c r="BA1663" s="178"/>
      <c r="BB1663" s="178"/>
      <c r="BC1663" s="178"/>
      <c r="BD1663" s="178"/>
      <c r="BY1663" s="177"/>
      <c r="CF1663" s="178"/>
    </row>
    <row r="1664" spans="40:84" x14ac:dyDescent="0.2">
      <c r="AN1664" s="177"/>
      <c r="AO1664" s="176"/>
      <c r="AP1664" s="177"/>
      <c r="AQ1664" s="176"/>
      <c r="AR1664" s="177"/>
      <c r="AS1664" s="176"/>
      <c r="AT1664" s="177"/>
      <c r="AU1664" s="176"/>
      <c r="AV1664" s="177"/>
      <c r="AW1664" s="176"/>
      <c r="AX1664" s="178"/>
      <c r="AY1664" s="178"/>
      <c r="AZ1664" s="178"/>
      <c r="BA1664" s="178"/>
      <c r="BB1664" s="178"/>
      <c r="BC1664" s="178"/>
      <c r="BD1664" s="178"/>
      <c r="BY1664" s="177"/>
      <c r="CF1664" s="178"/>
    </row>
    <row r="1665" spans="40:84" x14ac:dyDescent="0.2">
      <c r="AN1665" s="177"/>
      <c r="AO1665" s="176"/>
      <c r="AP1665" s="177"/>
      <c r="AQ1665" s="176"/>
      <c r="AR1665" s="177"/>
      <c r="AS1665" s="176"/>
      <c r="AT1665" s="177"/>
      <c r="AU1665" s="176"/>
      <c r="AV1665" s="177"/>
      <c r="AW1665" s="176"/>
      <c r="AX1665" s="178"/>
      <c r="AY1665" s="178"/>
      <c r="AZ1665" s="178"/>
      <c r="BA1665" s="178"/>
      <c r="BB1665" s="178"/>
      <c r="BC1665" s="178"/>
      <c r="BD1665" s="178"/>
      <c r="BY1665" s="177"/>
      <c r="CF1665" s="178"/>
    </row>
    <row r="1666" spans="40:84" x14ac:dyDescent="0.2">
      <c r="AN1666" s="177"/>
      <c r="AO1666" s="176"/>
      <c r="AP1666" s="177"/>
      <c r="AQ1666" s="176"/>
      <c r="AR1666" s="177"/>
      <c r="AS1666" s="176"/>
      <c r="AT1666" s="177"/>
      <c r="AU1666" s="176"/>
      <c r="AV1666" s="177"/>
      <c r="AW1666" s="176"/>
      <c r="AX1666" s="178"/>
      <c r="AY1666" s="178"/>
      <c r="AZ1666" s="178"/>
      <c r="BA1666" s="178"/>
      <c r="BB1666" s="178"/>
      <c r="BC1666" s="178"/>
      <c r="BD1666" s="178"/>
      <c r="BY1666" s="177"/>
      <c r="CF1666" s="178"/>
    </row>
    <row r="1667" spans="40:84" x14ac:dyDescent="0.2">
      <c r="AN1667" s="177"/>
      <c r="AO1667" s="176"/>
      <c r="AP1667" s="177"/>
      <c r="AQ1667" s="176"/>
      <c r="AR1667" s="177"/>
      <c r="AS1667" s="176"/>
      <c r="AT1667" s="177"/>
      <c r="AU1667" s="176"/>
      <c r="AV1667" s="177"/>
      <c r="AW1667" s="176"/>
      <c r="AX1667" s="178"/>
      <c r="AY1667" s="178"/>
      <c r="AZ1667" s="178"/>
      <c r="BA1667" s="178"/>
      <c r="BB1667" s="178"/>
      <c r="BC1667" s="178"/>
      <c r="BD1667" s="178"/>
      <c r="BY1667" s="177"/>
      <c r="CF1667" s="178"/>
    </row>
    <row r="1668" spans="40:84" x14ac:dyDescent="0.2">
      <c r="AN1668" s="177"/>
      <c r="AO1668" s="176"/>
      <c r="AP1668" s="177"/>
      <c r="AQ1668" s="176"/>
      <c r="AR1668" s="177"/>
      <c r="AS1668" s="176"/>
      <c r="AT1668" s="177"/>
      <c r="AU1668" s="176"/>
      <c r="AV1668" s="177"/>
      <c r="AW1668" s="176"/>
      <c r="AX1668" s="178"/>
      <c r="AY1668" s="178"/>
      <c r="AZ1668" s="178"/>
      <c r="BA1668" s="178"/>
      <c r="BB1668" s="178"/>
      <c r="BC1668" s="178"/>
      <c r="BD1668" s="178"/>
      <c r="BY1668" s="177"/>
      <c r="CF1668" s="178"/>
    </row>
    <row r="1669" spans="40:84" x14ac:dyDescent="0.2">
      <c r="AN1669" s="177"/>
      <c r="AO1669" s="176"/>
      <c r="AP1669" s="177"/>
      <c r="AQ1669" s="176"/>
      <c r="AR1669" s="177"/>
      <c r="AS1669" s="176"/>
      <c r="AT1669" s="177"/>
      <c r="AU1669" s="176"/>
      <c r="AV1669" s="177"/>
      <c r="AW1669" s="176"/>
      <c r="AX1669" s="178"/>
      <c r="AY1669" s="178"/>
      <c r="AZ1669" s="178"/>
      <c r="BA1669" s="178"/>
      <c r="BB1669" s="178"/>
      <c r="BC1669" s="178"/>
      <c r="BD1669" s="178"/>
      <c r="BY1669" s="177"/>
      <c r="CF1669" s="178"/>
    </row>
    <row r="1670" spans="40:84" x14ac:dyDescent="0.2">
      <c r="AN1670" s="177"/>
      <c r="AO1670" s="176"/>
      <c r="AP1670" s="177"/>
      <c r="AQ1670" s="176"/>
      <c r="AR1670" s="177"/>
      <c r="AS1670" s="176"/>
      <c r="AT1670" s="177"/>
      <c r="AU1670" s="176"/>
      <c r="AV1670" s="177"/>
      <c r="AW1670" s="176"/>
      <c r="AX1670" s="178"/>
      <c r="AY1670" s="178"/>
      <c r="AZ1670" s="178"/>
      <c r="BA1670" s="178"/>
      <c r="BB1670" s="178"/>
      <c r="BC1670" s="178"/>
      <c r="BD1670" s="178"/>
      <c r="BY1670" s="177"/>
      <c r="CF1670" s="178"/>
    </row>
    <row r="1671" spans="40:84" x14ac:dyDescent="0.2">
      <c r="AN1671" s="177"/>
      <c r="AO1671" s="176"/>
      <c r="AP1671" s="177"/>
      <c r="AQ1671" s="176"/>
      <c r="AR1671" s="177"/>
      <c r="AS1671" s="176"/>
      <c r="AT1671" s="177"/>
      <c r="AU1671" s="176"/>
      <c r="AV1671" s="177"/>
      <c r="AW1671" s="176"/>
      <c r="AX1671" s="178"/>
      <c r="AY1671" s="178"/>
      <c r="AZ1671" s="178"/>
      <c r="BA1671" s="178"/>
      <c r="BB1671" s="178"/>
      <c r="BC1671" s="178"/>
      <c r="BD1671" s="178"/>
      <c r="BY1671" s="177"/>
      <c r="CF1671" s="178"/>
    </row>
    <row r="1672" spans="40:84" x14ac:dyDescent="0.2">
      <c r="AN1672" s="177"/>
      <c r="AO1672" s="176"/>
      <c r="AP1672" s="177"/>
      <c r="AQ1672" s="176"/>
      <c r="AR1672" s="177"/>
      <c r="AS1672" s="176"/>
      <c r="AT1672" s="177"/>
      <c r="AU1672" s="176"/>
      <c r="AV1672" s="177"/>
      <c r="AW1672" s="176"/>
      <c r="AX1672" s="178"/>
      <c r="AY1672" s="178"/>
      <c r="AZ1672" s="178"/>
      <c r="BA1672" s="178"/>
      <c r="BB1672" s="178"/>
      <c r="BC1672" s="178"/>
      <c r="BD1672" s="178"/>
      <c r="BY1672" s="177"/>
      <c r="CF1672" s="178"/>
    </row>
    <row r="1673" spans="40:84" x14ac:dyDescent="0.2">
      <c r="AN1673" s="177"/>
      <c r="AO1673" s="176"/>
      <c r="AP1673" s="177"/>
      <c r="AQ1673" s="176"/>
      <c r="AR1673" s="177"/>
      <c r="AS1673" s="176"/>
      <c r="AT1673" s="177"/>
      <c r="AU1673" s="176"/>
      <c r="AV1673" s="177"/>
      <c r="AW1673" s="176"/>
      <c r="AX1673" s="178"/>
      <c r="AY1673" s="178"/>
      <c r="AZ1673" s="178"/>
      <c r="BA1673" s="178"/>
      <c r="BB1673" s="178"/>
      <c r="BC1673" s="178"/>
      <c r="BD1673" s="178"/>
      <c r="BY1673" s="177"/>
      <c r="CF1673" s="178"/>
    </row>
    <row r="1674" spans="40:84" x14ac:dyDescent="0.2">
      <c r="AN1674" s="177"/>
      <c r="AO1674" s="176"/>
      <c r="AP1674" s="177"/>
      <c r="AQ1674" s="176"/>
      <c r="AR1674" s="177"/>
      <c r="AS1674" s="176"/>
      <c r="AT1674" s="177"/>
      <c r="AU1674" s="176"/>
      <c r="AV1674" s="177"/>
      <c r="AW1674" s="176"/>
      <c r="AX1674" s="178"/>
      <c r="AY1674" s="178"/>
      <c r="AZ1674" s="178"/>
      <c r="BA1674" s="178"/>
      <c r="BB1674" s="178"/>
      <c r="BC1674" s="178"/>
      <c r="BD1674" s="178"/>
      <c r="BY1674" s="177"/>
      <c r="CF1674" s="178"/>
    </row>
    <row r="1675" spans="40:84" x14ac:dyDescent="0.2">
      <c r="AN1675" s="177"/>
      <c r="AO1675" s="176"/>
      <c r="AP1675" s="177"/>
      <c r="AQ1675" s="176"/>
      <c r="AR1675" s="177"/>
      <c r="AS1675" s="176"/>
      <c r="AT1675" s="177"/>
      <c r="AU1675" s="176"/>
      <c r="AV1675" s="177"/>
      <c r="AW1675" s="176"/>
      <c r="AX1675" s="178"/>
      <c r="AY1675" s="178"/>
      <c r="AZ1675" s="178"/>
      <c r="BA1675" s="178"/>
      <c r="BB1675" s="178"/>
      <c r="BC1675" s="178"/>
      <c r="BD1675" s="178"/>
      <c r="BY1675" s="177"/>
      <c r="CF1675" s="178"/>
    </row>
    <row r="1676" spans="40:84" x14ac:dyDescent="0.2">
      <c r="AN1676" s="177"/>
      <c r="AO1676" s="176"/>
      <c r="AP1676" s="177"/>
      <c r="AQ1676" s="176"/>
      <c r="AR1676" s="177"/>
      <c r="AS1676" s="176"/>
      <c r="AT1676" s="177"/>
      <c r="AU1676" s="176"/>
      <c r="AV1676" s="177"/>
      <c r="AW1676" s="176"/>
      <c r="AX1676" s="178"/>
      <c r="AY1676" s="178"/>
      <c r="AZ1676" s="178"/>
      <c r="BA1676" s="178"/>
      <c r="BB1676" s="178"/>
      <c r="BC1676" s="178"/>
      <c r="BD1676" s="178"/>
      <c r="BY1676" s="177"/>
      <c r="CF1676" s="178"/>
    </row>
    <row r="1677" spans="40:84" x14ac:dyDescent="0.2">
      <c r="AN1677" s="177"/>
      <c r="AO1677" s="176"/>
      <c r="AP1677" s="177"/>
      <c r="AQ1677" s="176"/>
      <c r="AR1677" s="177"/>
      <c r="AS1677" s="176"/>
      <c r="AT1677" s="177"/>
      <c r="AU1677" s="176"/>
      <c r="AV1677" s="177"/>
      <c r="AW1677" s="176"/>
      <c r="AX1677" s="178"/>
      <c r="AY1677" s="178"/>
      <c r="AZ1677" s="178"/>
      <c r="BA1677" s="178"/>
      <c r="BB1677" s="178"/>
      <c r="BC1677" s="178"/>
      <c r="BD1677" s="178"/>
      <c r="BY1677" s="177"/>
      <c r="CF1677" s="178"/>
    </row>
    <row r="1678" spans="40:84" x14ac:dyDescent="0.2">
      <c r="AN1678" s="177"/>
      <c r="AO1678" s="176"/>
      <c r="AP1678" s="177"/>
      <c r="AQ1678" s="176"/>
      <c r="AR1678" s="177"/>
      <c r="AS1678" s="176"/>
      <c r="AT1678" s="177"/>
      <c r="AU1678" s="176"/>
      <c r="AV1678" s="177"/>
      <c r="AW1678" s="176"/>
      <c r="AX1678" s="178"/>
      <c r="AY1678" s="178"/>
      <c r="AZ1678" s="178"/>
      <c r="BA1678" s="178"/>
      <c r="BB1678" s="178"/>
      <c r="BC1678" s="178"/>
      <c r="BD1678" s="178"/>
      <c r="BY1678" s="177"/>
      <c r="CF1678" s="178"/>
    </row>
    <row r="1679" spans="40:84" x14ac:dyDescent="0.2">
      <c r="AN1679" s="177"/>
      <c r="AO1679" s="176"/>
      <c r="AP1679" s="177"/>
      <c r="AQ1679" s="176"/>
      <c r="AR1679" s="177"/>
      <c r="AS1679" s="176"/>
      <c r="AT1679" s="177"/>
      <c r="AU1679" s="176"/>
      <c r="AV1679" s="177"/>
      <c r="AW1679" s="176"/>
      <c r="AX1679" s="178"/>
      <c r="AY1679" s="178"/>
      <c r="AZ1679" s="178"/>
      <c r="BA1679" s="178"/>
      <c r="BB1679" s="178"/>
      <c r="BC1679" s="178"/>
      <c r="BD1679" s="178"/>
      <c r="BY1679" s="177"/>
      <c r="CF1679" s="178"/>
    </row>
    <row r="1680" spans="40:84" x14ac:dyDescent="0.2">
      <c r="AN1680" s="177"/>
      <c r="AO1680" s="176"/>
      <c r="AP1680" s="177"/>
      <c r="AQ1680" s="176"/>
      <c r="AR1680" s="177"/>
      <c r="AS1680" s="176"/>
      <c r="AT1680" s="177"/>
      <c r="AU1680" s="176"/>
      <c r="AV1680" s="177"/>
      <c r="AW1680" s="176"/>
      <c r="AX1680" s="178"/>
      <c r="AY1680" s="178"/>
      <c r="AZ1680" s="178"/>
      <c r="BA1680" s="178"/>
      <c r="BB1680" s="178"/>
      <c r="BC1680" s="178"/>
      <c r="BD1680" s="178"/>
      <c r="BY1680" s="177"/>
      <c r="CF1680" s="178"/>
    </row>
    <row r="1681" spans="40:84" x14ac:dyDescent="0.2">
      <c r="AN1681" s="177"/>
      <c r="AO1681" s="176"/>
      <c r="AP1681" s="177"/>
      <c r="AQ1681" s="176"/>
      <c r="AR1681" s="177"/>
      <c r="AS1681" s="176"/>
      <c r="AT1681" s="177"/>
      <c r="AU1681" s="176"/>
      <c r="AV1681" s="177"/>
      <c r="AW1681" s="176"/>
      <c r="AX1681" s="178"/>
      <c r="AY1681" s="178"/>
      <c r="AZ1681" s="178"/>
      <c r="BA1681" s="178"/>
      <c r="BB1681" s="178"/>
      <c r="BC1681" s="178"/>
      <c r="BD1681" s="178"/>
      <c r="BY1681" s="177"/>
      <c r="CF1681" s="178"/>
    </row>
    <row r="1682" spans="40:84" x14ac:dyDescent="0.2">
      <c r="AN1682" s="177"/>
      <c r="AO1682" s="176"/>
      <c r="AP1682" s="177"/>
      <c r="AQ1682" s="176"/>
      <c r="AR1682" s="177"/>
      <c r="AS1682" s="176"/>
      <c r="AT1682" s="177"/>
      <c r="AU1682" s="176"/>
      <c r="AV1682" s="177"/>
      <c r="AW1682" s="176"/>
      <c r="AX1682" s="178"/>
      <c r="AY1682" s="178"/>
      <c r="AZ1682" s="178"/>
      <c r="BA1682" s="178"/>
      <c r="BB1682" s="178"/>
      <c r="BC1682" s="178"/>
      <c r="BD1682" s="178"/>
      <c r="BY1682" s="177"/>
      <c r="CF1682" s="178"/>
    </row>
    <row r="1683" spans="40:84" x14ac:dyDescent="0.2">
      <c r="AN1683" s="177"/>
      <c r="AO1683" s="176"/>
      <c r="AP1683" s="177"/>
      <c r="AQ1683" s="176"/>
      <c r="AR1683" s="177"/>
      <c r="AS1683" s="176"/>
      <c r="AT1683" s="177"/>
      <c r="AU1683" s="176"/>
      <c r="AV1683" s="177"/>
      <c r="AW1683" s="176"/>
      <c r="AX1683" s="178"/>
      <c r="AY1683" s="178"/>
      <c r="AZ1683" s="178"/>
      <c r="BA1683" s="178"/>
      <c r="BB1683" s="178"/>
      <c r="BC1683" s="178"/>
      <c r="BD1683" s="178"/>
      <c r="BY1683" s="177"/>
      <c r="CF1683" s="178"/>
    </row>
    <row r="1684" spans="40:84" x14ac:dyDescent="0.2">
      <c r="AN1684" s="177"/>
      <c r="AO1684" s="176"/>
      <c r="AP1684" s="177"/>
      <c r="AQ1684" s="176"/>
      <c r="AR1684" s="177"/>
      <c r="AS1684" s="176"/>
      <c r="AT1684" s="177"/>
      <c r="AU1684" s="176"/>
      <c r="AV1684" s="177"/>
      <c r="AW1684" s="176"/>
      <c r="AX1684" s="178"/>
      <c r="AY1684" s="178"/>
      <c r="AZ1684" s="178"/>
      <c r="BA1684" s="178"/>
      <c r="BB1684" s="178"/>
      <c r="BC1684" s="178"/>
      <c r="BD1684" s="178"/>
      <c r="BY1684" s="177"/>
      <c r="CF1684" s="178"/>
    </row>
    <row r="1685" spans="40:84" x14ac:dyDescent="0.2">
      <c r="AN1685" s="177"/>
      <c r="AO1685" s="176"/>
      <c r="AP1685" s="177"/>
      <c r="AQ1685" s="176"/>
      <c r="AR1685" s="177"/>
      <c r="AS1685" s="176"/>
      <c r="AT1685" s="177"/>
      <c r="AU1685" s="176"/>
      <c r="AV1685" s="177"/>
      <c r="AW1685" s="176"/>
      <c r="AX1685" s="178"/>
      <c r="AY1685" s="178"/>
      <c r="AZ1685" s="178"/>
      <c r="BA1685" s="178"/>
      <c r="BB1685" s="178"/>
      <c r="BC1685" s="178"/>
      <c r="BD1685" s="178"/>
      <c r="BY1685" s="177"/>
      <c r="CF1685" s="178"/>
    </row>
    <row r="1686" spans="40:84" x14ac:dyDescent="0.2">
      <c r="AN1686" s="177"/>
      <c r="AO1686" s="176"/>
      <c r="AP1686" s="177"/>
      <c r="AQ1686" s="176"/>
      <c r="AR1686" s="177"/>
      <c r="AS1686" s="176"/>
      <c r="AT1686" s="177"/>
      <c r="AU1686" s="176"/>
      <c r="AV1686" s="177"/>
      <c r="AW1686" s="176"/>
      <c r="AX1686" s="178"/>
      <c r="AY1686" s="178"/>
      <c r="AZ1686" s="178"/>
      <c r="BA1686" s="178"/>
      <c r="BB1686" s="178"/>
      <c r="BC1686" s="178"/>
      <c r="BD1686" s="178"/>
      <c r="BY1686" s="177"/>
      <c r="CF1686" s="178"/>
    </row>
    <row r="1687" spans="40:84" x14ac:dyDescent="0.2">
      <c r="AN1687" s="177"/>
      <c r="AO1687" s="176"/>
      <c r="AP1687" s="177"/>
      <c r="AQ1687" s="176"/>
      <c r="AR1687" s="177"/>
      <c r="AS1687" s="176"/>
      <c r="AT1687" s="177"/>
      <c r="AU1687" s="176"/>
      <c r="AV1687" s="177"/>
      <c r="AW1687" s="176"/>
      <c r="AX1687" s="178"/>
      <c r="AY1687" s="178"/>
      <c r="AZ1687" s="178"/>
      <c r="BA1687" s="178"/>
      <c r="BB1687" s="178"/>
      <c r="BC1687" s="178"/>
      <c r="BD1687" s="178"/>
      <c r="BY1687" s="177"/>
      <c r="CF1687" s="178"/>
    </row>
    <row r="1688" spans="40:84" x14ac:dyDescent="0.2">
      <c r="AN1688" s="177"/>
      <c r="AO1688" s="176"/>
      <c r="AP1688" s="177"/>
      <c r="AQ1688" s="176"/>
      <c r="AR1688" s="177"/>
      <c r="AS1688" s="176"/>
      <c r="AT1688" s="177"/>
      <c r="AU1688" s="176"/>
      <c r="AV1688" s="177"/>
      <c r="AW1688" s="176"/>
      <c r="AX1688" s="178"/>
      <c r="AY1688" s="178"/>
      <c r="AZ1688" s="178"/>
      <c r="BA1688" s="178"/>
      <c r="BB1688" s="178"/>
      <c r="BC1688" s="178"/>
      <c r="BD1688" s="178"/>
      <c r="BY1688" s="177"/>
      <c r="CF1688" s="178"/>
    </row>
    <row r="1689" spans="40:84" x14ac:dyDescent="0.2">
      <c r="AN1689" s="177"/>
      <c r="AO1689" s="176"/>
      <c r="AP1689" s="177"/>
      <c r="AQ1689" s="176"/>
      <c r="AR1689" s="177"/>
      <c r="AS1689" s="176"/>
      <c r="AT1689" s="177"/>
      <c r="AU1689" s="176"/>
      <c r="AV1689" s="177"/>
      <c r="AW1689" s="176"/>
      <c r="AX1689" s="178"/>
      <c r="AY1689" s="178"/>
      <c r="AZ1689" s="178"/>
      <c r="BA1689" s="178"/>
      <c r="BB1689" s="178"/>
      <c r="BC1689" s="178"/>
      <c r="BD1689" s="178"/>
      <c r="BY1689" s="177"/>
      <c r="CF1689" s="178"/>
    </row>
    <row r="1690" spans="40:84" x14ac:dyDescent="0.2">
      <c r="AN1690" s="177"/>
      <c r="AO1690" s="176"/>
      <c r="AP1690" s="177"/>
      <c r="AQ1690" s="176"/>
      <c r="AR1690" s="177"/>
      <c r="AS1690" s="176"/>
      <c r="AT1690" s="177"/>
      <c r="AU1690" s="176"/>
      <c r="AV1690" s="177"/>
      <c r="AW1690" s="176"/>
      <c r="AX1690" s="178"/>
      <c r="AY1690" s="178"/>
      <c r="AZ1690" s="178"/>
      <c r="BA1690" s="178"/>
      <c r="BB1690" s="178"/>
      <c r="BC1690" s="178"/>
      <c r="BD1690" s="178"/>
      <c r="BY1690" s="177"/>
      <c r="CF1690" s="178"/>
    </row>
    <row r="1691" spans="40:84" x14ac:dyDescent="0.2">
      <c r="AN1691" s="177"/>
      <c r="AO1691" s="176"/>
      <c r="AP1691" s="177"/>
      <c r="AQ1691" s="176"/>
      <c r="AR1691" s="177"/>
      <c r="AS1691" s="176"/>
      <c r="AT1691" s="177"/>
      <c r="AU1691" s="176"/>
      <c r="AV1691" s="177"/>
      <c r="AW1691" s="176"/>
      <c r="AX1691" s="178"/>
      <c r="AY1691" s="178"/>
      <c r="AZ1691" s="178"/>
      <c r="BA1691" s="178"/>
      <c r="BB1691" s="178"/>
      <c r="BC1691" s="178"/>
      <c r="BD1691" s="178"/>
      <c r="BY1691" s="177"/>
      <c r="CF1691" s="178"/>
    </row>
    <row r="1692" spans="40:84" x14ac:dyDescent="0.2">
      <c r="AN1692" s="177"/>
      <c r="AO1692" s="176"/>
      <c r="AP1692" s="177"/>
      <c r="AQ1692" s="176"/>
      <c r="AR1692" s="177"/>
      <c r="AS1692" s="176"/>
      <c r="AT1692" s="177"/>
      <c r="AU1692" s="176"/>
      <c r="AV1692" s="177"/>
      <c r="AW1692" s="176"/>
      <c r="AX1692" s="178"/>
      <c r="AY1692" s="178"/>
      <c r="AZ1692" s="178"/>
      <c r="BA1692" s="178"/>
      <c r="BB1692" s="178"/>
      <c r="BC1692" s="178"/>
      <c r="BD1692" s="178"/>
      <c r="BY1692" s="177"/>
      <c r="CF1692" s="178"/>
    </row>
    <row r="1693" spans="40:84" x14ac:dyDescent="0.2">
      <c r="AN1693" s="177"/>
      <c r="AO1693" s="176"/>
      <c r="AP1693" s="177"/>
      <c r="AQ1693" s="176"/>
      <c r="AR1693" s="177"/>
      <c r="AS1693" s="176"/>
      <c r="AT1693" s="177"/>
      <c r="AU1693" s="176"/>
      <c r="AV1693" s="177"/>
      <c r="AW1693" s="176"/>
      <c r="AX1693" s="178"/>
      <c r="AY1693" s="178"/>
      <c r="AZ1693" s="178"/>
      <c r="BA1693" s="178"/>
      <c r="BB1693" s="178"/>
      <c r="BC1693" s="178"/>
      <c r="BD1693" s="178"/>
      <c r="BY1693" s="177"/>
      <c r="CF1693" s="178"/>
    </row>
    <row r="1694" spans="40:84" x14ac:dyDescent="0.2">
      <c r="AN1694" s="177"/>
      <c r="AO1694" s="176"/>
      <c r="AP1694" s="177"/>
      <c r="AQ1694" s="176"/>
      <c r="AR1694" s="177"/>
      <c r="AS1694" s="176"/>
      <c r="AT1694" s="177"/>
      <c r="AU1694" s="176"/>
      <c r="AV1694" s="177"/>
      <c r="AW1694" s="176"/>
      <c r="AX1694" s="178"/>
      <c r="AY1694" s="178"/>
      <c r="AZ1694" s="178"/>
      <c r="BA1694" s="178"/>
      <c r="BB1694" s="178"/>
      <c r="BC1694" s="178"/>
      <c r="BD1694" s="178"/>
      <c r="BY1694" s="177"/>
      <c r="CF1694" s="178"/>
    </row>
    <row r="1695" spans="40:84" x14ac:dyDescent="0.2">
      <c r="AN1695" s="177"/>
      <c r="AO1695" s="176"/>
      <c r="AP1695" s="177"/>
      <c r="AQ1695" s="176"/>
      <c r="AR1695" s="177"/>
      <c r="AS1695" s="176"/>
      <c r="AT1695" s="177"/>
      <c r="AU1695" s="176"/>
      <c r="AV1695" s="177"/>
      <c r="AW1695" s="176"/>
      <c r="AX1695" s="178"/>
      <c r="AY1695" s="178"/>
      <c r="AZ1695" s="178"/>
      <c r="BA1695" s="178"/>
      <c r="BB1695" s="178"/>
      <c r="BC1695" s="178"/>
      <c r="BD1695" s="178"/>
      <c r="BY1695" s="177"/>
      <c r="CF1695" s="178"/>
    </row>
    <row r="1696" spans="40:84" x14ac:dyDescent="0.2">
      <c r="AN1696" s="177"/>
      <c r="AO1696" s="176"/>
      <c r="AP1696" s="177"/>
      <c r="AQ1696" s="176"/>
      <c r="AR1696" s="177"/>
      <c r="AS1696" s="176"/>
      <c r="AT1696" s="177"/>
      <c r="AU1696" s="176"/>
      <c r="AV1696" s="177"/>
      <c r="AW1696" s="176"/>
      <c r="AX1696" s="178"/>
      <c r="AY1696" s="178"/>
      <c r="AZ1696" s="178"/>
      <c r="BA1696" s="178"/>
      <c r="BB1696" s="178"/>
      <c r="BC1696" s="178"/>
      <c r="BD1696" s="178"/>
      <c r="BY1696" s="177"/>
      <c r="CF1696" s="178"/>
    </row>
    <row r="1697" spans="40:84" x14ac:dyDescent="0.2">
      <c r="AN1697" s="177"/>
      <c r="AO1697" s="176"/>
      <c r="AP1697" s="177"/>
      <c r="AQ1697" s="176"/>
      <c r="AR1697" s="177"/>
      <c r="AS1697" s="176"/>
      <c r="AT1697" s="177"/>
      <c r="AU1697" s="176"/>
      <c r="AV1697" s="177"/>
      <c r="AW1697" s="176"/>
      <c r="AX1697" s="178"/>
      <c r="AY1697" s="178"/>
      <c r="AZ1697" s="178"/>
      <c r="BA1697" s="178"/>
      <c r="BB1697" s="178"/>
      <c r="BC1697" s="178"/>
      <c r="BD1697" s="178"/>
      <c r="BY1697" s="177"/>
      <c r="CF1697" s="178"/>
    </row>
    <row r="1698" spans="40:84" x14ac:dyDescent="0.2">
      <c r="AN1698" s="177"/>
      <c r="AO1698" s="176"/>
      <c r="AP1698" s="177"/>
      <c r="AQ1698" s="176"/>
      <c r="AR1698" s="177"/>
      <c r="AS1698" s="176"/>
      <c r="AT1698" s="177"/>
      <c r="AU1698" s="176"/>
      <c r="AV1698" s="177"/>
      <c r="AW1698" s="176"/>
      <c r="AX1698" s="178"/>
      <c r="AY1698" s="178"/>
      <c r="AZ1698" s="178"/>
      <c r="BA1698" s="178"/>
      <c r="BB1698" s="178"/>
      <c r="BC1698" s="178"/>
      <c r="BD1698" s="178"/>
      <c r="BY1698" s="177"/>
      <c r="CF1698" s="178"/>
    </row>
    <row r="1699" spans="40:84" x14ac:dyDescent="0.2">
      <c r="AN1699" s="177"/>
      <c r="AO1699" s="176"/>
      <c r="AP1699" s="177"/>
      <c r="AQ1699" s="176"/>
      <c r="AR1699" s="177"/>
      <c r="AS1699" s="176"/>
      <c r="AT1699" s="177"/>
      <c r="AU1699" s="176"/>
      <c r="AV1699" s="177"/>
      <c r="AW1699" s="176"/>
      <c r="AX1699" s="178"/>
      <c r="AY1699" s="178"/>
      <c r="AZ1699" s="178"/>
      <c r="BA1699" s="178"/>
      <c r="BB1699" s="178"/>
      <c r="BC1699" s="178"/>
      <c r="BD1699" s="178"/>
      <c r="BY1699" s="177"/>
      <c r="CF1699" s="178"/>
    </row>
    <row r="1700" spans="40:84" x14ac:dyDescent="0.2">
      <c r="AN1700" s="177"/>
      <c r="AO1700" s="176"/>
      <c r="AP1700" s="177"/>
      <c r="AQ1700" s="176"/>
      <c r="AR1700" s="177"/>
      <c r="AS1700" s="176"/>
      <c r="AT1700" s="177"/>
      <c r="AU1700" s="176"/>
      <c r="AV1700" s="177"/>
      <c r="AW1700" s="176"/>
      <c r="AX1700" s="178"/>
      <c r="AY1700" s="178"/>
      <c r="AZ1700" s="178"/>
      <c r="BA1700" s="178"/>
      <c r="BB1700" s="178"/>
      <c r="BC1700" s="178"/>
      <c r="BD1700" s="178"/>
      <c r="BY1700" s="177"/>
      <c r="CF1700" s="178"/>
    </row>
    <row r="1701" spans="40:84" x14ac:dyDescent="0.2">
      <c r="AN1701" s="177"/>
      <c r="AO1701" s="176"/>
      <c r="AP1701" s="177"/>
      <c r="AQ1701" s="176"/>
      <c r="AR1701" s="177"/>
      <c r="AS1701" s="176"/>
      <c r="AT1701" s="177"/>
      <c r="AU1701" s="176"/>
      <c r="AV1701" s="177"/>
      <c r="AW1701" s="176"/>
      <c r="AX1701" s="178"/>
      <c r="AY1701" s="178"/>
      <c r="AZ1701" s="178"/>
      <c r="BA1701" s="178"/>
      <c r="BB1701" s="178"/>
      <c r="BC1701" s="178"/>
      <c r="BD1701" s="178"/>
      <c r="BY1701" s="177"/>
      <c r="CF1701" s="178"/>
    </row>
    <row r="1702" spans="40:84" x14ac:dyDescent="0.2">
      <c r="AN1702" s="177"/>
      <c r="AO1702" s="176"/>
      <c r="AP1702" s="177"/>
      <c r="AQ1702" s="176"/>
      <c r="AR1702" s="177"/>
      <c r="AS1702" s="176"/>
      <c r="AT1702" s="177"/>
      <c r="AU1702" s="176"/>
      <c r="AV1702" s="177"/>
      <c r="AW1702" s="176"/>
      <c r="AX1702" s="178"/>
      <c r="AY1702" s="178"/>
      <c r="AZ1702" s="178"/>
      <c r="BA1702" s="178"/>
      <c r="BB1702" s="178"/>
      <c r="BC1702" s="178"/>
      <c r="BD1702" s="178"/>
      <c r="BY1702" s="177"/>
      <c r="CF1702" s="178"/>
    </row>
    <row r="1703" spans="40:84" x14ac:dyDescent="0.2">
      <c r="AN1703" s="177"/>
      <c r="AO1703" s="176"/>
      <c r="AP1703" s="177"/>
      <c r="AQ1703" s="176"/>
      <c r="AR1703" s="177"/>
      <c r="AS1703" s="176"/>
      <c r="AT1703" s="177"/>
      <c r="AU1703" s="176"/>
      <c r="AV1703" s="177"/>
      <c r="AW1703" s="176"/>
      <c r="AX1703" s="178"/>
      <c r="AY1703" s="178"/>
      <c r="AZ1703" s="178"/>
      <c r="BA1703" s="178"/>
      <c r="BB1703" s="178"/>
      <c r="BC1703" s="178"/>
      <c r="BD1703" s="178"/>
      <c r="BY1703" s="177"/>
      <c r="CF1703" s="178"/>
    </row>
    <row r="1704" spans="40:84" x14ac:dyDescent="0.2">
      <c r="AN1704" s="177"/>
      <c r="AO1704" s="176"/>
      <c r="AP1704" s="177"/>
      <c r="AQ1704" s="176"/>
      <c r="AR1704" s="177"/>
      <c r="AS1704" s="176"/>
      <c r="AT1704" s="177"/>
      <c r="AU1704" s="176"/>
      <c r="AV1704" s="177"/>
      <c r="AW1704" s="176"/>
      <c r="AX1704" s="178"/>
      <c r="AY1704" s="178"/>
      <c r="AZ1704" s="178"/>
      <c r="BA1704" s="178"/>
      <c r="BB1704" s="178"/>
      <c r="BC1704" s="178"/>
      <c r="BD1704" s="178"/>
      <c r="BY1704" s="177"/>
      <c r="CF1704" s="178"/>
    </row>
    <row r="1705" spans="40:84" x14ac:dyDescent="0.2">
      <c r="AN1705" s="177"/>
      <c r="AO1705" s="176"/>
      <c r="AP1705" s="177"/>
      <c r="AQ1705" s="176"/>
      <c r="AR1705" s="177"/>
      <c r="AS1705" s="176"/>
      <c r="AT1705" s="177"/>
      <c r="AU1705" s="176"/>
      <c r="AV1705" s="177"/>
      <c r="AW1705" s="176"/>
      <c r="AX1705" s="178"/>
      <c r="AY1705" s="178"/>
      <c r="AZ1705" s="178"/>
      <c r="BA1705" s="178"/>
      <c r="BB1705" s="178"/>
      <c r="BC1705" s="178"/>
      <c r="BD1705" s="178"/>
      <c r="BY1705" s="177"/>
      <c r="CF1705" s="178"/>
    </row>
    <row r="1706" spans="40:84" x14ac:dyDescent="0.2">
      <c r="AN1706" s="177"/>
      <c r="AO1706" s="176"/>
      <c r="AP1706" s="177"/>
      <c r="AQ1706" s="176"/>
      <c r="AR1706" s="177"/>
      <c r="AS1706" s="176"/>
      <c r="AT1706" s="177"/>
      <c r="AU1706" s="176"/>
      <c r="AV1706" s="177"/>
      <c r="AW1706" s="176"/>
      <c r="AX1706" s="178"/>
      <c r="AY1706" s="178"/>
      <c r="AZ1706" s="178"/>
      <c r="BA1706" s="178"/>
      <c r="BB1706" s="178"/>
      <c r="BC1706" s="178"/>
      <c r="BD1706" s="178"/>
      <c r="BY1706" s="177"/>
      <c r="CF1706" s="178"/>
    </row>
    <row r="1707" spans="40:84" x14ac:dyDescent="0.2">
      <c r="AN1707" s="177"/>
      <c r="AO1707" s="176"/>
      <c r="AP1707" s="177"/>
      <c r="AQ1707" s="176"/>
      <c r="AR1707" s="177"/>
      <c r="AS1707" s="176"/>
      <c r="AT1707" s="177"/>
      <c r="AU1707" s="176"/>
      <c r="AV1707" s="177"/>
      <c r="AW1707" s="176"/>
      <c r="AX1707" s="178"/>
      <c r="AY1707" s="178"/>
      <c r="AZ1707" s="178"/>
      <c r="BA1707" s="178"/>
      <c r="BB1707" s="178"/>
      <c r="BC1707" s="178"/>
      <c r="BD1707" s="178"/>
      <c r="BY1707" s="177"/>
      <c r="CF1707" s="178"/>
    </row>
    <row r="1708" spans="40:84" x14ac:dyDescent="0.2">
      <c r="AN1708" s="177"/>
      <c r="AO1708" s="176"/>
      <c r="AP1708" s="177"/>
      <c r="AQ1708" s="176"/>
      <c r="AR1708" s="177"/>
      <c r="AS1708" s="176"/>
      <c r="AT1708" s="177"/>
      <c r="AU1708" s="176"/>
      <c r="AV1708" s="177"/>
      <c r="AW1708" s="176"/>
      <c r="AX1708" s="178"/>
      <c r="AY1708" s="178"/>
      <c r="AZ1708" s="178"/>
      <c r="BA1708" s="178"/>
      <c r="BB1708" s="178"/>
      <c r="BC1708" s="178"/>
      <c r="BD1708" s="178"/>
      <c r="BY1708" s="177"/>
      <c r="CF1708" s="178"/>
    </row>
    <row r="1709" spans="40:84" x14ac:dyDescent="0.2">
      <c r="AN1709" s="177"/>
      <c r="AO1709" s="176"/>
      <c r="AP1709" s="177"/>
      <c r="AQ1709" s="176"/>
      <c r="AR1709" s="177"/>
      <c r="AS1709" s="176"/>
      <c r="AT1709" s="177"/>
      <c r="AU1709" s="176"/>
      <c r="AV1709" s="177"/>
      <c r="AW1709" s="176"/>
      <c r="AX1709" s="178"/>
      <c r="AY1709" s="178"/>
      <c r="AZ1709" s="178"/>
      <c r="BA1709" s="178"/>
      <c r="BB1709" s="178"/>
      <c r="BC1709" s="178"/>
      <c r="BD1709" s="178"/>
      <c r="BY1709" s="177"/>
      <c r="CF1709" s="178"/>
    </row>
    <row r="1710" spans="40:84" x14ac:dyDescent="0.2">
      <c r="AN1710" s="177"/>
      <c r="AO1710" s="176"/>
      <c r="AP1710" s="177"/>
      <c r="AQ1710" s="176"/>
      <c r="AR1710" s="177"/>
      <c r="AS1710" s="176"/>
      <c r="AT1710" s="177"/>
      <c r="AU1710" s="176"/>
      <c r="AV1710" s="177"/>
      <c r="AW1710" s="176"/>
      <c r="AX1710" s="178"/>
      <c r="AY1710" s="178"/>
      <c r="AZ1710" s="178"/>
      <c r="BA1710" s="178"/>
      <c r="BB1710" s="178"/>
      <c r="BC1710" s="178"/>
      <c r="BD1710" s="178"/>
      <c r="BY1710" s="177"/>
      <c r="CF1710" s="178"/>
    </row>
    <row r="1711" spans="40:84" x14ac:dyDescent="0.2">
      <c r="AN1711" s="177"/>
      <c r="AO1711" s="176"/>
      <c r="AP1711" s="177"/>
      <c r="AQ1711" s="176"/>
      <c r="AR1711" s="177"/>
      <c r="AS1711" s="176"/>
      <c r="AT1711" s="177"/>
      <c r="AU1711" s="176"/>
      <c r="AV1711" s="177"/>
      <c r="AW1711" s="176"/>
      <c r="AX1711" s="178"/>
      <c r="AY1711" s="178"/>
      <c r="AZ1711" s="178"/>
      <c r="BA1711" s="178"/>
      <c r="BB1711" s="178"/>
      <c r="BC1711" s="178"/>
      <c r="BD1711" s="178"/>
      <c r="BY1711" s="177"/>
      <c r="CF1711" s="178"/>
    </row>
    <row r="1712" spans="40:84" x14ac:dyDescent="0.2">
      <c r="AN1712" s="177"/>
      <c r="AO1712" s="176"/>
      <c r="AP1712" s="177"/>
      <c r="AQ1712" s="176"/>
      <c r="AR1712" s="177"/>
      <c r="AS1712" s="176"/>
      <c r="AT1712" s="177"/>
      <c r="AU1712" s="176"/>
      <c r="AV1712" s="177"/>
      <c r="AW1712" s="176"/>
      <c r="AX1712" s="178"/>
      <c r="AY1712" s="178"/>
      <c r="AZ1712" s="178"/>
      <c r="BA1712" s="178"/>
      <c r="BB1712" s="178"/>
      <c r="BC1712" s="178"/>
      <c r="BD1712" s="178"/>
      <c r="BY1712" s="177"/>
      <c r="CF1712" s="178"/>
    </row>
    <row r="1713" spans="40:84" x14ac:dyDescent="0.2">
      <c r="AN1713" s="177"/>
      <c r="AO1713" s="176"/>
      <c r="AP1713" s="177"/>
      <c r="AQ1713" s="176"/>
      <c r="AR1713" s="177"/>
      <c r="AS1713" s="176"/>
      <c r="AT1713" s="177"/>
      <c r="AU1713" s="176"/>
      <c r="AV1713" s="177"/>
      <c r="AW1713" s="176"/>
      <c r="AX1713" s="178"/>
      <c r="AY1713" s="178"/>
      <c r="AZ1713" s="178"/>
      <c r="BA1713" s="178"/>
      <c r="BB1713" s="178"/>
      <c r="BC1713" s="178"/>
      <c r="BD1713" s="178"/>
      <c r="BY1713" s="177"/>
      <c r="CF1713" s="178"/>
    </row>
    <row r="1714" spans="40:84" x14ac:dyDescent="0.2">
      <c r="AN1714" s="177"/>
      <c r="AO1714" s="176"/>
      <c r="AP1714" s="177"/>
      <c r="AQ1714" s="176"/>
      <c r="AR1714" s="177"/>
      <c r="AS1714" s="176"/>
      <c r="AT1714" s="177"/>
      <c r="AU1714" s="176"/>
      <c r="AV1714" s="177"/>
      <c r="AW1714" s="176"/>
      <c r="AX1714" s="178"/>
      <c r="AY1714" s="178"/>
      <c r="AZ1714" s="178"/>
      <c r="BA1714" s="178"/>
      <c r="BB1714" s="178"/>
      <c r="BC1714" s="178"/>
      <c r="BD1714" s="178"/>
      <c r="BY1714" s="177"/>
      <c r="CF1714" s="178"/>
    </row>
    <row r="1715" spans="40:84" x14ac:dyDescent="0.2">
      <c r="AN1715" s="177"/>
      <c r="AO1715" s="176"/>
      <c r="AP1715" s="177"/>
      <c r="AQ1715" s="176"/>
      <c r="AR1715" s="177"/>
      <c r="AS1715" s="176"/>
      <c r="AT1715" s="177"/>
      <c r="AU1715" s="176"/>
      <c r="AV1715" s="177"/>
      <c r="AW1715" s="176"/>
      <c r="AX1715" s="178"/>
      <c r="AY1715" s="178"/>
      <c r="AZ1715" s="178"/>
      <c r="BA1715" s="178"/>
      <c r="BB1715" s="178"/>
      <c r="BC1715" s="178"/>
      <c r="BD1715" s="178"/>
      <c r="BY1715" s="177"/>
      <c r="CF1715" s="178"/>
    </row>
    <row r="1716" spans="40:84" x14ac:dyDescent="0.2">
      <c r="AN1716" s="177"/>
      <c r="AO1716" s="176"/>
      <c r="AP1716" s="177"/>
      <c r="AQ1716" s="176"/>
      <c r="AR1716" s="177"/>
      <c r="AS1716" s="176"/>
      <c r="AT1716" s="177"/>
      <c r="AU1716" s="176"/>
      <c r="AV1716" s="177"/>
      <c r="AW1716" s="176"/>
      <c r="AX1716" s="178"/>
      <c r="AY1716" s="178"/>
      <c r="AZ1716" s="178"/>
      <c r="BA1716" s="178"/>
      <c r="BB1716" s="178"/>
      <c r="BC1716" s="178"/>
      <c r="BD1716" s="178"/>
      <c r="BY1716" s="177"/>
      <c r="CF1716" s="178"/>
    </row>
    <row r="1717" spans="40:84" x14ac:dyDescent="0.2">
      <c r="AN1717" s="177"/>
      <c r="AO1717" s="176"/>
      <c r="AP1717" s="177"/>
      <c r="AQ1717" s="176"/>
      <c r="AR1717" s="177"/>
      <c r="AS1717" s="176"/>
      <c r="AT1717" s="177"/>
      <c r="AU1717" s="176"/>
      <c r="AV1717" s="177"/>
      <c r="AW1717" s="176"/>
      <c r="AX1717" s="178"/>
      <c r="AY1717" s="178"/>
      <c r="AZ1717" s="178"/>
      <c r="BA1717" s="178"/>
      <c r="BB1717" s="178"/>
      <c r="BC1717" s="178"/>
      <c r="BD1717" s="178"/>
      <c r="BY1717" s="177"/>
      <c r="CF1717" s="178"/>
    </row>
    <row r="1718" spans="40:84" x14ac:dyDescent="0.2">
      <c r="AN1718" s="177"/>
      <c r="AO1718" s="176"/>
      <c r="AP1718" s="177"/>
      <c r="AQ1718" s="176"/>
      <c r="AR1718" s="177"/>
      <c r="AS1718" s="176"/>
      <c r="AT1718" s="177"/>
      <c r="AU1718" s="176"/>
      <c r="AV1718" s="177"/>
      <c r="AW1718" s="176"/>
      <c r="AX1718" s="178"/>
      <c r="AY1718" s="178"/>
      <c r="AZ1718" s="178"/>
      <c r="BA1718" s="178"/>
      <c r="BB1718" s="178"/>
      <c r="BC1718" s="178"/>
      <c r="BD1718" s="178"/>
      <c r="BY1718" s="177"/>
      <c r="CF1718" s="178"/>
    </row>
    <row r="1719" spans="40:84" x14ac:dyDescent="0.2">
      <c r="AN1719" s="177"/>
      <c r="AO1719" s="176"/>
      <c r="AP1719" s="177"/>
      <c r="AQ1719" s="176"/>
      <c r="AR1719" s="177"/>
      <c r="AS1719" s="176"/>
      <c r="AT1719" s="177"/>
      <c r="AU1719" s="176"/>
      <c r="AV1719" s="177"/>
      <c r="AW1719" s="176"/>
      <c r="AX1719" s="178"/>
      <c r="AY1719" s="178"/>
      <c r="AZ1719" s="178"/>
      <c r="BA1719" s="178"/>
      <c r="BB1719" s="178"/>
      <c r="BC1719" s="178"/>
      <c r="BD1719" s="178"/>
      <c r="BY1719" s="177"/>
      <c r="CF1719" s="178"/>
    </row>
    <row r="1720" spans="40:84" x14ac:dyDescent="0.2">
      <c r="AN1720" s="177"/>
      <c r="AO1720" s="176"/>
      <c r="AP1720" s="177"/>
      <c r="AQ1720" s="176"/>
      <c r="AR1720" s="177"/>
      <c r="AS1720" s="176"/>
      <c r="AT1720" s="177"/>
      <c r="AU1720" s="176"/>
      <c r="AV1720" s="177"/>
      <c r="AW1720" s="176"/>
      <c r="AX1720" s="178"/>
      <c r="AY1720" s="178"/>
      <c r="AZ1720" s="178"/>
      <c r="BA1720" s="178"/>
      <c r="BB1720" s="178"/>
      <c r="BC1720" s="178"/>
      <c r="BD1720" s="178"/>
      <c r="BY1720" s="177"/>
      <c r="CF1720" s="178"/>
    </row>
    <row r="1721" spans="40:84" x14ac:dyDescent="0.2">
      <c r="AN1721" s="177"/>
      <c r="AO1721" s="176"/>
      <c r="AP1721" s="177"/>
      <c r="AQ1721" s="176"/>
      <c r="AR1721" s="177"/>
      <c r="AS1721" s="176"/>
      <c r="AT1721" s="177"/>
      <c r="AU1721" s="176"/>
      <c r="AV1721" s="177"/>
      <c r="AW1721" s="176"/>
      <c r="AX1721" s="178"/>
      <c r="AY1721" s="178"/>
      <c r="AZ1721" s="178"/>
      <c r="BA1721" s="178"/>
      <c r="BB1721" s="178"/>
      <c r="BC1721" s="178"/>
      <c r="BD1721" s="178"/>
      <c r="BY1721" s="177"/>
      <c r="CF1721" s="178"/>
    </row>
    <row r="1722" spans="40:84" x14ac:dyDescent="0.2">
      <c r="AN1722" s="177"/>
      <c r="AO1722" s="176"/>
      <c r="AP1722" s="177"/>
      <c r="AQ1722" s="176"/>
      <c r="AR1722" s="177"/>
      <c r="AS1722" s="176"/>
      <c r="AT1722" s="177"/>
      <c r="AU1722" s="176"/>
      <c r="AV1722" s="177"/>
      <c r="AW1722" s="176"/>
      <c r="AX1722" s="178"/>
      <c r="AY1722" s="178"/>
      <c r="AZ1722" s="178"/>
      <c r="BA1722" s="178"/>
      <c r="BB1722" s="178"/>
      <c r="BC1722" s="178"/>
      <c r="BD1722" s="178"/>
      <c r="BY1722" s="177"/>
      <c r="CF1722" s="178"/>
    </row>
    <row r="1723" spans="40:84" x14ac:dyDescent="0.2">
      <c r="AN1723" s="177"/>
      <c r="AO1723" s="176"/>
      <c r="AP1723" s="177"/>
      <c r="AQ1723" s="176"/>
      <c r="AR1723" s="177"/>
      <c r="AS1723" s="176"/>
      <c r="AT1723" s="177"/>
      <c r="AU1723" s="176"/>
      <c r="AV1723" s="177"/>
      <c r="AW1723" s="176"/>
      <c r="AX1723" s="178"/>
      <c r="AY1723" s="178"/>
      <c r="AZ1723" s="178"/>
      <c r="BA1723" s="178"/>
      <c r="BB1723" s="178"/>
      <c r="BC1723" s="178"/>
      <c r="BD1723" s="178"/>
      <c r="BY1723" s="177"/>
      <c r="CF1723" s="178"/>
    </row>
    <row r="1724" spans="40:84" x14ac:dyDescent="0.2">
      <c r="AN1724" s="177"/>
      <c r="AO1724" s="176"/>
      <c r="AP1724" s="177"/>
      <c r="AQ1724" s="176"/>
      <c r="AR1724" s="177"/>
      <c r="AS1724" s="176"/>
      <c r="AT1724" s="177"/>
      <c r="AU1724" s="176"/>
      <c r="AV1724" s="177"/>
      <c r="AW1724" s="176"/>
      <c r="AX1724" s="178"/>
      <c r="AY1724" s="178"/>
      <c r="AZ1724" s="178"/>
      <c r="BA1724" s="178"/>
      <c r="BB1724" s="178"/>
      <c r="BC1724" s="178"/>
      <c r="BD1724" s="178"/>
      <c r="BY1724" s="177"/>
      <c r="CF1724" s="178"/>
    </row>
    <row r="1725" spans="40:84" x14ac:dyDescent="0.2">
      <c r="AN1725" s="177"/>
      <c r="AO1725" s="176"/>
      <c r="AP1725" s="177"/>
      <c r="AQ1725" s="176"/>
      <c r="AR1725" s="177"/>
      <c r="AS1725" s="176"/>
      <c r="AT1725" s="177"/>
      <c r="AU1725" s="176"/>
      <c r="AV1725" s="177"/>
      <c r="AW1725" s="176"/>
      <c r="AX1725" s="178"/>
      <c r="AY1725" s="178"/>
      <c r="AZ1725" s="178"/>
      <c r="BA1725" s="178"/>
      <c r="BB1725" s="178"/>
      <c r="BC1725" s="178"/>
      <c r="BD1725" s="178"/>
      <c r="BY1725" s="177"/>
      <c r="CF1725" s="178"/>
    </row>
    <row r="1726" spans="40:84" x14ac:dyDescent="0.2">
      <c r="AN1726" s="177"/>
      <c r="AO1726" s="176"/>
      <c r="AP1726" s="177"/>
      <c r="AQ1726" s="176"/>
      <c r="AR1726" s="177"/>
      <c r="AS1726" s="176"/>
      <c r="AT1726" s="177"/>
      <c r="AU1726" s="176"/>
      <c r="AV1726" s="177"/>
      <c r="AW1726" s="176"/>
      <c r="AX1726" s="178"/>
      <c r="AY1726" s="178"/>
      <c r="AZ1726" s="178"/>
      <c r="BA1726" s="178"/>
      <c r="BB1726" s="178"/>
      <c r="BC1726" s="178"/>
      <c r="BD1726" s="178"/>
      <c r="BY1726" s="177"/>
      <c r="CF1726" s="178"/>
    </row>
    <row r="1727" spans="40:84" x14ac:dyDescent="0.2">
      <c r="AN1727" s="177"/>
      <c r="AO1727" s="176"/>
      <c r="AP1727" s="177"/>
      <c r="AQ1727" s="176"/>
      <c r="AR1727" s="177"/>
      <c r="AS1727" s="176"/>
      <c r="AT1727" s="177"/>
      <c r="AU1727" s="176"/>
      <c r="AV1727" s="177"/>
      <c r="AW1727" s="176"/>
      <c r="AX1727" s="178"/>
      <c r="AY1727" s="178"/>
      <c r="AZ1727" s="178"/>
      <c r="BA1727" s="178"/>
      <c r="BB1727" s="178"/>
      <c r="BC1727" s="178"/>
      <c r="BD1727" s="178"/>
      <c r="BY1727" s="177"/>
      <c r="CF1727" s="178"/>
    </row>
    <row r="1728" spans="40:84" x14ac:dyDescent="0.2">
      <c r="AN1728" s="177"/>
      <c r="AO1728" s="176"/>
      <c r="AP1728" s="177"/>
      <c r="AQ1728" s="176"/>
      <c r="AR1728" s="177"/>
      <c r="AS1728" s="176"/>
      <c r="AT1728" s="177"/>
      <c r="AU1728" s="176"/>
      <c r="AV1728" s="177"/>
      <c r="AW1728" s="176"/>
      <c r="AX1728" s="178"/>
      <c r="AY1728" s="178"/>
      <c r="AZ1728" s="178"/>
      <c r="BA1728" s="178"/>
      <c r="BB1728" s="178"/>
      <c r="BC1728" s="178"/>
      <c r="BD1728" s="178"/>
      <c r="BY1728" s="177"/>
      <c r="CF1728" s="178"/>
    </row>
    <row r="1729" spans="40:84" x14ac:dyDescent="0.2">
      <c r="AN1729" s="177"/>
      <c r="AO1729" s="176"/>
      <c r="AP1729" s="177"/>
      <c r="AQ1729" s="176"/>
      <c r="AR1729" s="177"/>
      <c r="AS1729" s="176"/>
      <c r="AT1729" s="177"/>
      <c r="AU1729" s="176"/>
      <c r="AV1729" s="177"/>
      <c r="AW1729" s="176"/>
      <c r="AX1729" s="178"/>
      <c r="AY1729" s="178"/>
      <c r="AZ1729" s="178"/>
      <c r="BA1729" s="178"/>
      <c r="BB1729" s="178"/>
      <c r="BC1729" s="178"/>
      <c r="BD1729" s="178"/>
      <c r="BY1729" s="177"/>
      <c r="CF1729" s="178"/>
    </row>
    <row r="1730" spans="40:84" x14ac:dyDescent="0.2">
      <c r="AN1730" s="177"/>
      <c r="AO1730" s="176"/>
      <c r="AP1730" s="177"/>
      <c r="AQ1730" s="176"/>
      <c r="AR1730" s="177"/>
      <c r="AS1730" s="176"/>
      <c r="AT1730" s="177"/>
      <c r="AU1730" s="176"/>
      <c r="AV1730" s="177"/>
      <c r="AW1730" s="176"/>
      <c r="AX1730" s="178"/>
      <c r="AY1730" s="178"/>
      <c r="AZ1730" s="178"/>
      <c r="BA1730" s="178"/>
      <c r="BB1730" s="178"/>
      <c r="BC1730" s="178"/>
      <c r="BD1730" s="178"/>
      <c r="BY1730" s="177"/>
      <c r="CF1730" s="178"/>
    </row>
    <row r="1731" spans="40:84" x14ac:dyDescent="0.2">
      <c r="AN1731" s="177"/>
      <c r="AO1731" s="176"/>
      <c r="AP1731" s="177"/>
      <c r="AQ1731" s="176"/>
      <c r="AR1731" s="177"/>
      <c r="AS1731" s="176"/>
      <c r="AT1731" s="177"/>
      <c r="AU1731" s="176"/>
      <c r="AV1731" s="177"/>
      <c r="AW1731" s="176"/>
      <c r="AX1731" s="178"/>
      <c r="AY1731" s="178"/>
      <c r="AZ1731" s="178"/>
      <c r="BA1731" s="178"/>
      <c r="BB1731" s="178"/>
      <c r="BC1731" s="178"/>
      <c r="BD1731" s="178"/>
      <c r="BY1731" s="177"/>
      <c r="CF1731" s="178"/>
    </row>
    <row r="1732" spans="40:84" x14ac:dyDescent="0.2">
      <c r="AN1732" s="177"/>
      <c r="AO1732" s="176"/>
      <c r="AP1732" s="177"/>
      <c r="AQ1732" s="176"/>
      <c r="AR1732" s="177"/>
      <c r="AS1732" s="176"/>
      <c r="AT1732" s="177"/>
      <c r="AU1732" s="176"/>
      <c r="AV1732" s="177"/>
      <c r="AW1732" s="176"/>
      <c r="AX1732" s="178"/>
      <c r="AY1732" s="178"/>
      <c r="AZ1732" s="178"/>
      <c r="BA1732" s="178"/>
      <c r="BB1732" s="178"/>
      <c r="BC1732" s="178"/>
      <c r="BD1732" s="178"/>
      <c r="BY1732" s="177"/>
      <c r="CF1732" s="178"/>
    </row>
    <row r="1733" spans="40:84" x14ac:dyDescent="0.2">
      <c r="AN1733" s="177"/>
      <c r="AO1733" s="176"/>
      <c r="AP1733" s="177"/>
      <c r="AQ1733" s="176"/>
      <c r="AR1733" s="177"/>
      <c r="AS1733" s="176"/>
      <c r="AT1733" s="177"/>
      <c r="AU1733" s="176"/>
      <c r="AV1733" s="177"/>
      <c r="AW1733" s="176"/>
      <c r="AX1733" s="178"/>
      <c r="AY1733" s="178"/>
      <c r="AZ1733" s="178"/>
      <c r="BA1733" s="178"/>
      <c r="BB1733" s="178"/>
      <c r="BC1733" s="178"/>
      <c r="BD1733" s="178"/>
      <c r="BY1733" s="177"/>
      <c r="CF1733" s="178"/>
    </row>
    <row r="1734" spans="40:84" x14ac:dyDescent="0.2">
      <c r="AN1734" s="177"/>
      <c r="AO1734" s="176"/>
      <c r="AP1734" s="177"/>
      <c r="AQ1734" s="176"/>
      <c r="AR1734" s="177"/>
      <c r="AS1734" s="176"/>
      <c r="AT1734" s="177"/>
      <c r="AU1734" s="176"/>
      <c r="AV1734" s="177"/>
      <c r="AW1734" s="176"/>
      <c r="AX1734" s="178"/>
      <c r="AY1734" s="178"/>
      <c r="AZ1734" s="178"/>
      <c r="BA1734" s="178"/>
      <c r="BB1734" s="178"/>
      <c r="BC1734" s="178"/>
      <c r="BD1734" s="178"/>
      <c r="BY1734" s="177"/>
      <c r="CF1734" s="178"/>
    </row>
    <row r="1735" spans="40:84" x14ac:dyDescent="0.2">
      <c r="AN1735" s="177"/>
      <c r="AO1735" s="176"/>
      <c r="AP1735" s="177"/>
      <c r="AQ1735" s="176"/>
      <c r="AR1735" s="177"/>
      <c r="AS1735" s="176"/>
      <c r="AT1735" s="177"/>
      <c r="AU1735" s="176"/>
      <c r="AV1735" s="177"/>
      <c r="AW1735" s="176"/>
      <c r="AX1735" s="178"/>
      <c r="AY1735" s="178"/>
      <c r="AZ1735" s="178"/>
      <c r="BA1735" s="178"/>
      <c r="BB1735" s="178"/>
      <c r="BC1735" s="178"/>
      <c r="BD1735" s="178"/>
      <c r="BY1735" s="177"/>
      <c r="CF1735" s="178"/>
    </row>
    <row r="1736" spans="40:84" x14ac:dyDescent="0.2">
      <c r="AN1736" s="177"/>
      <c r="AO1736" s="176"/>
      <c r="AP1736" s="177"/>
      <c r="AQ1736" s="176"/>
      <c r="AR1736" s="177"/>
      <c r="AS1736" s="176"/>
      <c r="AT1736" s="177"/>
      <c r="AU1736" s="176"/>
      <c r="AV1736" s="177"/>
      <c r="AW1736" s="176"/>
      <c r="AX1736" s="178"/>
      <c r="AY1736" s="178"/>
      <c r="AZ1736" s="178"/>
      <c r="BA1736" s="178"/>
      <c r="BB1736" s="178"/>
      <c r="BC1736" s="178"/>
      <c r="BD1736" s="178"/>
      <c r="BY1736" s="177"/>
      <c r="CF1736" s="178"/>
    </row>
    <row r="1737" spans="40:84" x14ac:dyDescent="0.2">
      <c r="AN1737" s="177"/>
      <c r="AO1737" s="176"/>
      <c r="AP1737" s="177"/>
      <c r="AQ1737" s="176"/>
      <c r="AR1737" s="177"/>
      <c r="AS1737" s="176"/>
      <c r="AT1737" s="177"/>
      <c r="AU1737" s="176"/>
      <c r="AV1737" s="177"/>
      <c r="AW1737" s="176"/>
      <c r="AX1737" s="178"/>
      <c r="AY1737" s="178"/>
      <c r="AZ1737" s="178"/>
      <c r="BA1737" s="178"/>
      <c r="BB1737" s="178"/>
      <c r="BC1737" s="178"/>
      <c r="BD1737" s="178"/>
      <c r="BY1737" s="177"/>
      <c r="CF1737" s="178"/>
    </row>
    <row r="1738" spans="40:84" x14ac:dyDescent="0.2">
      <c r="AN1738" s="177"/>
      <c r="AO1738" s="176"/>
      <c r="AP1738" s="177"/>
      <c r="AQ1738" s="176"/>
      <c r="AR1738" s="177"/>
      <c r="AS1738" s="176"/>
      <c r="AT1738" s="177"/>
      <c r="AU1738" s="176"/>
      <c r="AV1738" s="177"/>
      <c r="AW1738" s="176"/>
      <c r="AX1738" s="178"/>
      <c r="AY1738" s="178"/>
      <c r="AZ1738" s="178"/>
      <c r="BA1738" s="178"/>
      <c r="BB1738" s="178"/>
      <c r="BC1738" s="178"/>
      <c r="BD1738" s="178"/>
      <c r="BY1738" s="177"/>
      <c r="CF1738" s="178"/>
    </row>
    <row r="1739" spans="40:84" x14ac:dyDescent="0.2">
      <c r="AN1739" s="177"/>
      <c r="AO1739" s="176"/>
      <c r="AP1739" s="177"/>
      <c r="AQ1739" s="176"/>
      <c r="AR1739" s="177"/>
      <c r="AS1739" s="176"/>
      <c r="AT1739" s="177"/>
      <c r="AU1739" s="176"/>
      <c r="AV1739" s="177"/>
      <c r="AW1739" s="176"/>
      <c r="AX1739" s="178"/>
      <c r="AY1739" s="178"/>
      <c r="AZ1739" s="178"/>
      <c r="BA1739" s="178"/>
      <c r="BB1739" s="178"/>
      <c r="BC1739" s="178"/>
      <c r="BD1739" s="178"/>
      <c r="BY1739" s="177"/>
      <c r="CF1739" s="178"/>
    </row>
    <row r="1740" spans="40:84" x14ac:dyDescent="0.2">
      <c r="AN1740" s="177"/>
      <c r="AO1740" s="176"/>
      <c r="AP1740" s="177"/>
      <c r="AQ1740" s="176"/>
      <c r="AR1740" s="177"/>
      <c r="AS1740" s="176"/>
      <c r="AT1740" s="177"/>
      <c r="AU1740" s="176"/>
      <c r="AV1740" s="177"/>
      <c r="AW1740" s="176"/>
      <c r="AX1740" s="178"/>
      <c r="AY1740" s="178"/>
      <c r="AZ1740" s="178"/>
      <c r="BA1740" s="178"/>
      <c r="BB1740" s="178"/>
      <c r="BC1740" s="178"/>
      <c r="BD1740" s="178"/>
      <c r="BY1740" s="177"/>
      <c r="CF1740" s="178"/>
    </row>
    <row r="1741" spans="40:84" x14ac:dyDescent="0.2">
      <c r="AN1741" s="177"/>
      <c r="AO1741" s="176"/>
      <c r="AP1741" s="177"/>
      <c r="AQ1741" s="176"/>
      <c r="AR1741" s="177"/>
      <c r="AS1741" s="176"/>
      <c r="AT1741" s="177"/>
      <c r="AU1741" s="176"/>
      <c r="AV1741" s="177"/>
      <c r="AW1741" s="176"/>
      <c r="AX1741" s="178"/>
      <c r="AY1741" s="178"/>
      <c r="AZ1741" s="178"/>
      <c r="BA1741" s="178"/>
      <c r="BB1741" s="178"/>
      <c r="BC1741" s="178"/>
      <c r="BD1741" s="178"/>
      <c r="BY1741" s="177"/>
      <c r="CF1741" s="178"/>
    </row>
    <row r="1742" spans="40:84" x14ac:dyDescent="0.2">
      <c r="AN1742" s="177"/>
      <c r="AO1742" s="176"/>
      <c r="AP1742" s="177"/>
      <c r="AQ1742" s="176"/>
      <c r="AR1742" s="177"/>
      <c r="AS1742" s="176"/>
      <c r="AT1742" s="177"/>
      <c r="AU1742" s="176"/>
      <c r="AV1742" s="177"/>
      <c r="AW1742" s="176"/>
      <c r="AX1742" s="178"/>
      <c r="AY1742" s="178"/>
      <c r="AZ1742" s="178"/>
      <c r="BA1742" s="178"/>
      <c r="BB1742" s="178"/>
      <c r="BC1742" s="178"/>
      <c r="BD1742" s="178"/>
      <c r="BY1742" s="177"/>
      <c r="CF1742" s="178"/>
    </row>
    <row r="1743" spans="40:84" x14ac:dyDescent="0.2">
      <c r="AN1743" s="177"/>
      <c r="AO1743" s="176"/>
      <c r="AP1743" s="177"/>
      <c r="AQ1743" s="176"/>
      <c r="AR1743" s="177"/>
      <c r="AS1743" s="176"/>
      <c r="AT1743" s="177"/>
      <c r="AU1743" s="176"/>
      <c r="AV1743" s="177"/>
      <c r="AW1743" s="176"/>
      <c r="AX1743" s="178"/>
      <c r="AY1743" s="178"/>
      <c r="AZ1743" s="178"/>
      <c r="BA1743" s="178"/>
      <c r="BB1743" s="178"/>
      <c r="BC1743" s="178"/>
      <c r="BD1743" s="178"/>
      <c r="BY1743" s="177"/>
      <c r="CF1743" s="178"/>
    </row>
    <row r="1744" spans="40:84" x14ac:dyDescent="0.2">
      <c r="AN1744" s="177"/>
      <c r="AO1744" s="176"/>
      <c r="AP1744" s="177"/>
      <c r="AQ1744" s="176"/>
      <c r="AR1744" s="177"/>
      <c r="AS1744" s="176"/>
      <c r="AT1744" s="177"/>
      <c r="AU1744" s="176"/>
      <c r="AV1744" s="177"/>
      <c r="AW1744" s="176"/>
      <c r="AX1744" s="178"/>
      <c r="AY1744" s="178"/>
      <c r="AZ1744" s="178"/>
      <c r="BA1744" s="178"/>
      <c r="BB1744" s="178"/>
      <c r="BC1744" s="178"/>
      <c r="BD1744" s="178"/>
      <c r="BY1744" s="177"/>
      <c r="CF1744" s="178"/>
    </row>
    <row r="1745" spans="40:84" x14ac:dyDescent="0.2">
      <c r="AN1745" s="177"/>
      <c r="AO1745" s="176"/>
      <c r="AP1745" s="177"/>
      <c r="AQ1745" s="176"/>
      <c r="AR1745" s="177"/>
      <c r="AS1745" s="176"/>
      <c r="AT1745" s="177"/>
      <c r="AU1745" s="176"/>
      <c r="AV1745" s="177"/>
      <c r="AW1745" s="176"/>
      <c r="AX1745" s="178"/>
      <c r="AY1745" s="178"/>
      <c r="AZ1745" s="178"/>
      <c r="BA1745" s="178"/>
      <c r="BB1745" s="178"/>
      <c r="BC1745" s="178"/>
      <c r="BD1745" s="178"/>
      <c r="BY1745" s="177"/>
      <c r="CF1745" s="178"/>
    </row>
    <row r="1746" spans="40:84" x14ac:dyDescent="0.2">
      <c r="AN1746" s="177"/>
      <c r="AO1746" s="176"/>
      <c r="AP1746" s="177"/>
      <c r="AQ1746" s="176"/>
      <c r="AR1746" s="177"/>
      <c r="AS1746" s="176"/>
      <c r="AT1746" s="177"/>
      <c r="AU1746" s="176"/>
      <c r="AV1746" s="177"/>
      <c r="AW1746" s="176"/>
      <c r="AX1746" s="178"/>
      <c r="AY1746" s="178"/>
      <c r="AZ1746" s="178"/>
      <c r="BA1746" s="178"/>
      <c r="BB1746" s="178"/>
      <c r="BC1746" s="178"/>
      <c r="BD1746" s="178"/>
      <c r="BY1746" s="177"/>
      <c r="CF1746" s="178"/>
    </row>
    <row r="1747" spans="40:84" x14ac:dyDescent="0.2">
      <c r="AN1747" s="177"/>
      <c r="AO1747" s="176"/>
      <c r="AP1747" s="177"/>
      <c r="AQ1747" s="176"/>
      <c r="AR1747" s="177"/>
      <c r="AS1747" s="176"/>
      <c r="AT1747" s="177"/>
      <c r="AU1747" s="176"/>
      <c r="AV1747" s="177"/>
      <c r="AW1747" s="176"/>
      <c r="AX1747" s="178"/>
      <c r="AY1747" s="178"/>
      <c r="AZ1747" s="178"/>
      <c r="BA1747" s="178"/>
      <c r="BB1747" s="178"/>
      <c r="BC1747" s="178"/>
      <c r="BD1747" s="178"/>
      <c r="BY1747" s="177"/>
      <c r="CF1747" s="178"/>
    </row>
    <row r="1748" spans="40:84" x14ac:dyDescent="0.2">
      <c r="AN1748" s="177"/>
      <c r="AO1748" s="176"/>
      <c r="AP1748" s="177"/>
      <c r="AQ1748" s="176"/>
      <c r="AR1748" s="177"/>
      <c r="AS1748" s="176"/>
      <c r="AT1748" s="177"/>
      <c r="AU1748" s="176"/>
      <c r="AV1748" s="177"/>
      <c r="AW1748" s="176"/>
      <c r="AX1748" s="178"/>
      <c r="AY1748" s="178"/>
      <c r="AZ1748" s="178"/>
      <c r="BA1748" s="178"/>
      <c r="BB1748" s="178"/>
      <c r="BC1748" s="178"/>
      <c r="BD1748" s="178"/>
      <c r="BY1748" s="177"/>
      <c r="CF1748" s="178"/>
    </row>
    <row r="1749" spans="40:84" x14ac:dyDescent="0.2">
      <c r="AN1749" s="177"/>
      <c r="AO1749" s="176"/>
      <c r="AP1749" s="177"/>
      <c r="AQ1749" s="176"/>
      <c r="AR1749" s="177"/>
      <c r="AS1749" s="176"/>
      <c r="AT1749" s="177"/>
      <c r="AU1749" s="176"/>
      <c r="AV1749" s="177"/>
      <c r="AW1749" s="176"/>
      <c r="AX1749" s="178"/>
      <c r="AY1749" s="178"/>
      <c r="AZ1749" s="178"/>
      <c r="BA1749" s="178"/>
      <c r="BB1749" s="178"/>
      <c r="BC1749" s="178"/>
      <c r="BD1749" s="178"/>
      <c r="BY1749" s="177"/>
      <c r="CF1749" s="178"/>
    </row>
    <row r="1750" spans="40:84" x14ac:dyDescent="0.2">
      <c r="AN1750" s="177"/>
      <c r="AO1750" s="176"/>
      <c r="AP1750" s="177"/>
      <c r="AQ1750" s="176"/>
      <c r="AR1750" s="177"/>
      <c r="AS1750" s="176"/>
      <c r="AT1750" s="177"/>
      <c r="AU1750" s="176"/>
      <c r="AV1750" s="177"/>
      <c r="AW1750" s="176"/>
      <c r="AX1750" s="178"/>
      <c r="AY1750" s="178"/>
      <c r="AZ1750" s="178"/>
      <c r="BA1750" s="178"/>
      <c r="BB1750" s="178"/>
      <c r="BC1750" s="178"/>
      <c r="BD1750" s="178"/>
      <c r="BY1750" s="177"/>
      <c r="CF1750" s="178"/>
    </row>
    <row r="1751" spans="40:84" x14ac:dyDescent="0.2">
      <c r="AN1751" s="177"/>
      <c r="AO1751" s="176"/>
      <c r="AP1751" s="177"/>
      <c r="AQ1751" s="176"/>
      <c r="AR1751" s="177"/>
      <c r="AS1751" s="176"/>
      <c r="AT1751" s="177"/>
      <c r="AU1751" s="176"/>
      <c r="AV1751" s="177"/>
      <c r="AW1751" s="176"/>
      <c r="AX1751" s="178"/>
      <c r="AY1751" s="178"/>
      <c r="AZ1751" s="178"/>
      <c r="BA1751" s="178"/>
      <c r="BB1751" s="178"/>
      <c r="BC1751" s="178"/>
      <c r="BD1751" s="178"/>
      <c r="BY1751" s="177"/>
      <c r="CF1751" s="178"/>
    </row>
    <row r="1752" spans="40:84" x14ac:dyDescent="0.2">
      <c r="AN1752" s="177"/>
      <c r="AO1752" s="176"/>
      <c r="AP1752" s="177"/>
      <c r="AQ1752" s="176"/>
      <c r="AR1752" s="177"/>
      <c r="AS1752" s="176"/>
      <c r="AT1752" s="177"/>
      <c r="AU1752" s="176"/>
      <c r="AV1752" s="177"/>
      <c r="AW1752" s="176"/>
      <c r="AX1752" s="178"/>
      <c r="AY1752" s="178"/>
      <c r="AZ1752" s="178"/>
      <c r="BA1752" s="178"/>
      <c r="BB1752" s="178"/>
      <c r="BC1752" s="178"/>
      <c r="BD1752" s="178"/>
      <c r="BY1752" s="177"/>
      <c r="CF1752" s="178"/>
    </row>
    <row r="1753" spans="40:84" x14ac:dyDescent="0.2">
      <c r="AN1753" s="177"/>
      <c r="AO1753" s="176"/>
      <c r="AP1753" s="177"/>
      <c r="AQ1753" s="176"/>
      <c r="AR1753" s="177"/>
      <c r="AS1753" s="176"/>
      <c r="AT1753" s="177"/>
      <c r="AU1753" s="176"/>
      <c r="AV1753" s="177"/>
      <c r="AW1753" s="176"/>
      <c r="AX1753" s="178"/>
      <c r="AY1753" s="178"/>
      <c r="AZ1753" s="178"/>
      <c r="BA1753" s="178"/>
      <c r="BB1753" s="178"/>
      <c r="BC1753" s="178"/>
      <c r="BD1753" s="178"/>
      <c r="BY1753" s="177"/>
      <c r="CF1753" s="178"/>
    </row>
    <row r="1754" spans="40:84" x14ac:dyDescent="0.2">
      <c r="AN1754" s="177"/>
      <c r="AO1754" s="176"/>
      <c r="AP1754" s="177"/>
      <c r="AQ1754" s="176"/>
      <c r="AR1754" s="177"/>
      <c r="AS1754" s="176"/>
      <c r="AT1754" s="177"/>
      <c r="AU1754" s="176"/>
      <c r="AV1754" s="177"/>
      <c r="AW1754" s="176"/>
      <c r="AX1754" s="178"/>
      <c r="AY1754" s="178"/>
      <c r="AZ1754" s="178"/>
      <c r="BA1754" s="178"/>
      <c r="BB1754" s="178"/>
      <c r="BC1754" s="178"/>
      <c r="BD1754" s="178"/>
      <c r="BY1754" s="177"/>
      <c r="CF1754" s="178"/>
    </row>
    <row r="1755" spans="40:84" x14ac:dyDescent="0.2">
      <c r="AN1755" s="177"/>
      <c r="AO1755" s="176"/>
      <c r="AP1755" s="177"/>
      <c r="AQ1755" s="176"/>
      <c r="AR1755" s="177"/>
      <c r="AS1755" s="176"/>
      <c r="AT1755" s="177"/>
      <c r="AU1755" s="176"/>
      <c r="AV1755" s="177"/>
      <c r="AW1755" s="176"/>
      <c r="AX1755" s="178"/>
      <c r="AY1755" s="178"/>
      <c r="AZ1755" s="178"/>
      <c r="BA1755" s="178"/>
      <c r="BB1755" s="178"/>
      <c r="BC1755" s="178"/>
      <c r="BD1755" s="178"/>
      <c r="BY1755" s="177"/>
      <c r="CF1755" s="178"/>
    </row>
    <row r="1756" spans="40:84" x14ac:dyDescent="0.2">
      <c r="AN1756" s="177"/>
      <c r="AO1756" s="176"/>
      <c r="AP1756" s="177"/>
      <c r="AQ1756" s="176"/>
      <c r="AR1756" s="177"/>
      <c r="AS1756" s="176"/>
      <c r="AT1756" s="177"/>
      <c r="AU1756" s="176"/>
      <c r="AV1756" s="177"/>
      <c r="AW1756" s="176"/>
      <c r="AX1756" s="178"/>
      <c r="AY1756" s="178"/>
      <c r="AZ1756" s="178"/>
      <c r="BA1756" s="178"/>
      <c r="BB1756" s="178"/>
      <c r="BC1756" s="178"/>
      <c r="BD1756" s="178"/>
      <c r="BY1756" s="177"/>
      <c r="CF1756" s="178"/>
    </row>
    <row r="1757" spans="40:84" x14ac:dyDescent="0.2">
      <c r="AN1757" s="177"/>
      <c r="AO1757" s="176"/>
      <c r="AP1757" s="177"/>
      <c r="AQ1757" s="176"/>
      <c r="AR1757" s="177"/>
      <c r="AS1757" s="176"/>
      <c r="AT1757" s="177"/>
      <c r="AU1757" s="176"/>
      <c r="AV1757" s="177"/>
      <c r="AW1757" s="176"/>
      <c r="AX1757" s="178"/>
      <c r="AY1757" s="178"/>
      <c r="AZ1757" s="178"/>
      <c r="BA1757" s="178"/>
      <c r="BB1757" s="178"/>
      <c r="BC1757" s="178"/>
      <c r="BD1757" s="178"/>
      <c r="BY1757" s="177"/>
      <c r="CF1757" s="178"/>
    </row>
    <row r="1758" spans="40:84" x14ac:dyDescent="0.2">
      <c r="AN1758" s="177"/>
      <c r="AO1758" s="176"/>
      <c r="AP1758" s="177"/>
      <c r="AQ1758" s="176"/>
      <c r="AR1758" s="177"/>
      <c r="AS1758" s="176"/>
      <c r="AT1758" s="177"/>
      <c r="AU1758" s="176"/>
      <c r="AV1758" s="177"/>
      <c r="AW1758" s="176"/>
      <c r="AX1758" s="178"/>
      <c r="AY1758" s="178"/>
      <c r="AZ1758" s="178"/>
      <c r="BA1758" s="178"/>
      <c r="BB1758" s="178"/>
      <c r="BC1758" s="178"/>
      <c r="BD1758" s="178"/>
      <c r="BY1758" s="177"/>
      <c r="CF1758" s="178"/>
    </row>
    <row r="1759" spans="40:84" x14ac:dyDescent="0.2">
      <c r="AN1759" s="177"/>
      <c r="AO1759" s="176"/>
      <c r="AP1759" s="177"/>
      <c r="AQ1759" s="176"/>
      <c r="AR1759" s="177"/>
      <c r="AS1759" s="176"/>
      <c r="AT1759" s="177"/>
      <c r="AU1759" s="176"/>
      <c r="AV1759" s="177"/>
      <c r="AW1759" s="176"/>
      <c r="AX1759" s="178"/>
      <c r="AY1759" s="178"/>
      <c r="AZ1759" s="178"/>
      <c r="BA1759" s="178"/>
      <c r="BB1759" s="178"/>
      <c r="BC1759" s="178"/>
      <c r="BD1759" s="178"/>
      <c r="BY1759" s="177"/>
      <c r="CF1759" s="178"/>
    </row>
    <row r="1760" spans="40:84" x14ac:dyDescent="0.2">
      <c r="AN1760" s="177"/>
      <c r="AO1760" s="176"/>
      <c r="AP1760" s="177"/>
      <c r="AQ1760" s="176"/>
      <c r="AR1760" s="177"/>
      <c r="AS1760" s="176"/>
      <c r="AT1760" s="177"/>
      <c r="AU1760" s="176"/>
      <c r="AV1760" s="177"/>
      <c r="AW1760" s="176"/>
      <c r="AX1760" s="178"/>
      <c r="AY1760" s="178"/>
      <c r="AZ1760" s="178"/>
      <c r="BA1760" s="178"/>
      <c r="BB1760" s="178"/>
      <c r="BC1760" s="178"/>
      <c r="BD1760" s="178"/>
      <c r="BY1760" s="177"/>
      <c r="CF1760" s="178"/>
    </row>
    <row r="1761" spans="40:84" x14ac:dyDescent="0.2">
      <c r="AN1761" s="177"/>
      <c r="AO1761" s="176"/>
      <c r="AP1761" s="177"/>
      <c r="AQ1761" s="176"/>
      <c r="AR1761" s="177"/>
      <c r="AS1761" s="176"/>
      <c r="AT1761" s="177"/>
      <c r="AU1761" s="176"/>
      <c r="AV1761" s="177"/>
      <c r="AW1761" s="176"/>
      <c r="AX1761" s="178"/>
      <c r="AY1761" s="178"/>
      <c r="AZ1761" s="178"/>
      <c r="BA1761" s="178"/>
      <c r="BB1761" s="178"/>
      <c r="BC1761" s="178"/>
      <c r="BD1761" s="178"/>
      <c r="BY1761" s="177"/>
      <c r="CF1761" s="178"/>
    </row>
    <row r="1762" spans="40:84" x14ac:dyDescent="0.2">
      <c r="AN1762" s="177"/>
      <c r="AO1762" s="176"/>
      <c r="AP1762" s="177"/>
      <c r="AQ1762" s="176"/>
      <c r="AR1762" s="177"/>
      <c r="AS1762" s="176"/>
      <c r="AT1762" s="177"/>
      <c r="AU1762" s="176"/>
      <c r="AV1762" s="177"/>
      <c r="AW1762" s="176"/>
      <c r="AX1762" s="178"/>
      <c r="AY1762" s="178"/>
      <c r="AZ1762" s="178"/>
      <c r="BA1762" s="178"/>
      <c r="BB1762" s="178"/>
      <c r="BC1762" s="178"/>
      <c r="BD1762" s="178"/>
      <c r="BY1762" s="177"/>
      <c r="CF1762" s="178"/>
    </row>
    <row r="1763" spans="40:84" x14ac:dyDescent="0.2">
      <c r="AN1763" s="177"/>
      <c r="AO1763" s="176"/>
      <c r="AP1763" s="177"/>
      <c r="AQ1763" s="176"/>
      <c r="AR1763" s="177"/>
      <c r="AS1763" s="176"/>
      <c r="AT1763" s="177"/>
      <c r="AU1763" s="176"/>
      <c r="AV1763" s="177"/>
      <c r="AW1763" s="176"/>
      <c r="AX1763" s="178"/>
      <c r="AY1763" s="178"/>
      <c r="AZ1763" s="178"/>
      <c r="BA1763" s="178"/>
      <c r="BB1763" s="178"/>
      <c r="BC1763" s="178"/>
      <c r="BD1763" s="178"/>
      <c r="BY1763" s="177"/>
      <c r="CF1763" s="178"/>
    </row>
    <row r="1764" spans="40:84" x14ac:dyDescent="0.2">
      <c r="AN1764" s="177"/>
      <c r="AO1764" s="176"/>
      <c r="AP1764" s="177"/>
      <c r="AQ1764" s="176"/>
      <c r="AR1764" s="177"/>
      <c r="AS1764" s="176"/>
      <c r="AT1764" s="177"/>
      <c r="AU1764" s="176"/>
      <c r="AV1764" s="177"/>
      <c r="AW1764" s="176"/>
      <c r="AX1764" s="178"/>
      <c r="AY1764" s="178"/>
      <c r="AZ1764" s="178"/>
      <c r="BA1764" s="178"/>
      <c r="BB1764" s="178"/>
      <c r="BC1764" s="178"/>
      <c r="BD1764" s="178"/>
      <c r="BY1764" s="177"/>
      <c r="CF1764" s="178"/>
    </row>
    <row r="1765" spans="40:84" x14ac:dyDescent="0.2">
      <c r="AN1765" s="177"/>
      <c r="AO1765" s="176"/>
      <c r="AP1765" s="177"/>
      <c r="AQ1765" s="176"/>
      <c r="AR1765" s="177"/>
      <c r="AS1765" s="176"/>
      <c r="AT1765" s="177"/>
      <c r="AU1765" s="176"/>
      <c r="AV1765" s="177"/>
      <c r="AW1765" s="176"/>
      <c r="AX1765" s="178"/>
      <c r="AY1765" s="178"/>
      <c r="AZ1765" s="178"/>
      <c r="BA1765" s="178"/>
      <c r="BB1765" s="178"/>
      <c r="BC1765" s="178"/>
      <c r="BD1765" s="178"/>
      <c r="BY1765" s="177"/>
      <c r="CF1765" s="178"/>
    </row>
    <row r="1766" spans="40:84" x14ac:dyDescent="0.2">
      <c r="AN1766" s="177"/>
      <c r="AO1766" s="176"/>
      <c r="AP1766" s="177"/>
      <c r="AQ1766" s="176"/>
      <c r="AR1766" s="177"/>
      <c r="AS1766" s="176"/>
      <c r="AT1766" s="177"/>
      <c r="AU1766" s="176"/>
      <c r="AV1766" s="177"/>
      <c r="AW1766" s="176"/>
      <c r="AX1766" s="178"/>
      <c r="AY1766" s="178"/>
      <c r="AZ1766" s="178"/>
      <c r="BA1766" s="178"/>
      <c r="BB1766" s="178"/>
      <c r="BC1766" s="178"/>
      <c r="BD1766" s="178"/>
      <c r="BY1766" s="177"/>
      <c r="CF1766" s="178"/>
    </row>
    <row r="1767" spans="40:84" x14ac:dyDescent="0.2">
      <c r="AN1767" s="177"/>
      <c r="AO1767" s="176"/>
      <c r="AP1767" s="177"/>
      <c r="AQ1767" s="176"/>
      <c r="AR1767" s="177"/>
      <c r="AS1767" s="176"/>
      <c r="AT1767" s="177"/>
      <c r="AU1767" s="176"/>
      <c r="AV1767" s="177"/>
      <c r="AW1767" s="176"/>
      <c r="AX1767" s="178"/>
      <c r="AY1767" s="178"/>
      <c r="AZ1767" s="178"/>
      <c r="BA1767" s="178"/>
      <c r="BB1767" s="178"/>
      <c r="BC1767" s="178"/>
      <c r="BD1767" s="178"/>
      <c r="BY1767" s="177"/>
      <c r="CF1767" s="178"/>
    </row>
    <row r="1768" spans="40:84" x14ac:dyDescent="0.2">
      <c r="AN1768" s="177"/>
      <c r="AO1768" s="176"/>
      <c r="AP1768" s="177"/>
      <c r="AQ1768" s="176"/>
      <c r="AR1768" s="177"/>
      <c r="AS1768" s="176"/>
      <c r="AT1768" s="177"/>
      <c r="AU1768" s="176"/>
      <c r="AV1768" s="177"/>
      <c r="AW1768" s="176"/>
      <c r="AX1768" s="178"/>
      <c r="AY1768" s="178"/>
      <c r="AZ1768" s="178"/>
      <c r="BA1768" s="178"/>
      <c r="BB1768" s="178"/>
      <c r="BC1768" s="178"/>
      <c r="BD1768" s="178"/>
      <c r="BY1768" s="177"/>
      <c r="CF1768" s="178"/>
    </row>
    <row r="1769" spans="40:84" x14ac:dyDescent="0.2">
      <c r="AN1769" s="177"/>
      <c r="AO1769" s="176"/>
      <c r="AP1769" s="177"/>
      <c r="AQ1769" s="176"/>
      <c r="AR1769" s="177"/>
      <c r="AS1769" s="176"/>
      <c r="AT1769" s="177"/>
      <c r="AU1769" s="176"/>
      <c r="AV1769" s="177"/>
      <c r="AW1769" s="176"/>
      <c r="AX1769" s="178"/>
      <c r="AY1769" s="178"/>
      <c r="AZ1769" s="178"/>
      <c r="BA1769" s="178"/>
      <c r="BB1769" s="178"/>
      <c r="BC1769" s="178"/>
      <c r="BD1769" s="178"/>
      <c r="BY1769" s="177"/>
      <c r="CF1769" s="178"/>
    </row>
    <row r="1770" spans="40:84" x14ac:dyDescent="0.2">
      <c r="AN1770" s="177"/>
      <c r="AO1770" s="176"/>
      <c r="AP1770" s="177"/>
      <c r="AQ1770" s="176"/>
      <c r="AR1770" s="177"/>
      <c r="AS1770" s="176"/>
      <c r="AT1770" s="177"/>
      <c r="AU1770" s="176"/>
      <c r="AV1770" s="177"/>
      <c r="AW1770" s="176"/>
      <c r="AX1770" s="178"/>
      <c r="AY1770" s="178"/>
      <c r="AZ1770" s="178"/>
      <c r="BA1770" s="178"/>
      <c r="BB1770" s="178"/>
      <c r="BC1770" s="178"/>
      <c r="BD1770" s="178"/>
      <c r="BY1770" s="177"/>
      <c r="CF1770" s="178"/>
    </row>
    <row r="1771" spans="40:84" x14ac:dyDescent="0.2">
      <c r="AN1771" s="177"/>
      <c r="AO1771" s="176"/>
      <c r="AP1771" s="177"/>
      <c r="AQ1771" s="176"/>
      <c r="AR1771" s="177"/>
      <c r="AS1771" s="176"/>
      <c r="AT1771" s="177"/>
      <c r="AU1771" s="176"/>
      <c r="AV1771" s="177"/>
      <c r="AW1771" s="176"/>
      <c r="AX1771" s="178"/>
      <c r="AY1771" s="178"/>
      <c r="AZ1771" s="178"/>
      <c r="BA1771" s="178"/>
      <c r="BB1771" s="178"/>
      <c r="BC1771" s="178"/>
      <c r="BD1771" s="178"/>
      <c r="BY1771" s="177"/>
      <c r="CF1771" s="178"/>
    </row>
    <row r="1772" spans="40:84" x14ac:dyDescent="0.2">
      <c r="AN1772" s="177"/>
      <c r="AO1772" s="176"/>
      <c r="AP1772" s="177"/>
      <c r="AQ1772" s="176"/>
      <c r="AR1772" s="177"/>
      <c r="AS1772" s="176"/>
      <c r="AT1772" s="177"/>
      <c r="AU1772" s="176"/>
      <c r="AV1772" s="177"/>
      <c r="AW1772" s="176"/>
      <c r="AX1772" s="178"/>
      <c r="AY1772" s="178"/>
      <c r="AZ1772" s="178"/>
      <c r="BA1772" s="178"/>
      <c r="BB1772" s="178"/>
      <c r="BC1772" s="178"/>
      <c r="BD1772" s="178"/>
      <c r="BY1772" s="177"/>
      <c r="CF1772" s="178"/>
    </row>
    <row r="1773" spans="40:84" x14ac:dyDescent="0.2">
      <c r="AN1773" s="177"/>
      <c r="AO1773" s="176"/>
      <c r="AP1773" s="177"/>
      <c r="AQ1773" s="176"/>
      <c r="AR1773" s="177"/>
      <c r="AS1773" s="176"/>
      <c r="AT1773" s="177"/>
      <c r="AU1773" s="176"/>
      <c r="AV1773" s="177"/>
      <c r="AW1773" s="176"/>
      <c r="AX1773" s="178"/>
      <c r="AY1773" s="178"/>
      <c r="AZ1773" s="178"/>
      <c r="BA1773" s="178"/>
      <c r="BB1773" s="178"/>
      <c r="BC1773" s="178"/>
      <c r="BD1773" s="178"/>
      <c r="BY1773" s="177"/>
      <c r="CF1773" s="178"/>
    </row>
    <row r="1774" spans="40:84" x14ac:dyDescent="0.2">
      <c r="AN1774" s="177"/>
      <c r="AO1774" s="176"/>
      <c r="AP1774" s="177"/>
      <c r="AQ1774" s="176"/>
      <c r="AR1774" s="177"/>
      <c r="AS1774" s="176"/>
      <c r="AT1774" s="177"/>
      <c r="AU1774" s="176"/>
      <c r="AV1774" s="177"/>
      <c r="AW1774" s="176"/>
      <c r="AX1774" s="178"/>
      <c r="AY1774" s="178"/>
      <c r="AZ1774" s="178"/>
      <c r="BA1774" s="178"/>
      <c r="BB1774" s="178"/>
      <c r="BC1774" s="178"/>
      <c r="BD1774" s="178"/>
      <c r="BY1774" s="177"/>
      <c r="CF1774" s="178"/>
    </row>
    <row r="1775" spans="40:84" x14ac:dyDescent="0.2">
      <c r="AN1775" s="177"/>
      <c r="AO1775" s="176"/>
      <c r="AP1775" s="177"/>
      <c r="AQ1775" s="176"/>
      <c r="AR1775" s="177"/>
      <c r="AS1775" s="176"/>
      <c r="AT1775" s="177"/>
      <c r="AU1775" s="176"/>
      <c r="AV1775" s="177"/>
      <c r="AW1775" s="176"/>
      <c r="AX1775" s="178"/>
      <c r="AY1775" s="178"/>
      <c r="AZ1775" s="178"/>
      <c r="BA1775" s="178"/>
      <c r="BB1775" s="178"/>
      <c r="BC1775" s="178"/>
      <c r="BD1775" s="178"/>
      <c r="BY1775" s="177"/>
      <c r="CF1775" s="178"/>
    </row>
    <row r="1776" spans="40:84" x14ac:dyDescent="0.2">
      <c r="AN1776" s="177"/>
      <c r="AO1776" s="176"/>
      <c r="AP1776" s="177"/>
      <c r="AQ1776" s="176"/>
      <c r="AR1776" s="177"/>
      <c r="AS1776" s="176"/>
      <c r="AT1776" s="177"/>
      <c r="AU1776" s="176"/>
      <c r="AV1776" s="177"/>
      <c r="AW1776" s="176"/>
      <c r="AX1776" s="178"/>
      <c r="AY1776" s="178"/>
      <c r="AZ1776" s="178"/>
      <c r="BA1776" s="178"/>
      <c r="BB1776" s="178"/>
      <c r="BC1776" s="178"/>
      <c r="BD1776" s="178"/>
      <c r="BY1776" s="177"/>
      <c r="CF1776" s="178"/>
    </row>
    <row r="1777" spans="40:84" x14ac:dyDescent="0.2">
      <c r="AN1777" s="177"/>
      <c r="AO1777" s="176"/>
      <c r="AP1777" s="177"/>
      <c r="AQ1777" s="176"/>
      <c r="AR1777" s="177"/>
      <c r="AS1777" s="176"/>
      <c r="AT1777" s="177"/>
      <c r="AU1777" s="176"/>
      <c r="AV1777" s="177"/>
      <c r="AW1777" s="176"/>
      <c r="AX1777" s="178"/>
      <c r="AY1777" s="178"/>
      <c r="AZ1777" s="178"/>
      <c r="BA1777" s="178"/>
      <c r="BB1777" s="178"/>
      <c r="BC1777" s="178"/>
      <c r="BD1777" s="178"/>
      <c r="BY1777" s="177"/>
      <c r="CF1777" s="178"/>
    </row>
    <row r="1778" spans="40:84" x14ac:dyDescent="0.2">
      <c r="AN1778" s="177"/>
      <c r="AO1778" s="176"/>
      <c r="AP1778" s="177"/>
      <c r="AQ1778" s="176"/>
      <c r="AR1778" s="177"/>
      <c r="AS1778" s="176"/>
      <c r="AT1778" s="177"/>
      <c r="AU1778" s="176"/>
      <c r="AV1778" s="177"/>
      <c r="AW1778" s="176"/>
      <c r="AX1778" s="178"/>
      <c r="AY1778" s="178"/>
      <c r="AZ1778" s="178"/>
      <c r="BA1778" s="178"/>
      <c r="BB1778" s="178"/>
      <c r="BC1778" s="178"/>
      <c r="BD1778" s="178"/>
      <c r="BY1778" s="177"/>
      <c r="CF1778" s="178"/>
    </row>
    <row r="1779" spans="40:84" x14ac:dyDescent="0.2">
      <c r="AN1779" s="177"/>
      <c r="AO1779" s="176"/>
      <c r="AP1779" s="177"/>
      <c r="AQ1779" s="176"/>
      <c r="AR1779" s="177"/>
      <c r="AS1779" s="176"/>
      <c r="AT1779" s="177"/>
      <c r="AU1779" s="176"/>
      <c r="AV1779" s="177"/>
      <c r="AW1779" s="176"/>
      <c r="AX1779" s="178"/>
      <c r="AY1779" s="178"/>
      <c r="AZ1779" s="178"/>
      <c r="BA1779" s="178"/>
      <c r="BB1779" s="178"/>
      <c r="BC1779" s="178"/>
      <c r="BD1779" s="178"/>
      <c r="BY1779" s="177"/>
      <c r="CF1779" s="178"/>
    </row>
    <row r="1780" spans="40:84" x14ac:dyDescent="0.2">
      <c r="AN1780" s="177"/>
      <c r="AO1780" s="176"/>
      <c r="AP1780" s="177"/>
      <c r="AQ1780" s="176"/>
      <c r="AR1780" s="177"/>
      <c r="AS1780" s="176"/>
      <c r="AT1780" s="177"/>
      <c r="AU1780" s="176"/>
      <c r="AV1780" s="177"/>
      <c r="AW1780" s="176"/>
      <c r="AX1780" s="178"/>
      <c r="AY1780" s="178"/>
      <c r="AZ1780" s="178"/>
      <c r="BA1780" s="178"/>
      <c r="BB1780" s="178"/>
      <c r="BC1780" s="178"/>
      <c r="BD1780" s="178"/>
      <c r="BY1780" s="177"/>
      <c r="CF1780" s="178"/>
    </row>
    <row r="1781" spans="40:84" x14ac:dyDescent="0.2">
      <c r="AN1781" s="177"/>
      <c r="AO1781" s="176"/>
      <c r="AP1781" s="177"/>
      <c r="AQ1781" s="176"/>
      <c r="AR1781" s="177"/>
      <c r="AS1781" s="176"/>
      <c r="AT1781" s="177"/>
      <c r="AU1781" s="176"/>
      <c r="AV1781" s="177"/>
      <c r="AW1781" s="176"/>
      <c r="AX1781" s="178"/>
      <c r="AY1781" s="178"/>
      <c r="AZ1781" s="178"/>
      <c r="BA1781" s="178"/>
      <c r="BB1781" s="178"/>
      <c r="BC1781" s="178"/>
      <c r="BD1781" s="178"/>
      <c r="BY1781" s="177"/>
      <c r="CF1781" s="178"/>
    </row>
    <row r="1782" spans="40:84" x14ac:dyDescent="0.2">
      <c r="AN1782" s="177"/>
      <c r="AO1782" s="176"/>
      <c r="AP1782" s="177"/>
      <c r="AQ1782" s="176"/>
      <c r="AR1782" s="177"/>
      <c r="AS1782" s="176"/>
      <c r="AT1782" s="177"/>
      <c r="AU1782" s="176"/>
      <c r="AV1782" s="177"/>
      <c r="AW1782" s="176"/>
      <c r="AX1782" s="178"/>
      <c r="AY1782" s="178"/>
      <c r="AZ1782" s="178"/>
      <c r="BA1782" s="178"/>
      <c r="BB1782" s="178"/>
      <c r="BC1782" s="178"/>
      <c r="BD1782" s="178"/>
      <c r="BY1782" s="177"/>
      <c r="CF1782" s="178"/>
    </row>
    <row r="1783" spans="40:84" x14ac:dyDescent="0.2">
      <c r="AN1783" s="177"/>
      <c r="AO1783" s="176"/>
      <c r="AP1783" s="177"/>
      <c r="AQ1783" s="176"/>
      <c r="AR1783" s="177"/>
      <c r="AS1783" s="176"/>
      <c r="AT1783" s="177"/>
      <c r="AU1783" s="176"/>
      <c r="AV1783" s="177"/>
      <c r="AW1783" s="176"/>
      <c r="AX1783" s="178"/>
      <c r="AY1783" s="178"/>
      <c r="AZ1783" s="178"/>
      <c r="BA1783" s="178"/>
      <c r="BB1783" s="178"/>
      <c r="BC1783" s="178"/>
      <c r="BD1783" s="178"/>
      <c r="BY1783" s="177"/>
      <c r="CF1783" s="178"/>
    </row>
    <row r="1784" spans="40:84" x14ac:dyDescent="0.2">
      <c r="AN1784" s="177"/>
      <c r="AO1784" s="176"/>
      <c r="AP1784" s="177"/>
      <c r="AQ1784" s="176"/>
      <c r="AR1784" s="177"/>
      <c r="AS1784" s="176"/>
      <c r="AT1784" s="177"/>
      <c r="AU1784" s="176"/>
      <c r="AV1784" s="177"/>
      <c r="AW1784" s="176"/>
      <c r="AX1784" s="178"/>
      <c r="AY1784" s="178"/>
      <c r="AZ1784" s="178"/>
      <c r="BA1784" s="178"/>
      <c r="BB1784" s="178"/>
      <c r="BC1784" s="178"/>
      <c r="BD1784" s="178"/>
      <c r="BY1784" s="177"/>
      <c r="CF1784" s="178"/>
    </row>
    <row r="1785" spans="40:84" x14ac:dyDescent="0.2">
      <c r="AN1785" s="177"/>
      <c r="AO1785" s="176"/>
      <c r="AP1785" s="177"/>
      <c r="AQ1785" s="176"/>
      <c r="AR1785" s="177"/>
      <c r="AS1785" s="176"/>
      <c r="AT1785" s="177"/>
      <c r="AU1785" s="176"/>
      <c r="AV1785" s="177"/>
      <c r="AW1785" s="176"/>
      <c r="AX1785" s="178"/>
      <c r="AY1785" s="178"/>
      <c r="AZ1785" s="178"/>
      <c r="BA1785" s="178"/>
      <c r="BB1785" s="178"/>
      <c r="BC1785" s="178"/>
      <c r="BD1785" s="178"/>
      <c r="BY1785" s="177"/>
      <c r="CF1785" s="178"/>
    </row>
    <row r="1786" spans="40:84" x14ac:dyDescent="0.2">
      <c r="AN1786" s="177"/>
      <c r="AO1786" s="176"/>
      <c r="AP1786" s="177"/>
      <c r="AQ1786" s="176"/>
      <c r="AR1786" s="177"/>
      <c r="AS1786" s="176"/>
      <c r="AT1786" s="177"/>
      <c r="AU1786" s="176"/>
      <c r="AV1786" s="177"/>
      <c r="AW1786" s="176"/>
      <c r="AX1786" s="178"/>
      <c r="AY1786" s="178"/>
      <c r="AZ1786" s="178"/>
      <c r="BA1786" s="178"/>
      <c r="BB1786" s="178"/>
      <c r="BC1786" s="178"/>
      <c r="BD1786" s="178"/>
      <c r="BY1786" s="177"/>
      <c r="CF1786" s="178"/>
    </row>
    <row r="1787" spans="40:84" x14ac:dyDescent="0.2">
      <c r="AN1787" s="177"/>
      <c r="AO1787" s="176"/>
      <c r="AP1787" s="177"/>
      <c r="AQ1787" s="176"/>
      <c r="AR1787" s="177"/>
      <c r="AS1787" s="176"/>
      <c r="AT1787" s="177"/>
      <c r="AU1787" s="176"/>
      <c r="AV1787" s="177"/>
      <c r="AW1787" s="176"/>
      <c r="AX1787" s="178"/>
      <c r="AY1787" s="178"/>
      <c r="AZ1787" s="178"/>
      <c r="BA1787" s="178"/>
      <c r="BB1787" s="178"/>
      <c r="BC1787" s="178"/>
      <c r="BD1787" s="178"/>
      <c r="BY1787" s="177"/>
      <c r="CF1787" s="178"/>
    </row>
    <row r="1788" spans="40:84" x14ac:dyDescent="0.2">
      <c r="AN1788" s="177"/>
      <c r="AO1788" s="176"/>
      <c r="AP1788" s="177"/>
      <c r="AQ1788" s="176"/>
      <c r="AR1788" s="177"/>
      <c r="AS1788" s="176"/>
      <c r="AT1788" s="177"/>
      <c r="AU1788" s="176"/>
      <c r="AV1788" s="177"/>
      <c r="AW1788" s="176"/>
      <c r="AX1788" s="178"/>
      <c r="AY1788" s="178"/>
      <c r="AZ1788" s="178"/>
      <c r="BA1788" s="178"/>
      <c r="BB1788" s="178"/>
      <c r="BC1788" s="178"/>
      <c r="BD1788" s="178"/>
      <c r="BY1788" s="177"/>
      <c r="CF1788" s="178"/>
    </row>
    <row r="1789" spans="40:84" x14ac:dyDescent="0.2">
      <c r="AN1789" s="177"/>
      <c r="AO1789" s="176"/>
      <c r="AP1789" s="177"/>
      <c r="AQ1789" s="176"/>
      <c r="AR1789" s="177"/>
      <c r="AS1789" s="176"/>
      <c r="AT1789" s="177"/>
      <c r="AU1789" s="176"/>
      <c r="AV1789" s="177"/>
      <c r="AW1789" s="176"/>
      <c r="AX1789" s="178"/>
      <c r="AY1789" s="178"/>
      <c r="AZ1789" s="178"/>
      <c r="BA1789" s="178"/>
      <c r="BB1789" s="178"/>
      <c r="BC1789" s="178"/>
      <c r="BD1789" s="178"/>
      <c r="BY1789" s="177"/>
      <c r="CF1789" s="178"/>
    </row>
    <row r="1790" spans="40:84" x14ac:dyDescent="0.2">
      <c r="AN1790" s="177"/>
      <c r="AO1790" s="176"/>
      <c r="AP1790" s="177"/>
      <c r="AQ1790" s="176"/>
      <c r="AR1790" s="177"/>
      <c r="AS1790" s="176"/>
      <c r="AT1790" s="177"/>
      <c r="AU1790" s="176"/>
      <c r="AV1790" s="177"/>
      <c r="AW1790" s="176"/>
      <c r="AX1790" s="178"/>
      <c r="AY1790" s="178"/>
      <c r="AZ1790" s="178"/>
      <c r="BA1790" s="178"/>
      <c r="BB1790" s="178"/>
      <c r="BC1790" s="178"/>
      <c r="BD1790" s="178"/>
      <c r="BY1790" s="177"/>
      <c r="CF1790" s="178"/>
    </row>
    <row r="1791" spans="40:84" x14ac:dyDescent="0.2">
      <c r="AN1791" s="177"/>
      <c r="AO1791" s="176"/>
      <c r="AP1791" s="177"/>
      <c r="AQ1791" s="176"/>
      <c r="AR1791" s="177"/>
      <c r="AS1791" s="176"/>
      <c r="AT1791" s="177"/>
      <c r="AU1791" s="176"/>
      <c r="AV1791" s="177"/>
      <c r="AW1791" s="176"/>
      <c r="AX1791" s="178"/>
      <c r="AY1791" s="178"/>
      <c r="AZ1791" s="178"/>
      <c r="BA1791" s="178"/>
      <c r="BB1791" s="178"/>
      <c r="BC1791" s="178"/>
      <c r="BD1791" s="178"/>
      <c r="BY1791" s="177"/>
      <c r="CF1791" s="178"/>
    </row>
    <row r="1792" spans="40:84" x14ac:dyDescent="0.2">
      <c r="AN1792" s="177"/>
      <c r="AO1792" s="176"/>
      <c r="AP1792" s="177"/>
      <c r="AQ1792" s="176"/>
      <c r="AR1792" s="177"/>
      <c r="AS1792" s="176"/>
      <c r="AT1792" s="177"/>
      <c r="AU1792" s="176"/>
      <c r="AV1792" s="177"/>
      <c r="AW1792" s="176"/>
      <c r="AX1792" s="178"/>
      <c r="AY1792" s="178"/>
      <c r="AZ1792" s="178"/>
      <c r="BA1792" s="178"/>
      <c r="BB1792" s="178"/>
      <c r="BC1792" s="178"/>
      <c r="BD1792" s="178"/>
      <c r="BY1792" s="177"/>
      <c r="CF1792" s="178"/>
    </row>
    <row r="1793" spans="40:84" x14ac:dyDescent="0.2">
      <c r="AN1793" s="177"/>
      <c r="AO1793" s="176"/>
      <c r="AP1793" s="177"/>
      <c r="AQ1793" s="176"/>
      <c r="AR1793" s="177"/>
      <c r="AS1793" s="176"/>
      <c r="AT1793" s="177"/>
      <c r="AU1793" s="176"/>
      <c r="AV1793" s="177"/>
      <c r="AW1793" s="176"/>
      <c r="AX1793" s="178"/>
      <c r="AY1793" s="178"/>
      <c r="AZ1793" s="178"/>
      <c r="BA1793" s="178"/>
      <c r="BB1793" s="178"/>
      <c r="BC1793" s="178"/>
      <c r="BD1793" s="178"/>
      <c r="BY1793" s="177"/>
      <c r="CF1793" s="178"/>
    </row>
    <row r="1794" spans="40:84" x14ac:dyDescent="0.2">
      <c r="AN1794" s="177"/>
      <c r="AO1794" s="176"/>
      <c r="AP1794" s="177"/>
      <c r="AQ1794" s="176"/>
      <c r="AR1794" s="177"/>
      <c r="AS1794" s="176"/>
      <c r="AT1794" s="177"/>
      <c r="AU1794" s="176"/>
      <c r="AV1794" s="177"/>
      <c r="AW1794" s="176"/>
      <c r="AX1794" s="178"/>
      <c r="AY1794" s="178"/>
      <c r="AZ1794" s="178"/>
      <c r="BA1794" s="178"/>
      <c r="BB1794" s="178"/>
      <c r="BC1794" s="178"/>
      <c r="BD1794" s="178"/>
      <c r="BY1794" s="177"/>
      <c r="CF1794" s="178"/>
    </row>
    <row r="1795" spans="40:84" x14ac:dyDescent="0.2">
      <c r="AN1795" s="177"/>
      <c r="AO1795" s="176"/>
      <c r="AP1795" s="177"/>
      <c r="AQ1795" s="176"/>
      <c r="AR1795" s="177"/>
      <c r="AS1795" s="176"/>
      <c r="AT1795" s="177"/>
      <c r="AU1795" s="176"/>
      <c r="AV1795" s="177"/>
      <c r="AW1795" s="176"/>
      <c r="AX1795" s="178"/>
      <c r="AY1795" s="178"/>
      <c r="AZ1795" s="178"/>
      <c r="BA1795" s="178"/>
      <c r="BB1795" s="178"/>
      <c r="BC1795" s="178"/>
      <c r="BD1795" s="178"/>
      <c r="BY1795" s="177"/>
      <c r="CF1795" s="178"/>
    </row>
    <row r="1796" spans="40:84" x14ac:dyDescent="0.2">
      <c r="AN1796" s="177"/>
      <c r="AO1796" s="176"/>
      <c r="AP1796" s="177"/>
      <c r="AQ1796" s="176"/>
      <c r="AR1796" s="177"/>
      <c r="AS1796" s="176"/>
      <c r="AT1796" s="177"/>
      <c r="AU1796" s="176"/>
      <c r="AV1796" s="177"/>
      <c r="AW1796" s="176"/>
      <c r="AX1796" s="178"/>
      <c r="AY1796" s="178"/>
      <c r="AZ1796" s="178"/>
      <c r="BA1796" s="178"/>
      <c r="BB1796" s="178"/>
      <c r="BC1796" s="178"/>
      <c r="BD1796" s="178"/>
      <c r="BY1796" s="177"/>
      <c r="CF1796" s="178"/>
    </row>
    <row r="1797" spans="40:84" x14ac:dyDescent="0.2">
      <c r="AN1797" s="177"/>
      <c r="AO1797" s="176"/>
      <c r="AP1797" s="177"/>
      <c r="AQ1797" s="176"/>
      <c r="AR1797" s="177"/>
      <c r="AS1797" s="176"/>
      <c r="AT1797" s="177"/>
      <c r="AU1797" s="176"/>
      <c r="AV1797" s="177"/>
      <c r="AW1797" s="176"/>
      <c r="AX1797" s="178"/>
      <c r="AY1797" s="178"/>
      <c r="AZ1797" s="178"/>
      <c r="BA1797" s="178"/>
      <c r="BB1797" s="178"/>
      <c r="BC1797" s="178"/>
      <c r="BD1797" s="178"/>
      <c r="BY1797" s="177"/>
      <c r="CF1797" s="178"/>
    </row>
    <row r="1798" spans="40:84" x14ac:dyDescent="0.2">
      <c r="AN1798" s="177"/>
      <c r="AO1798" s="176"/>
      <c r="AP1798" s="177"/>
      <c r="AQ1798" s="176"/>
      <c r="AR1798" s="177"/>
      <c r="AS1798" s="176"/>
      <c r="AT1798" s="177"/>
      <c r="AU1798" s="176"/>
      <c r="AV1798" s="177"/>
      <c r="AW1798" s="176"/>
      <c r="AX1798" s="178"/>
      <c r="AY1798" s="178"/>
      <c r="AZ1798" s="178"/>
      <c r="BA1798" s="178"/>
      <c r="BB1798" s="178"/>
      <c r="BC1798" s="178"/>
      <c r="BD1798" s="178"/>
      <c r="BY1798" s="177"/>
      <c r="CF1798" s="178"/>
    </row>
    <row r="1799" spans="40:84" x14ac:dyDescent="0.2">
      <c r="AN1799" s="177"/>
      <c r="AO1799" s="176"/>
      <c r="AP1799" s="177"/>
      <c r="AQ1799" s="176"/>
      <c r="AR1799" s="177"/>
      <c r="AS1799" s="176"/>
      <c r="AT1799" s="177"/>
      <c r="AU1799" s="176"/>
      <c r="AV1799" s="177"/>
      <c r="AW1799" s="176"/>
      <c r="AX1799" s="178"/>
      <c r="AY1799" s="178"/>
      <c r="AZ1799" s="178"/>
      <c r="BA1799" s="178"/>
      <c r="BB1799" s="178"/>
      <c r="BC1799" s="178"/>
      <c r="BD1799" s="178"/>
      <c r="BY1799" s="177"/>
      <c r="CF1799" s="178"/>
    </row>
    <row r="1800" spans="40:84" x14ac:dyDescent="0.2">
      <c r="AN1800" s="177"/>
      <c r="AO1800" s="176"/>
      <c r="AP1800" s="177"/>
      <c r="AQ1800" s="176"/>
      <c r="AR1800" s="177"/>
      <c r="AS1800" s="176"/>
      <c r="AT1800" s="177"/>
      <c r="AU1800" s="176"/>
      <c r="AV1800" s="177"/>
      <c r="AW1800" s="176"/>
      <c r="AX1800" s="178"/>
      <c r="AY1800" s="178"/>
      <c r="AZ1800" s="178"/>
      <c r="BA1800" s="178"/>
      <c r="BB1800" s="178"/>
      <c r="BC1800" s="178"/>
      <c r="BD1800" s="178"/>
      <c r="BY1800" s="177"/>
      <c r="CF1800" s="178"/>
    </row>
    <row r="1801" spans="40:84" x14ac:dyDescent="0.2">
      <c r="AN1801" s="177"/>
      <c r="AO1801" s="176"/>
      <c r="AP1801" s="177"/>
      <c r="AQ1801" s="176"/>
      <c r="AR1801" s="177"/>
      <c r="AS1801" s="176"/>
      <c r="AT1801" s="177"/>
      <c r="AU1801" s="176"/>
      <c r="AV1801" s="177"/>
      <c r="AW1801" s="176"/>
      <c r="AX1801" s="178"/>
      <c r="AY1801" s="178"/>
      <c r="AZ1801" s="178"/>
      <c r="BA1801" s="178"/>
      <c r="BB1801" s="178"/>
      <c r="BC1801" s="178"/>
      <c r="BD1801" s="178"/>
      <c r="BY1801" s="177"/>
      <c r="CF1801" s="178"/>
    </row>
    <row r="1802" spans="40:84" x14ac:dyDescent="0.2">
      <c r="AN1802" s="177"/>
      <c r="AO1802" s="176"/>
      <c r="AP1802" s="177"/>
      <c r="AQ1802" s="176"/>
      <c r="AR1802" s="177"/>
      <c r="AS1802" s="176"/>
      <c r="AT1802" s="177"/>
      <c r="AU1802" s="176"/>
      <c r="AV1802" s="177"/>
      <c r="AW1802" s="176"/>
      <c r="AX1802" s="178"/>
      <c r="AY1802" s="178"/>
      <c r="AZ1802" s="178"/>
      <c r="BA1802" s="178"/>
      <c r="BB1802" s="178"/>
      <c r="BC1802" s="178"/>
      <c r="BD1802" s="178"/>
      <c r="BY1802" s="177"/>
      <c r="CF1802" s="178"/>
    </row>
    <row r="1803" spans="40:84" x14ac:dyDescent="0.2">
      <c r="AN1803" s="177"/>
      <c r="AO1803" s="176"/>
      <c r="AP1803" s="177"/>
      <c r="AQ1803" s="176"/>
      <c r="AR1803" s="177"/>
      <c r="AS1803" s="176"/>
      <c r="AT1803" s="177"/>
      <c r="AU1803" s="176"/>
      <c r="AV1803" s="177"/>
      <c r="AW1803" s="176"/>
      <c r="AX1803" s="178"/>
      <c r="AY1803" s="178"/>
      <c r="AZ1803" s="178"/>
      <c r="BA1803" s="178"/>
      <c r="BB1803" s="178"/>
      <c r="BC1803" s="178"/>
      <c r="BD1803" s="178"/>
      <c r="BY1803" s="177"/>
      <c r="CF1803" s="178"/>
    </row>
    <row r="1804" spans="40:84" x14ac:dyDescent="0.2">
      <c r="AN1804" s="177"/>
      <c r="AO1804" s="176"/>
      <c r="AP1804" s="177"/>
      <c r="AQ1804" s="176"/>
      <c r="AR1804" s="177"/>
      <c r="AS1804" s="176"/>
      <c r="AT1804" s="177"/>
      <c r="AU1804" s="176"/>
      <c r="AV1804" s="177"/>
      <c r="AW1804" s="176"/>
      <c r="AX1804" s="178"/>
      <c r="AY1804" s="178"/>
      <c r="AZ1804" s="178"/>
      <c r="BA1804" s="178"/>
      <c r="BB1804" s="178"/>
      <c r="BC1804" s="178"/>
      <c r="BD1804" s="178"/>
      <c r="BY1804" s="177"/>
      <c r="CF1804" s="178"/>
    </row>
    <row r="1805" spans="40:84" x14ac:dyDescent="0.2">
      <c r="AN1805" s="177"/>
      <c r="AO1805" s="176"/>
      <c r="AP1805" s="177"/>
      <c r="AQ1805" s="176"/>
      <c r="AR1805" s="177"/>
      <c r="AS1805" s="176"/>
      <c r="AT1805" s="177"/>
      <c r="AU1805" s="176"/>
      <c r="AV1805" s="177"/>
      <c r="AW1805" s="176"/>
      <c r="AX1805" s="178"/>
      <c r="AY1805" s="178"/>
      <c r="AZ1805" s="178"/>
      <c r="BA1805" s="178"/>
      <c r="BB1805" s="178"/>
      <c r="BC1805" s="178"/>
      <c r="BD1805" s="178"/>
      <c r="BY1805" s="177"/>
      <c r="CF1805" s="178"/>
    </row>
    <row r="1806" spans="40:84" x14ac:dyDescent="0.2">
      <c r="AN1806" s="177"/>
      <c r="AO1806" s="176"/>
      <c r="AP1806" s="177"/>
      <c r="AQ1806" s="176"/>
      <c r="AR1806" s="177"/>
      <c r="AS1806" s="176"/>
      <c r="AT1806" s="177"/>
      <c r="AU1806" s="176"/>
      <c r="AV1806" s="177"/>
      <c r="AW1806" s="176"/>
      <c r="AX1806" s="178"/>
      <c r="AY1806" s="178"/>
      <c r="AZ1806" s="178"/>
      <c r="BA1806" s="178"/>
      <c r="BB1806" s="178"/>
      <c r="BC1806" s="178"/>
      <c r="BD1806" s="178"/>
      <c r="BY1806" s="177"/>
      <c r="CF1806" s="178"/>
    </row>
    <row r="1807" spans="40:84" x14ac:dyDescent="0.2">
      <c r="AN1807" s="177"/>
      <c r="AO1807" s="176"/>
      <c r="AP1807" s="177"/>
      <c r="AQ1807" s="176"/>
      <c r="AR1807" s="177"/>
      <c r="AS1807" s="176"/>
      <c r="AT1807" s="177"/>
      <c r="AU1807" s="176"/>
      <c r="AV1807" s="177"/>
      <c r="AW1807" s="176"/>
      <c r="AX1807" s="178"/>
      <c r="AY1807" s="178"/>
      <c r="AZ1807" s="178"/>
      <c r="BA1807" s="178"/>
      <c r="BB1807" s="178"/>
      <c r="BC1807" s="178"/>
      <c r="BD1807" s="178"/>
      <c r="BY1807" s="177"/>
      <c r="CF1807" s="178"/>
    </row>
    <row r="1808" spans="40:84" x14ac:dyDescent="0.2">
      <c r="AN1808" s="177"/>
      <c r="AO1808" s="176"/>
      <c r="AP1808" s="177"/>
      <c r="AQ1808" s="176"/>
      <c r="AR1808" s="177"/>
      <c r="AS1808" s="176"/>
      <c r="AT1808" s="177"/>
      <c r="AU1808" s="176"/>
      <c r="AV1808" s="177"/>
      <c r="AW1808" s="176"/>
      <c r="AX1808" s="178"/>
      <c r="AY1808" s="178"/>
      <c r="AZ1808" s="178"/>
      <c r="BA1808" s="178"/>
      <c r="BB1808" s="178"/>
      <c r="BC1808" s="178"/>
      <c r="BD1808" s="178"/>
      <c r="BY1808" s="177"/>
      <c r="CF1808" s="178"/>
    </row>
    <row r="1809" spans="40:84" x14ac:dyDescent="0.2">
      <c r="AN1809" s="177"/>
      <c r="AO1809" s="176"/>
      <c r="AP1809" s="177"/>
      <c r="AQ1809" s="176"/>
      <c r="AR1809" s="177"/>
      <c r="AS1809" s="176"/>
      <c r="AT1809" s="177"/>
      <c r="AU1809" s="176"/>
      <c r="AV1809" s="177"/>
      <c r="AW1809" s="176"/>
      <c r="AX1809" s="178"/>
      <c r="AY1809" s="178"/>
      <c r="AZ1809" s="178"/>
      <c r="BA1809" s="178"/>
      <c r="BB1809" s="178"/>
      <c r="BC1809" s="178"/>
      <c r="BD1809" s="178"/>
      <c r="BY1809" s="177"/>
      <c r="CF1809" s="178"/>
    </row>
    <row r="1810" spans="40:84" x14ac:dyDescent="0.2">
      <c r="AN1810" s="177"/>
      <c r="AO1810" s="176"/>
      <c r="AP1810" s="177"/>
      <c r="AQ1810" s="176"/>
      <c r="AR1810" s="177"/>
      <c r="AS1810" s="176"/>
      <c r="AT1810" s="177"/>
      <c r="AU1810" s="176"/>
      <c r="AV1810" s="177"/>
      <c r="AW1810" s="176"/>
      <c r="AX1810" s="178"/>
      <c r="AY1810" s="178"/>
      <c r="AZ1810" s="178"/>
      <c r="BA1810" s="178"/>
      <c r="BB1810" s="178"/>
      <c r="BC1810" s="178"/>
      <c r="BD1810" s="178"/>
      <c r="BY1810" s="177"/>
      <c r="CF1810" s="178"/>
    </row>
    <row r="1811" spans="40:84" x14ac:dyDescent="0.2">
      <c r="AN1811" s="177"/>
      <c r="AO1811" s="176"/>
      <c r="AP1811" s="177"/>
      <c r="AQ1811" s="176"/>
      <c r="AR1811" s="177"/>
      <c r="AS1811" s="176"/>
      <c r="AT1811" s="177"/>
      <c r="AU1811" s="176"/>
      <c r="AV1811" s="177"/>
      <c r="AW1811" s="176"/>
      <c r="AX1811" s="178"/>
      <c r="AY1811" s="178"/>
      <c r="AZ1811" s="178"/>
      <c r="BA1811" s="178"/>
      <c r="BB1811" s="178"/>
      <c r="BC1811" s="178"/>
      <c r="BD1811" s="178"/>
      <c r="BY1811" s="177"/>
      <c r="CF1811" s="178"/>
    </row>
    <row r="1812" spans="40:84" x14ac:dyDescent="0.2">
      <c r="AN1812" s="177"/>
      <c r="AO1812" s="176"/>
      <c r="AP1812" s="177"/>
      <c r="AQ1812" s="176"/>
      <c r="AR1812" s="177"/>
      <c r="AS1812" s="176"/>
      <c r="AT1812" s="177"/>
      <c r="AU1812" s="176"/>
      <c r="AV1812" s="177"/>
      <c r="AW1812" s="176"/>
      <c r="AX1812" s="178"/>
      <c r="AY1812" s="178"/>
      <c r="AZ1812" s="178"/>
      <c r="BA1812" s="178"/>
      <c r="BB1812" s="178"/>
      <c r="BC1812" s="178"/>
      <c r="BD1812" s="178"/>
      <c r="BY1812" s="177"/>
      <c r="CF1812" s="178"/>
    </row>
    <row r="1813" spans="40:84" x14ac:dyDescent="0.2">
      <c r="AN1813" s="177"/>
      <c r="AO1813" s="176"/>
      <c r="AP1813" s="177"/>
      <c r="AQ1813" s="176"/>
      <c r="AR1813" s="177"/>
      <c r="AS1813" s="176"/>
      <c r="AT1813" s="177"/>
      <c r="AU1813" s="176"/>
      <c r="AV1813" s="177"/>
      <c r="AW1813" s="176"/>
      <c r="AX1813" s="178"/>
      <c r="AY1813" s="178"/>
      <c r="AZ1813" s="178"/>
      <c r="BA1813" s="178"/>
      <c r="BB1813" s="178"/>
      <c r="BC1813" s="178"/>
      <c r="BD1813" s="178"/>
      <c r="BY1813" s="177"/>
      <c r="CF1813" s="178"/>
    </row>
    <row r="1814" spans="40:84" x14ac:dyDescent="0.2">
      <c r="AN1814" s="177"/>
      <c r="AO1814" s="176"/>
      <c r="AP1814" s="177"/>
      <c r="AQ1814" s="176"/>
      <c r="AR1814" s="177"/>
      <c r="AS1814" s="176"/>
      <c r="AT1814" s="177"/>
      <c r="AU1814" s="176"/>
      <c r="AV1814" s="177"/>
      <c r="AW1814" s="176"/>
      <c r="AX1814" s="178"/>
      <c r="AY1814" s="178"/>
      <c r="AZ1814" s="178"/>
      <c r="BA1814" s="178"/>
      <c r="BB1814" s="178"/>
      <c r="BC1814" s="178"/>
      <c r="BD1814" s="178"/>
      <c r="BY1814" s="177"/>
      <c r="CF1814" s="178"/>
    </row>
    <row r="1815" spans="40:84" x14ac:dyDescent="0.2">
      <c r="AN1815" s="177"/>
      <c r="AO1815" s="176"/>
      <c r="AP1815" s="177"/>
      <c r="AQ1815" s="176"/>
      <c r="AR1815" s="177"/>
      <c r="AS1815" s="176"/>
      <c r="AT1815" s="177"/>
      <c r="AU1815" s="176"/>
      <c r="AV1815" s="177"/>
      <c r="AW1815" s="176"/>
      <c r="AX1815" s="178"/>
      <c r="AY1815" s="178"/>
      <c r="AZ1815" s="178"/>
      <c r="BA1815" s="178"/>
      <c r="BB1815" s="178"/>
      <c r="BC1815" s="178"/>
      <c r="BD1815" s="178"/>
      <c r="BY1815" s="177"/>
      <c r="CF1815" s="178"/>
    </row>
    <row r="1816" spans="40:84" x14ac:dyDescent="0.2">
      <c r="AN1816" s="177"/>
      <c r="AO1816" s="176"/>
      <c r="AP1816" s="177"/>
      <c r="AQ1816" s="176"/>
      <c r="AR1816" s="177"/>
      <c r="AS1816" s="176"/>
      <c r="AT1816" s="177"/>
      <c r="AU1816" s="176"/>
      <c r="AV1816" s="177"/>
      <c r="AW1816" s="176"/>
      <c r="AX1816" s="178"/>
      <c r="AY1816" s="178"/>
      <c r="AZ1816" s="178"/>
      <c r="BA1816" s="178"/>
      <c r="BB1816" s="178"/>
      <c r="BC1816" s="178"/>
      <c r="BD1816" s="178"/>
      <c r="BY1816" s="177"/>
      <c r="CF1816" s="178"/>
    </row>
    <row r="1817" spans="40:84" x14ac:dyDescent="0.2">
      <c r="AN1817" s="177"/>
      <c r="AO1817" s="176"/>
      <c r="AP1817" s="177"/>
      <c r="AQ1817" s="176"/>
      <c r="AR1817" s="177"/>
      <c r="AS1817" s="176"/>
      <c r="AT1817" s="177"/>
      <c r="AU1817" s="176"/>
      <c r="AV1817" s="177"/>
      <c r="AW1817" s="176"/>
      <c r="AX1817" s="178"/>
      <c r="AY1817" s="178"/>
      <c r="AZ1817" s="178"/>
      <c r="BA1817" s="178"/>
      <c r="BB1817" s="178"/>
      <c r="BC1817" s="178"/>
      <c r="BD1817" s="178"/>
      <c r="BY1817" s="177"/>
      <c r="CF1817" s="178"/>
    </row>
    <row r="1818" spans="40:84" x14ac:dyDescent="0.2">
      <c r="AN1818" s="177"/>
      <c r="AO1818" s="176"/>
      <c r="AP1818" s="177"/>
      <c r="AQ1818" s="176"/>
      <c r="AR1818" s="177"/>
      <c r="AS1818" s="176"/>
      <c r="AT1818" s="177"/>
      <c r="AU1818" s="176"/>
      <c r="AV1818" s="177"/>
      <c r="AW1818" s="176"/>
      <c r="AX1818" s="178"/>
      <c r="AY1818" s="178"/>
      <c r="AZ1818" s="178"/>
      <c r="BA1818" s="178"/>
      <c r="BB1818" s="178"/>
      <c r="BC1818" s="178"/>
      <c r="BD1818" s="178"/>
      <c r="BY1818" s="177"/>
      <c r="CF1818" s="178"/>
    </row>
    <row r="1819" spans="40:84" x14ac:dyDescent="0.2">
      <c r="AN1819" s="177"/>
      <c r="AO1819" s="176"/>
      <c r="AP1819" s="177"/>
      <c r="AQ1819" s="176"/>
      <c r="AR1819" s="177"/>
      <c r="AS1819" s="176"/>
      <c r="AT1819" s="177"/>
      <c r="AU1819" s="176"/>
      <c r="AV1819" s="177"/>
      <c r="AW1819" s="176"/>
      <c r="AX1819" s="178"/>
      <c r="AY1819" s="178"/>
      <c r="AZ1819" s="178"/>
      <c r="BA1819" s="178"/>
      <c r="BB1819" s="178"/>
      <c r="BC1819" s="178"/>
      <c r="BD1819" s="178"/>
      <c r="BY1819" s="177"/>
      <c r="CF1819" s="178"/>
    </row>
    <row r="1820" spans="40:84" x14ac:dyDescent="0.2">
      <c r="AN1820" s="177"/>
      <c r="AO1820" s="176"/>
      <c r="AP1820" s="177"/>
      <c r="AQ1820" s="176"/>
      <c r="AR1820" s="177"/>
      <c r="AS1820" s="176"/>
      <c r="AT1820" s="177"/>
      <c r="AU1820" s="176"/>
      <c r="AV1820" s="177"/>
      <c r="AW1820" s="176"/>
      <c r="AX1820" s="178"/>
      <c r="AY1820" s="178"/>
      <c r="AZ1820" s="178"/>
      <c r="BA1820" s="178"/>
      <c r="BB1820" s="178"/>
      <c r="BC1820" s="178"/>
      <c r="BD1820" s="178"/>
      <c r="BY1820" s="177"/>
      <c r="CF1820" s="178"/>
    </row>
    <row r="1821" spans="40:84" x14ac:dyDescent="0.2">
      <c r="AN1821" s="177"/>
      <c r="AO1821" s="176"/>
      <c r="AP1821" s="177"/>
      <c r="AQ1821" s="176"/>
      <c r="AR1821" s="177"/>
      <c r="AS1821" s="176"/>
      <c r="AT1821" s="177"/>
      <c r="AU1821" s="176"/>
      <c r="AV1821" s="177"/>
      <c r="AW1821" s="176"/>
      <c r="AX1821" s="178"/>
      <c r="AY1821" s="178"/>
      <c r="AZ1821" s="178"/>
      <c r="BA1821" s="178"/>
      <c r="BB1821" s="178"/>
      <c r="BC1821" s="178"/>
      <c r="BD1821" s="178"/>
      <c r="BY1821" s="177"/>
      <c r="CF1821" s="178"/>
    </row>
    <row r="1822" spans="40:84" x14ac:dyDescent="0.2">
      <c r="AN1822" s="177"/>
      <c r="AO1822" s="176"/>
      <c r="AP1822" s="177"/>
      <c r="AQ1822" s="176"/>
      <c r="AR1822" s="177"/>
      <c r="AS1822" s="176"/>
      <c r="AT1822" s="177"/>
      <c r="AU1822" s="176"/>
      <c r="AV1822" s="177"/>
      <c r="AW1822" s="176"/>
      <c r="AX1822" s="178"/>
      <c r="AY1822" s="178"/>
      <c r="AZ1822" s="178"/>
      <c r="BA1822" s="178"/>
      <c r="BB1822" s="178"/>
      <c r="BC1822" s="178"/>
      <c r="BD1822" s="178"/>
      <c r="BY1822" s="177"/>
      <c r="CF1822" s="178"/>
    </row>
    <row r="1823" spans="40:84" x14ac:dyDescent="0.2">
      <c r="AN1823" s="177"/>
      <c r="AO1823" s="176"/>
      <c r="AP1823" s="177"/>
      <c r="AQ1823" s="176"/>
      <c r="AR1823" s="177"/>
      <c r="AS1823" s="176"/>
      <c r="AT1823" s="177"/>
      <c r="AU1823" s="176"/>
      <c r="AV1823" s="177"/>
      <c r="AW1823" s="176"/>
      <c r="AX1823" s="178"/>
      <c r="AY1823" s="178"/>
      <c r="AZ1823" s="178"/>
      <c r="BA1823" s="178"/>
      <c r="BB1823" s="178"/>
      <c r="BC1823" s="178"/>
      <c r="BD1823" s="178"/>
      <c r="BY1823" s="177"/>
      <c r="CF1823" s="178"/>
    </row>
    <row r="1824" spans="40:84" x14ac:dyDescent="0.2">
      <c r="AN1824" s="177"/>
      <c r="AO1824" s="176"/>
      <c r="AP1824" s="177"/>
      <c r="AQ1824" s="176"/>
      <c r="AR1824" s="177"/>
      <c r="AS1824" s="176"/>
      <c r="AT1824" s="177"/>
      <c r="AU1824" s="176"/>
      <c r="AV1824" s="177"/>
      <c r="AW1824" s="176"/>
      <c r="AX1824" s="178"/>
      <c r="AY1824" s="178"/>
      <c r="AZ1824" s="178"/>
      <c r="BA1824" s="178"/>
      <c r="BB1824" s="178"/>
      <c r="BC1824" s="178"/>
      <c r="BD1824" s="178"/>
      <c r="BY1824" s="177"/>
      <c r="CF1824" s="178"/>
    </row>
    <row r="1825" spans="40:84" x14ac:dyDescent="0.2">
      <c r="AN1825" s="177"/>
      <c r="AO1825" s="176"/>
      <c r="AP1825" s="177"/>
      <c r="AQ1825" s="176"/>
      <c r="AR1825" s="177"/>
      <c r="AS1825" s="176"/>
      <c r="AT1825" s="177"/>
      <c r="AU1825" s="176"/>
      <c r="AV1825" s="177"/>
      <c r="AW1825" s="176"/>
      <c r="AX1825" s="178"/>
      <c r="AY1825" s="178"/>
      <c r="AZ1825" s="178"/>
      <c r="BA1825" s="178"/>
      <c r="BB1825" s="178"/>
      <c r="BC1825" s="178"/>
      <c r="BD1825" s="178"/>
      <c r="BY1825" s="177"/>
      <c r="CF1825" s="178"/>
    </row>
    <row r="1826" spans="40:84" x14ac:dyDescent="0.2">
      <c r="AN1826" s="177"/>
      <c r="AO1826" s="176"/>
      <c r="AP1826" s="177"/>
      <c r="AQ1826" s="176"/>
      <c r="AR1826" s="177"/>
      <c r="AS1826" s="176"/>
      <c r="AT1826" s="177"/>
      <c r="AU1826" s="176"/>
      <c r="AV1826" s="177"/>
      <c r="AW1826" s="176"/>
      <c r="AX1826" s="178"/>
      <c r="AY1826" s="178"/>
      <c r="AZ1826" s="178"/>
      <c r="BA1826" s="178"/>
      <c r="BB1826" s="178"/>
      <c r="BC1826" s="178"/>
      <c r="BD1826" s="178"/>
      <c r="BY1826" s="177"/>
      <c r="CF1826" s="178"/>
    </row>
    <row r="1827" spans="40:84" x14ac:dyDescent="0.2">
      <c r="AN1827" s="177"/>
      <c r="AO1827" s="176"/>
      <c r="AP1827" s="177"/>
      <c r="AQ1827" s="176"/>
      <c r="AR1827" s="177"/>
      <c r="AS1827" s="176"/>
      <c r="AT1827" s="177"/>
      <c r="AU1827" s="176"/>
      <c r="AV1827" s="177"/>
      <c r="AW1827" s="176"/>
      <c r="AX1827" s="178"/>
      <c r="AY1827" s="178"/>
      <c r="AZ1827" s="178"/>
      <c r="BA1827" s="178"/>
      <c r="BB1827" s="178"/>
      <c r="BC1827" s="178"/>
      <c r="BD1827" s="178"/>
      <c r="BY1827" s="177"/>
      <c r="CF1827" s="178"/>
    </row>
    <row r="1828" spans="40:84" x14ac:dyDescent="0.2">
      <c r="AN1828" s="177"/>
      <c r="AO1828" s="176"/>
      <c r="AP1828" s="177"/>
      <c r="AQ1828" s="176"/>
      <c r="AR1828" s="177"/>
      <c r="AS1828" s="176"/>
      <c r="AT1828" s="177"/>
      <c r="AU1828" s="176"/>
      <c r="AV1828" s="177"/>
      <c r="AW1828" s="176"/>
      <c r="AX1828" s="178"/>
      <c r="AY1828" s="178"/>
      <c r="AZ1828" s="178"/>
      <c r="BA1828" s="178"/>
      <c r="BB1828" s="178"/>
      <c r="BC1828" s="178"/>
      <c r="BD1828" s="178"/>
      <c r="BY1828" s="177"/>
      <c r="CF1828" s="178"/>
    </row>
    <row r="1829" spans="40:84" x14ac:dyDescent="0.2">
      <c r="AN1829" s="177"/>
      <c r="AO1829" s="176"/>
      <c r="AP1829" s="177"/>
      <c r="AQ1829" s="176"/>
      <c r="AR1829" s="177"/>
      <c r="AS1829" s="176"/>
      <c r="AT1829" s="177"/>
      <c r="AU1829" s="176"/>
      <c r="AV1829" s="177"/>
      <c r="AW1829" s="176"/>
      <c r="AX1829" s="178"/>
      <c r="AY1829" s="178"/>
      <c r="AZ1829" s="178"/>
      <c r="BA1829" s="178"/>
      <c r="BB1829" s="178"/>
      <c r="BC1829" s="178"/>
      <c r="BD1829" s="178"/>
      <c r="BY1829" s="177"/>
      <c r="CF1829" s="178"/>
    </row>
    <row r="1830" spans="40:84" x14ac:dyDescent="0.2">
      <c r="AN1830" s="177"/>
      <c r="AO1830" s="176"/>
      <c r="AP1830" s="177"/>
      <c r="AQ1830" s="176"/>
      <c r="AR1830" s="177"/>
      <c r="AS1830" s="176"/>
      <c r="AT1830" s="177"/>
      <c r="AU1830" s="176"/>
      <c r="AV1830" s="177"/>
      <c r="AW1830" s="176"/>
      <c r="AX1830" s="178"/>
      <c r="AY1830" s="178"/>
      <c r="AZ1830" s="178"/>
      <c r="BA1830" s="178"/>
      <c r="BB1830" s="178"/>
      <c r="BC1830" s="178"/>
      <c r="BD1830" s="178"/>
      <c r="BY1830" s="177"/>
      <c r="CF1830" s="178"/>
    </row>
    <row r="1831" spans="40:84" x14ac:dyDescent="0.2">
      <c r="AN1831" s="177"/>
      <c r="AO1831" s="176"/>
      <c r="AP1831" s="177"/>
      <c r="AQ1831" s="176"/>
      <c r="AR1831" s="177"/>
      <c r="AS1831" s="176"/>
      <c r="AT1831" s="177"/>
      <c r="AU1831" s="176"/>
      <c r="AV1831" s="177"/>
      <c r="AW1831" s="176"/>
      <c r="AX1831" s="178"/>
      <c r="AY1831" s="178"/>
      <c r="AZ1831" s="178"/>
      <c r="BA1831" s="178"/>
      <c r="BB1831" s="178"/>
      <c r="BC1831" s="178"/>
      <c r="BD1831" s="178"/>
      <c r="BY1831" s="177"/>
      <c r="CF1831" s="178"/>
    </row>
    <row r="1832" spans="40:84" x14ac:dyDescent="0.2">
      <c r="AN1832" s="177"/>
      <c r="AO1832" s="176"/>
      <c r="AP1832" s="177"/>
      <c r="AQ1832" s="176"/>
      <c r="AR1832" s="177"/>
      <c r="AS1832" s="176"/>
      <c r="AT1832" s="177"/>
      <c r="AU1832" s="176"/>
      <c r="AV1832" s="177"/>
      <c r="AW1832" s="176"/>
      <c r="AX1832" s="178"/>
      <c r="AY1832" s="178"/>
      <c r="AZ1832" s="178"/>
      <c r="BA1832" s="178"/>
      <c r="BB1832" s="178"/>
      <c r="BC1832" s="178"/>
      <c r="BD1832" s="178"/>
      <c r="BY1832" s="177"/>
      <c r="CF1832" s="178"/>
    </row>
    <row r="1833" spans="40:84" x14ac:dyDescent="0.2">
      <c r="AN1833" s="177"/>
      <c r="AO1833" s="176"/>
      <c r="AP1833" s="177"/>
      <c r="AQ1833" s="176"/>
      <c r="AR1833" s="177"/>
      <c r="AS1833" s="176"/>
      <c r="AT1833" s="177"/>
      <c r="AU1833" s="176"/>
      <c r="AV1833" s="177"/>
      <c r="AW1833" s="176"/>
      <c r="AX1833" s="178"/>
      <c r="AY1833" s="178"/>
      <c r="AZ1833" s="178"/>
      <c r="BA1833" s="178"/>
      <c r="BB1833" s="178"/>
      <c r="BC1833" s="178"/>
      <c r="BD1833" s="178"/>
      <c r="BY1833" s="177"/>
      <c r="CF1833" s="178"/>
    </row>
    <row r="1834" spans="40:84" x14ac:dyDescent="0.2">
      <c r="AN1834" s="177"/>
      <c r="AO1834" s="176"/>
      <c r="AP1834" s="177"/>
      <c r="AQ1834" s="176"/>
      <c r="AR1834" s="177"/>
      <c r="AS1834" s="176"/>
      <c r="AT1834" s="177"/>
      <c r="AU1834" s="176"/>
      <c r="AV1834" s="177"/>
      <c r="AW1834" s="176"/>
      <c r="AX1834" s="178"/>
      <c r="AY1834" s="178"/>
      <c r="AZ1834" s="178"/>
      <c r="BA1834" s="178"/>
      <c r="BB1834" s="178"/>
      <c r="BC1834" s="178"/>
      <c r="BD1834" s="178"/>
      <c r="BY1834" s="177"/>
      <c r="CF1834" s="178"/>
    </row>
    <row r="1835" spans="40:84" x14ac:dyDescent="0.2">
      <c r="AN1835" s="177"/>
      <c r="AO1835" s="176"/>
      <c r="AP1835" s="177"/>
      <c r="AQ1835" s="176"/>
      <c r="AR1835" s="177"/>
      <c r="AS1835" s="176"/>
      <c r="AT1835" s="177"/>
      <c r="AU1835" s="176"/>
      <c r="AV1835" s="177"/>
      <c r="AW1835" s="176"/>
      <c r="AX1835" s="178"/>
      <c r="AY1835" s="178"/>
      <c r="AZ1835" s="178"/>
      <c r="BA1835" s="178"/>
      <c r="BB1835" s="178"/>
      <c r="BC1835" s="178"/>
      <c r="BD1835" s="178"/>
      <c r="BY1835" s="177"/>
      <c r="CF1835" s="178"/>
    </row>
    <row r="1836" spans="40:84" x14ac:dyDescent="0.2">
      <c r="AN1836" s="177"/>
      <c r="AO1836" s="176"/>
      <c r="AP1836" s="177"/>
      <c r="AQ1836" s="176"/>
      <c r="AR1836" s="177"/>
      <c r="AS1836" s="176"/>
      <c r="AT1836" s="177"/>
      <c r="AU1836" s="176"/>
      <c r="AV1836" s="177"/>
      <c r="AW1836" s="176"/>
      <c r="AX1836" s="178"/>
      <c r="AY1836" s="178"/>
      <c r="AZ1836" s="178"/>
      <c r="BA1836" s="178"/>
      <c r="BB1836" s="178"/>
      <c r="BC1836" s="178"/>
      <c r="BD1836" s="178"/>
      <c r="BY1836" s="177"/>
      <c r="CF1836" s="178"/>
    </row>
    <row r="1837" spans="40:84" x14ac:dyDescent="0.2">
      <c r="AN1837" s="177"/>
      <c r="AO1837" s="176"/>
      <c r="AP1837" s="177"/>
      <c r="AQ1837" s="176"/>
      <c r="AR1837" s="177"/>
      <c r="AS1837" s="176"/>
      <c r="AT1837" s="177"/>
      <c r="AU1837" s="176"/>
      <c r="AV1837" s="177"/>
      <c r="AW1837" s="176"/>
      <c r="AX1837" s="178"/>
      <c r="AY1837" s="178"/>
      <c r="AZ1837" s="178"/>
      <c r="BA1837" s="178"/>
      <c r="BB1837" s="178"/>
      <c r="BC1837" s="178"/>
      <c r="BD1837" s="178"/>
      <c r="BY1837" s="177"/>
      <c r="CF1837" s="178"/>
    </row>
    <row r="1838" spans="40:84" x14ac:dyDescent="0.2">
      <c r="AN1838" s="177"/>
      <c r="AO1838" s="176"/>
      <c r="AP1838" s="177"/>
      <c r="AQ1838" s="176"/>
      <c r="AR1838" s="177"/>
      <c r="AS1838" s="176"/>
      <c r="AT1838" s="177"/>
      <c r="AU1838" s="176"/>
      <c r="AV1838" s="177"/>
      <c r="AW1838" s="176"/>
      <c r="AX1838" s="178"/>
      <c r="AY1838" s="178"/>
      <c r="AZ1838" s="178"/>
      <c r="BA1838" s="178"/>
      <c r="BB1838" s="178"/>
      <c r="BC1838" s="178"/>
      <c r="BD1838" s="178"/>
      <c r="BY1838" s="177"/>
      <c r="CF1838" s="178"/>
    </row>
    <row r="1839" spans="40:84" x14ac:dyDescent="0.2">
      <c r="AN1839" s="177"/>
      <c r="AO1839" s="176"/>
      <c r="AP1839" s="177"/>
      <c r="AQ1839" s="176"/>
      <c r="AR1839" s="177"/>
      <c r="AS1839" s="176"/>
      <c r="AT1839" s="177"/>
      <c r="AU1839" s="176"/>
      <c r="AV1839" s="177"/>
      <c r="AW1839" s="176"/>
      <c r="AX1839" s="178"/>
      <c r="AY1839" s="178"/>
      <c r="AZ1839" s="178"/>
      <c r="BA1839" s="178"/>
      <c r="BB1839" s="178"/>
      <c r="BC1839" s="178"/>
      <c r="BD1839" s="178"/>
      <c r="BY1839" s="177"/>
      <c r="CF1839" s="178"/>
    </row>
    <row r="1840" spans="40:84" x14ac:dyDescent="0.2">
      <c r="AN1840" s="177"/>
      <c r="AO1840" s="176"/>
      <c r="AP1840" s="177"/>
      <c r="AQ1840" s="176"/>
      <c r="AR1840" s="177"/>
      <c r="AS1840" s="176"/>
      <c r="AT1840" s="177"/>
      <c r="AU1840" s="176"/>
      <c r="AV1840" s="177"/>
      <c r="AW1840" s="176"/>
      <c r="AX1840" s="178"/>
      <c r="AY1840" s="178"/>
      <c r="AZ1840" s="178"/>
      <c r="BA1840" s="178"/>
      <c r="BB1840" s="178"/>
      <c r="BC1840" s="178"/>
      <c r="BD1840" s="178"/>
      <c r="BY1840" s="177"/>
      <c r="CF1840" s="178"/>
    </row>
    <row r="1841" spans="40:84" x14ac:dyDescent="0.2">
      <c r="AN1841" s="177"/>
      <c r="AO1841" s="176"/>
      <c r="AP1841" s="177"/>
      <c r="AQ1841" s="176"/>
      <c r="AR1841" s="177"/>
      <c r="AS1841" s="176"/>
      <c r="AT1841" s="177"/>
      <c r="AU1841" s="176"/>
      <c r="AV1841" s="177"/>
      <c r="AW1841" s="176"/>
      <c r="AX1841" s="178"/>
      <c r="AY1841" s="178"/>
      <c r="AZ1841" s="178"/>
      <c r="BA1841" s="178"/>
      <c r="BB1841" s="178"/>
      <c r="BC1841" s="178"/>
      <c r="BD1841" s="178"/>
      <c r="BY1841" s="177"/>
      <c r="CF1841" s="178"/>
    </row>
    <row r="1842" spans="40:84" x14ac:dyDescent="0.2">
      <c r="AN1842" s="177"/>
      <c r="AO1842" s="176"/>
      <c r="AP1842" s="177"/>
      <c r="AQ1842" s="176"/>
      <c r="AR1842" s="177"/>
      <c r="AS1842" s="176"/>
      <c r="AT1842" s="177"/>
      <c r="AU1842" s="176"/>
      <c r="AV1842" s="177"/>
      <c r="AW1842" s="176"/>
      <c r="AX1842" s="178"/>
      <c r="AY1842" s="178"/>
      <c r="AZ1842" s="178"/>
      <c r="BA1842" s="178"/>
      <c r="BB1842" s="178"/>
      <c r="BC1842" s="178"/>
      <c r="BD1842" s="178"/>
      <c r="BY1842" s="177"/>
      <c r="CF1842" s="178"/>
    </row>
    <row r="1843" spans="40:84" x14ac:dyDescent="0.2">
      <c r="AN1843" s="177"/>
      <c r="AO1843" s="176"/>
      <c r="AP1843" s="177"/>
      <c r="AQ1843" s="176"/>
      <c r="AR1843" s="177"/>
      <c r="AS1843" s="176"/>
      <c r="AT1843" s="177"/>
      <c r="AU1843" s="176"/>
      <c r="AV1843" s="177"/>
      <c r="AW1843" s="176"/>
      <c r="AX1843" s="178"/>
      <c r="AY1843" s="178"/>
      <c r="AZ1843" s="178"/>
      <c r="BA1843" s="178"/>
      <c r="BB1843" s="178"/>
      <c r="BC1843" s="178"/>
      <c r="BD1843" s="178"/>
      <c r="BY1843" s="177"/>
      <c r="CF1843" s="178"/>
    </row>
    <row r="1844" spans="40:84" x14ac:dyDescent="0.2">
      <c r="AN1844" s="177"/>
      <c r="AO1844" s="176"/>
      <c r="AP1844" s="177"/>
      <c r="AQ1844" s="176"/>
      <c r="AR1844" s="177"/>
      <c r="AS1844" s="176"/>
      <c r="AT1844" s="177"/>
      <c r="AU1844" s="176"/>
      <c r="AV1844" s="177"/>
      <c r="AW1844" s="176"/>
      <c r="AX1844" s="178"/>
      <c r="AY1844" s="178"/>
      <c r="AZ1844" s="178"/>
      <c r="BA1844" s="178"/>
      <c r="BB1844" s="178"/>
      <c r="BC1844" s="178"/>
      <c r="BD1844" s="178"/>
      <c r="BY1844" s="177"/>
      <c r="CF1844" s="178"/>
    </row>
    <row r="1845" spans="40:84" x14ac:dyDescent="0.2">
      <c r="AN1845" s="177"/>
      <c r="AO1845" s="176"/>
      <c r="AP1845" s="177"/>
      <c r="AQ1845" s="176"/>
      <c r="AR1845" s="177"/>
      <c r="AS1845" s="176"/>
      <c r="AT1845" s="177"/>
      <c r="AU1845" s="176"/>
      <c r="AV1845" s="177"/>
      <c r="AW1845" s="176"/>
      <c r="AX1845" s="178"/>
      <c r="AY1845" s="178"/>
      <c r="AZ1845" s="178"/>
      <c r="BA1845" s="178"/>
      <c r="BB1845" s="178"/>
      <c r="BC1845" s="178"/>
      <c r="BD1845" s="178"/>
      <c r="BY1845" s="177"/>
      <c r="CF1845" s="178"/>
    </row>
    <row r="1846" spans="40:84" x14ac:dyDescent="0.2">
      <c r="AN1846" s="177"/>
      <c r="AO1846" s="176"/>
      <c r="AP1846" s="177"/>
      <c r="AQ1846" s="176"/>
      <c r="AR1846" s="177"/>
      <c r="AS1846" s="176"/>
      <c r="AT1846" s="177"/>
      <c r="AU1846" s="176"/>
      <c r="AV1846" s="177"/>
      <c r="AW1846" s="176"/>
      <c r="AX1846" s="178"/>
      <c r="AY1846" s="178"/>
      <c r="AZ1846" s="178"/>
      <c r="BA1846" s="178"/>
      <c r="BB1846" s="178"/>
      <c r="BC1846" s="178"/>
      <c r="BD1846" s="178"/>
      <c r="BY1846" s="177"/>
      <c r="CF1846" s="178"/>
    </row>
    <row r="1847" spans="40:84" x14ac:dyDescent="0.2">
      <c r="AN1847" s="177"/>
      <c r="AO1847" s="176"/>
      <c r="AP1847" s="177"/>
      <c r="AQ1847" s="176"/>
      <c r="AR1847" s="177"/>
      <c r="AS1847" s="176"/>
      <c r="AT1847" s="177"/>
      <c r="AU1847" s="176"/>
      <c r="AV1847" s="177"/>
      <c r="AW1847" s="176"/>
      <c r="AX1847" s="178"/>
      <c r="AY1847" s="178"/>
      <c r="AZ1847" s="178"/>
      <c r="BA1847" s="178"/>
      <c r="BB1847" s="178"/>
      <c r="BC1847" s="178"/>
      <c r="BD1847" s="178"/>
      <c r="BY1847" s="177"/>
      <c r="CF1847" s="178"/>
    </row>
    <row r="1848" spans="40:84" x14ac:dyDescent="0.2">
      <c r="AN1848" s="177"/>
      <c r="AO1848" s="176"/>
      <c r="AP1848" s="177"/>
      <c r="AQ1848" s="176"/>
      <c r="AR1848" s="177"/>
      <c r="AS1848" s="176"/>
      <c r="AT1848" s="177"/>
      <c r="AU1848" s="176"/>
      <c r="AV1848" s="177"/>
      <c r="AW1848" s="176"/>
      <c r="AX1848" s="178"/>
      <c r="AY1848" s="178"/>
      <c r="AZ1848" s="178"/>
      <c r="BA1848" s="178"/>
      <c r="BB1848" s="178"/>
      <c r="BC1848" s="178"/>
      <c r="BD1848" s="178"/>
      <c r="BY1848" s="177"/>
      <c r="CF1848" s="178"/>
    </row>
    <row r="1849" spans="40:84" x14ac:dyDescent="0.2">
      <c r="AN1849" s="177"/>
      <c r="AO1849" s="176"/>
      <c r="AP1849" s="177"/>
      <c r="AQ1849" s="176"/>
      <c r="AR1849" s="177"/>
      <c r="AS1849" s="176"/>
      <c r="AT1849" s="177"/>
      <c r="AU1849" s="176"/>
      <c r="AV1849" s="177"/>
      <c r="AW1849" s="176"/>
      <c r="AX1849" s="178"/>
      <c r="AY1849" s="178"/>
      <c r="AZ1849" s="178"/>
      <c r="BA1849" s="178"/>
      <c r="BB1849" s="178"/>
      <c r="BC1849" s="178"/>
      <c r="BD1849" s="178"/>
      <c r="BY1849" s="177"/>
      <c r="CF1849" s="178"/>
    </row>
    <row r="1850" spans="40:84" x14ac:dyDescent="0.2">
      <c r="AN1850" s="177"/>
      <c r="AO1850" s="176"/>
      <c r="AP1850" s="177"/>
      <c r="AQ1850" s="176"/>
      <c r="AR1850" s="177"/>
      <c r="AS1850" s="176"/>
      <c r="AT1850" s="177"/>
      <c r="AU1850" s="176"/>
      <c r="AV1850" s="177"/>
      <c r="AW1850" s="176"/>
      <c r="AX1850" s="178"/>
      <c r="AY1850" s="178"/>
      <c r="AZ1850" s="178"/>
      <c r="BA1850" s="178"/>
      <c r="BB1850" s="178"/>
      <c r="BC1850" s="178"/>
      <c r="BD1850" s="178"/>
      <c r="BY1850" s="177"/>
      <c r="CF1850" s="178"/>
    </row>
    <row r="1851" spans="40:84" x14ac:dyDescent="0.2">
      <c r="AN1851" s="177"/>
      <c r="AO1851" s="176"/>
      <c r="AP1851" s="177"/>
      <c r="AQ1851" s="176"/>
      <c r="AR1851" s="177"/>
      <c r="AS1851" s="176"/>
      <c r="AT1851" s="177"/>
      <c r="AU1851" s="176"/>
      <c r="AV1851" s="177"/>
      <c r="AW1851" s="176"/>
      <c r="AX1851" s="178"/>
      <c r="AY1851" s="178"/>
      <c r="AZ1851" s="178"/>
      <c r="BA1851" s="178"/>
      <c r="BB1851" s="178"/>
      <c r="BC1851" s="178"/>
      <c r="BD1851" s="178"/>
      <c r="BY1851" s="177"/>
      <c r="CF1851" s="178"/>
    </row>
    <row r="1852" spans="40:84" x14ac:dyDescent="0.2">
      <c r="AN1852" s="177"/>
      <c r="AO1852" s="176"/>
      <c r="AP1852" s="177"/>
      <c r="AQ1852" s="176"/>
      <c r="AR1852" s="177"/>
      <c r="AS1852" s="176"/>
      <c r="AT1852" s="177"/>
      <c r="AU1852" s="176"/>
      <c r="AV1852" s="177"/>
      <c r="AW1852" s="176"/>
      <c r="AX1852" s="178"/>
      <c r="AY1852" s="178"/>
      <c r="AZ1852" s="178"/>
      <c r="BA1852" s="178"/>
      <c r="BB1852" s="178"/>
      <c r="BC1852" s="178"/>
      <c r="BD1852" s="178"/>
      <c r="BY1852" s="177"/>
      <c r="CF1852" s="178"/>
    </row>
    <row r="1853" spans="40:84" x14ac:dyDescent="0.2">
      <c r="AN1853" s="177"/>
      <c r="AO1853" s="176"/>
      <c r="AP1853" s="177"/>
      <c r="AQ1853" s="176"/>
      <c r="AR1853" s="177"/>
      <c r="AS1853" s="176"/>
      <c r="AT1853" s="177"/>
      <c r="AU1853" s="176"/>
      <c r="AV1853" s="177"/>
      <c r="AW1853" s="176"/>
      <c r="AX1853" s="178"/>
      <c r="AY1853" s="178"/>
      <c r="AZ1853" s="178"/>
      <c r="BA1853" s="178"/>
      <c r="BB1853" s="178"/>
      <c r="BC1853" s="178"/>
      <c r="BD1853" s="178"/>
      <c r="BY1853" s="177"/>
      <c r="CF1853" s="178"/>
    </row>
    <row r="1854" spans="40:84" x14ac:dyDescent="0.2">
      <c r="AN1854" s="177"/>
      <c r="AO1854" s="176"/>
      <c r="AP1854" s="177"/>
      <c r="AQ1854" s="176"/>
      <c r="AR1854" s="177"/>
      <c r="AS1854" s="176"/>
      <c r="AT1854" s="177"/>
      <c r="AU1854" s="176"/>
      <c r="AV1854" s="177"/>
      <c r="AW1854" s="176"/>
      <c r="AX1854" s="178"/>
      <c r="AY1854" s="178"/>
      <c r="AZ1854" s="178"/>
      <c r="BA1854" s="178"/>
      <c r="BB1854" s="178"/>
      <c r="BC1854" s="178"/>
      <c r="BD1854" s="178"/>
      <c r="BY1854" s="177"/>
      <c r="CF1854" s="178"/>
    </row>
    <row r="1855" spans="40:84" x14ac:dyDescent="0.2">
      <c r="AN1855" s="177"/>
      <c r="AO1855" s="176"/>
      <c r="AP1855" s="177"/>
      <c r="AQ1855" s="176"/>
      <c r="AR1855" s="177"/>
      <c r="AS1855" s="176"/>
      <c r="AT1855" s="177"/>
      <c r="AU1855" s="176"/>
      <c r="AV1855" s="177"/>
      <c r="AW1855" s="176"/>
      <c r="AX1855" s="178"/>
      <c r="AY1855" s="178"/>
      <c r="AZ1855" s="178"/>
      <c r="BA1855" s="178"/>
      <c r="BB1855" s="178"/>
      <c r="BC1855" s="178"/>
      <c r="BD1855" s="178"/>
      <c r="BY1855" s="177"/>
      <c r="CF1855" s="178"/>
    </row>
    <row r="1856" spans="40:84" x14ac:dyDescent="0.2">
      <c r="AN1856" s="177"/>
      <c r="AO1856" s="176"/>
      <c r="AP1856" s="177"/>
      <c r="AQ1856" s="176"/>
      <c r="AR1856" s="177"/>
      <c r="AS1856" s="176"/>
      <c r="AT1856" s="177"/>
      <c r="AU1856" s="176"/>
      <c r="AV1856" s="177"/>
      <c r="AW1856" s="176"/>
      <c r="AX1856" s="178"/>
      <c r="AY1856" s="178"/>
      <c r="AZ1856" s="178"/>
      <c r="BA1856" s="178"/>
      <c r="BB1856" s="178"/>
      <c r="BC1856" s="178"/>
      <c r="BD1856" s="178"/>
      <c r="BY1856" s="177"/>
      <c r="CF1856" s="178"/>
    </row>
    <row r="1857" spans="40:84" x14ac:dyDescent="0.2">
      <c r="AN1857" s="177"/>
      <c r="AO1857" s="176"/>
      <c r="AP1857" s="177"/>
      <c r="AQ1857" s="176"/>
      <c r="AR1857" s="177"/>
      <c r="AS1857" s="176"/>
      <c r="AT1857" s="177"/>
      <c r="AU1857" s="176"/>
      <c r="AV1857" s="177"/>
      <c r="AW1857" s="176"/>
      <c r="AX1857" s="178"/>
      <c r="AY1857" s="178"/>
      <c r="AZ1857" s="178"/>
      <c r="BA1857" s="178"/>
      <c r="BB1857" s="178"/>
      <c r="BC1857" s="178"/>
      <c r="BD1857" s="178"/>
      <c r="BY1857" s="177"/>
      <c r="CF1857" s="178"/>
    </row>
    <row r="1858" spans="40:84" x14ac:dyDescent="0.2">
      <c r="AN1858" s="177"/>
      <c r="AO1858" s="176"/>
      <c r="AP1858" s="177"/>
      <c r="AQ1858" s="176"/>
      <c r="AR1858" s="177"/>
      <c r="AS1858" s="176"/>
      <c r="AT1858" s="177"/>
      <c r="AU1858" s="176"/>
      <c r="AV1858" s="177"/>
      <c r="AW1858" s="176"/>
      <c r="AX1858" s="178"/>
      <c r="AY1858" s="178"/>
      <c r="AZ1858" s="178"/>
      <c r="BA1858" s="178"/>
      <c r="BB1858" s="178"/>
      <c r="BC1858" s="178"/>
      <c r="BD1858" s="178"/>
      <c r="BY1858" s="177"/>
      <c r="CF1858" s="178"/>
    </row>
    <row r="1859" spans="40:84" x14ac:dyDescent="0.2">
      <c r="AN1859" s="177"/>
      <c r="AO1859" s="176"/>
      <c r="AP1859" s="177"/>
      <c r="AQ1859" s="176"/>
      <c r="AR1859" s="177"/>
      <c r="AS1859" s="176"/>
      <c r="AT1859" s="177"/>
      <c r="AU1859" s="176"/>
      <c r="AV1859" s="177"/>
      <c r="AW1859" s="176"/>
      <c r="AX1859" s="178"/>
      <c r="AY1859" s="178"/>
      <c r="AZ1859" s="178"/>
      <c r="BA1859" s="178"/>
      <c r="BB1859" s="178"/>
      <c r="BC1859" s="178"/>
      <c r="BD1859" s="178"/>
      <c r="BY1859" s="177"/>
      <c r="CF1859" s="178"/>
    </row>
    <row r="1860" spans="40:84" x14ac:dyDescent="0.2">
      <c r="AN1860" s="177"/>
      <c r="AO1860" s="176"/>
      <c r="AP1860" s="177"/>
      <c r="AQ1860" s="176"/>
      <c r="AR1860" s="177"/>
      <c r="AS1860" s="176"/>
      <c r="AT1860" s="177"/>
      <c r="AU1860" s="176"/>
      <c r="AV1860" s="177"/>
      <c r="AW1860" s="176"/>
      <c r="AX1860" s="178"/>
      <c r="AY1860" s="178"/>
      <c r="AZ1860" s="178"/>
      <c r="BA1860" s="178"/>
      <c r="BB1860" s="178"/>
      <c r="BC1860" s="178"/>
      <c r="BD1860" s="178"/>
      <c r="BY1860" s="177"/>
      <c r="CF1860" s="178"/>
    </row>
    <row r="1861" spans="40:84" x14ac:dyDescent="0.2">
      <c r="AN1861" s="177"/>
      <c r="AO1861" s="176"/>
      <c r="AP1861" s="177"/>
      <c r="AQ1861" s="176"/>
      <c r="AR1861" s="177"/>
      <c r="AS1861" s="176"/>
      <c r="AT1861" s="177"/>
      <c r="AU1861" s="176"/>
      <c r="AV1861" s="177"/>
      <c r="AW1861" s="176"/>
      <c r="AX1861" s="178"/>
      <c r="AY1861" s="178"/>
      <c r="AZ1861" s="178"/>
      <c r="BA1861" s="178"/>
      <c r="BB1861" s="178"/>
      <c r="BC1861" s="178"/>
      <c r="BD1861" s="178"/>
      <c r="BY1861" s="177"/>
      <c r="CF1861" s="178"/>
    </row>
    <row r="1862" spans="40:84" x14ac:dyDescent="0.2">
      <c r="AN1862" s="177"/>
      <c r="AO1862" s="176"/>
      <c r="AP1862" s="177"/>
      <c r="AQ1862" s="176"/>
      <c r="AR1862" s="177"/>
      <c r="AS1862" s="176"/>
      <c r="AT1862" s="177"/>
      <c r="AU1862" s="176"/>
      <c r="AV1862" s="177"/>
      <c r="AW1862" s="176"/>
      <c r="AX1862" s="178"/>
      <c r="AY1862" s="178"/>
      <c r="AZ1862" s="178"/>
      <c r="BA1862" s="178"/>
      <c r="BB1862" s="178"/>
      <c r="BC1862" s="178"/>
      <c r="BD1862" s="178"/>
      <c r="BY1862" s="177"/>
      <c r="CF1862" s="178"/>
    </row>
    <row r="1863" spans="40:84" x14ac:dyDescent="0.2">
      <c r="AN1863" s="177"/>
      <c r="AO1863" s="176"/>
      <c r="AP1863" s="177"/>
      <c r="AQ1863" s="176"/>
      <c r="AR1863" s="177"/>
      <c r="AS1863" s="176"/>
      <c r="AT1863" s="177"/>
      <c r="AU1863" s="176"/>
      <c r="AV1863" s="177"/>
      <c r="AW1863" s="176"/>
      <c r="AX1863" s="178"/>
      <c r="AY1863" s="178"/>
      <c r="AZ1863" s="178"/>
      <c r="BA1863" s="178"/>
      <c r="BB1863" s="178"/>
      <c r="BC1863" s="178"/>
      <c r="BD1863" s="178"/>
      <c r="BY1863" s="177"/>
      <c r="CF1863" s="178"/>
    </row>
    <row r="1864" spans="40:84" x14ac:dyDescent="0.2">
      <c r="AN1864" s="177"/>
      <c r="AO1864" s="176"/>
      <c r="AP1864" s="177"/>
      <c r="AQ1864" s="176"/>
      <c r="AR1864" s="177"/>
      <c r="AS1864" s="176"/>
      <c r="AT1864" s="177"/>
      <c r="AU1864" s="176"/>
      <c r="AV1864" s="177"/>
      <c r="AW1864" s="176"/>
      <c r="AX1864" s="178"/>
      <c r="AY1864" s="178"/>
      <c r="AZ1864" s="178"/>
      <c r="BA1864" s="178"/>
      <c r="BB1864" s="178"/>
      <c r="BC1864" s="178"/>
      <c r="BD1864" s="178"/>
      <c r="BY1864" s="177"/>
      <c r="CF1864" s="178"/>
    </row>
    <row r="1865" spans="40:84" x14ac:dyDescent="0.2">
      <c r="AN1865" s="177"/>
      <c r="AO1865" s="176"/>
      <c r="AP1865" s="177"/>
      <c r="AQ1865" s="176"/>
      <c r="AR1865" s="177"/>
      <c r="AS1865" s="176"/>
      <c r="AT1865" s="177"/>
      <c r="AU1865" s="176"/>
      <c r="AV1865" s="177"/>
      <c r="AW1865" s="176"/>
      <c r="AX1865" s="178"/>
      <c r="AY1865" s="178"/>
      <c r="AZ1865" s="178"/>
      <c r="BA1865" s="178"/>
      <c r="BB1865" s="178"/>
      <c r="BC1865" s="178"/>
      <c r="BD1865" s="178"/>
      <c r="BY1865" s="177"/>
      <c r="CF1865" s="178"/>
    </row>
    <row r="1866" spans="40:84" x14ac:dyDescent="0.2">
      <c r="AN1866" s="177"/>
      <c r="AO1866" s="176"/>
      <c r="AP1866" s="177"/>
      <c r="AQ1866" s="176"/>
      <c r="AR1866" s="177"/>
      <c r="AS1866" s="176"/>
      <c r="AT1866" s="177"/>
      <c r="AU1866" s="176"/>
      <c r="AV1866" s="177"/>
      <c r="AW1866" s="176"/>
      <c r="AX1866" s="178"/>
      <c r="AY1866" s="178"/>
      <c r="AZ1866" s="178"/>
      <c r="BA1866" s="178"/>
      <c r="BB1866" s="178"/>
      <c r="BC1866" s="178"/>
      <c r="BD1866" s="178"/>
      <c r="BY1866" s="177"/>
      <c r="CF1866" s="178"/>
    </row>
    <row r="1867" spans="40:84" x14ac:dyDescent="0.2">
      <c r="AN1867" s="177"/>
      <c r="AO1867" s="176"/>
      <c r="AP1867" s="177"/>
      <c r="AQ1867" s="176"/>
      <c r="AR1867" s="177"/>
      <c r="AS1867" s="176"/>
      <c r="AT1867" s="177"/>
      <c r="AU1867" s="176"/>
      <c r="AV1867" s="177"/>
      <c r="AW1867" s="176"/>
      <c r="AX1867" s="178"/>
      <c r="AY1867" s="178"/>
      <c r="AZ1867" s="178"/>
      <c r="BA1867" s="178"/>
      <c r="BB1867" s="178"/>
      <c r="BC1867" s="178"/>
      <c r="BD1867" s="178"/>
      <c r="BY1867" s="177"/>
      <c r="CF1867" s="178"/>
    </row>
    <row r="1868" spans="40:84" x14ac:dyDescent="0.2">
      <c r="AN1868" s="177"/>
      <c r="AO1868" s="176"/>
      <c r="AP1868" s="177"/>
      <c r="AQ1868" s="176"/>
      <c r="AR1868" s="177"/>
      <c r="AS1868" s="176"/>
      <c r="AT1868" s="177"/>
      <c r="AU1868" s="176"/>
      <c r="AV1868" s="177"/>
      <c r="AW1868" s="176"/>
      <c r="AX1868" s="178"/>
      <c r="AY1868" s="178"/>
      <c r="AZ1868" s="178"/>
      <c r="BA1868" s="178"/>
      <c r="BB1868" s="178"/>
      <c r="BC1868" s="178"/>
      <c r="BD1868" s="178"/>
      <c r="BY1868" s="177"/>
      <c r="CF1868" s="178"/>
    </row>
    <row r="1869" spans="40:84" x14ac:dyDescent="0.2">
      <c r="AN1869" s="177"/>
      <c r="AO1869" s="176"/>
      <c r="AP1869" s="177"/>
      <c r="AQ1869" s="176"/>
      <c r="AR1869" s="177"/>
      <c r="AS1869" s="176"/>
      <c r="AT1869" s="177"/>
      <c r="AU1869" s="176"/>
      <c r="AV1869" s="177"/>
      <c r="AW1869" s="176"/>
      <c r="AX1869" s="178"/>
      <c r="AY1869" s="178"/>
      <c r="AZ1869" s="178"/>
      <c r="BA1869" s="178"/>
      <c r="BB1869" s="178"/>
      <c r="BC1869" s="178"/>
      <c r="BD1869" s="178"/>
      <c r="BY1869" s="177"/>
      <c r="CF1869" s="178"/>
    </row>
    <row r="1870" spans="40:84" x14ac:dyDescent="0.2">
      <c r="AN1870" s="177"/>
      <c r="AO1870" s="176"/>
      <c r="AP1870" s="177"/>
      <c r="AQ1870" s="176"/>
      <c r="AR1870" s="177"/>
      <c r="AS1870" s="176"/>
      <c r="AT1870" s="177"/>
      <c r="AU1870" s="176"/>
      <c r="AV1870" s="177"/>
      <c r="AW1870" s="176"/>
      <c r="AX1870" s="178"/>
      <c r="AY1870" s="178"/>
      <c r="AZ1870" s="178"/>
      <c r="BA1870" s="178"/>
      <c r="BB1870" s="178"/>
      <c r="BC1870" s="178"/>
      <c r="BD1870" s="178"/>
      <c r="BY1870" s="177"/>
      <c r="CF1870" s="178"/>
    </row>
    <row r="1871" spans="40:84" x14ac:dyDescent="0.2">
      <c r="AN1871" s="177"/>
      <c r="AO1871" s="176"/>
      <c r="AP1871" s="177"/>
      <c r="AQ1871" s="176"/>
      <c r="AR1871" s="177"/>
      <c r="AS1871" s="176"/>
      <c r="AT1871" s="177"/>
      <c r="AU1871" s="176"/>
      <c r="AV1871" s="177"/>
      <c r="AW1871" s="176"/>
      <c r="AX1871" s="178"/>
      <c r="AY1871" s="178"/>
      <c r="AZ1871" s="178"/>
      <c r="BA1871" s="178"/>
      <c r="BB1871" s="178"/>
      <c r="BC1871" s="178"/>
      <c r="BD1871" s="178"/>
      <c r="BY1871" s="177"/>
      <c r="CF1871" s="178"/>
    </row>
    <row r="1872" spans="40:84" x14ac:dyDescent="0.2">
      <c r="AN1872" s="177"/>
      <c r="AO1872" s="176"/>
      <c r="AP1872" s="177"/>
      <c r="AQ1872" s="176"/>
      <c r="AR1872" s="177"/>
      <c r="AS1872" s="176"/>
      <c r="AT1872" s="177"/>
      <c r="AU1872" s="176"/>
      <c r="AV1872" s="177"/>
      <c r="AW1872" s="176"/>
      <c r="AX1872" s="178"/>
      <c r="AY1872" s="178"/>
      <c r="AZ1872" s="178"/>
      <c r="BA1872" s="178"/>
      <c r="BB1872" s="178"/>
      <c r="BC1872" s="178"/>
      <c r="BD1872" s="178"/>
      <c r="BY1872" s="177"/>
      <c r="CF1872" s="178"/>
    </row>
    <row r="1873" spans="40:84" x14ac:dyDescent="0.2">
      <c r="AN1873" s="177"/>
      <c r="AO1873" s="176"/>
      <c r="AP1873" s="177"/>
      <c r="AQ1873" s="176"/>
      <c r="AR1873" s="177"/>
      <c r="AS1873" s="176"/>
      <c r="AT1873" s="177"/>
      <c r="AU1873" s="176"/>
      <c r="AV1873" s="177"/>
      <c r="AW1873" s="176"/>
      <c r="AX1873" s="178"/>
      <c r="AY1873" s="178"/>
      <c r="AZ1873" s="178"/>
      <c r="BA1873" s="178"/>
      <c r="BB1873" s="178"/>
      <c r="BC1873" s="178"/>
      <c r="BD1873" s="178"/>
      <c r="BY1873" s="177"/>
      <c r="CF1873" s="178"/>
    </row>
    <row r="1874" spans="40:84" x14ac:dyDescent="0.2">
      <c r="AN1874" s="177"/>
      <c r="AO1874" s="176"/>
      <c r="AP1874" s="177"/>
      <c r="AQ1874" s="176"/>
      <c r="AR1874" s="177"/>
      <c r="AS1874" s="176"/>
      <c r="AT1874" s="177"/>
      <c r="AU1874" s="176"/>
      <c r="AV1874" s="177"/>
      <c r="AW1874" s="176"/>
      <c r="AX1874" s="178"/>
      <c r="AY1874" s="178"/>
      <c r="AZ1874" s="178"/>
      <c r="BA1874" s="178"/>
      <c r="BB1874" s="178"/>
      <c r="BC1874" s="178"/>
      <c r="BD1874" s="178"/>
      <c r="BY1874" s="177"/>
      <c r="CF1874" s="178"/>
    </row>
    <row r="1875" spans="40:84" x14ac:dyDescent="0.2">
      <c r="AN1875" s="177"/>
      <c r="AO1875" s="176"/>
      <c r="AP1875" s="177"/>
      <c r="AQ1875" s="176"/>
      <c r="AR1875" s="177"/>
      <c r="AS1875" s="176"/>
      <c r="AT1875" s="177"/>
      <c r="AU1875" s="176"/>
      <c r="AV1875" s="177"/>
      <c r="AW1875" s="176"/>
      <c r="AX1875" s="178"/>
      <c r="AY1875" s="178"/>
      <c r="AZ1875" s="178"/>
      <c r="BA1875" s="178"/>
      <c r="BB1875" s="178"/>
      <c r="BC1875" s="178"/>
      <c r="BD1875" s="178"/>
      <c r="BY1875" s="177"/>
      <c r="CF1875" s="178"/>
    </row>
    <row r="1876" spans="40:84" x14ac:dyDescent="0.2">
      <c r="AN1876" s="177"/>
      <c r="AO1876" s="176"/>
      <c r="AP1876" s="177"/>
      <c r="AQ1876" s="176"/>
      <c r="AR1876" s="177"/>
      <c r="AS1876" s="176"/>
      <c r="AT1876" s="177"/>
      <c r="AU1876" s="176"/>
      <c r="AV1876" s="177"/>
      <c r="AW1876" s="176"/>
      <c r="AX1876" s="178"/>
      <c r="AY1876" s="178"/>
      <c r="AZ1876" s="178"/>
      <c r="BA1876" s="178"/>
      <c r="BB1876" s="178"/>
      <c r="BC1876" s="178"/>
      <c r="BD1876" s="178"/>
      <c r="BY1876" s="177"/>
      <c r="CF1876" s="178"/>
    </row>
    <row r="1877" spans="40:84" x14ac:dyDescent="0.2">
      <c r="AN1877" s="177"/>
      <c r="AO1877" s="176"/>
      <c r="AP1877" s="177"/>
      <c r="AQ1877" s="176"/>
      <c r="AR1877" s="177"/>
      <c r="AS1877" s="176"/>
      <c r="AT1877" s="177"/>
      <c r="AU1877" s="176"/>
      <c r="AV1877" s="177"/>
      <c r="AW1877" s="176"/>
      <c r="AX1877" s="178"/>
      <c r="AY1877" s="178"/>
      <c r="AZ1877" s="178"/>
      <c r="BA1877" s="178"/>
      <c r="BB1877" s="178"/>
      <c r="BC1877" s="178"/>
      <c r="BD1877" s="178"/>
      <c r="BY1877" s="177"/>
      <c r="CF1877" s="178"/>
    </row>
    <row r="1878" spans="40:84" x14ac:dyDescent="0.2">
      <c r="AN1878" s="177"/>
      <c r="AO1878" s="176"/>
      <c r="AP1878" s="177"/>
      <c r="AQ1878" s="176"/>
      <c r="AR1878" s="177"/>
      <c r="AS1878" s="176"/>
      <c r="AT1878" s="177"/>
      <c r="AU1878" s="176"/>
      <c r="AV1878" s="177"/>
      <c r="AW1878" s="176"/>
      <c r="AX1878" s="178"/>
      <c r="AY1878" s="178"/>
      <c r="AZ1878" s="178"/>
      <c r="BA1878" s="178"/>
      <c r="BB1878" s="178"/>
      <c r="BC1878" s="178"/>
      <c r="BD1878" s="178"/>
      <c r="BY1878" s="177"/>
      <c r="CF1878" s="178"/>
    </row>
    <row r="1879" spans="40:84" x14ac:dyDescent="0.2">
      <c r="AN1879" s="177"/>
      <c r="AO1879" s="176"/>
      <c r="AP1879" s="177"/>
      <c r="AQ1879" s="176"/>
      <c r="AR1879" s="177"/>
      <c r="AS1879" s="176"/>
      <c r="AT1879" s="177"/>
      <c r="AU1879" s="176"/>
      <c r="AV1879" s="177"/>
      <c r="AW1879" s="176"/>
      <c r="AX1879" s="178"/>
      <c r="AY1879" s="178"/>
      <c r="AZ1879" s="178"/>
      <c r="BA1879" s="178"/>
      <c r="BB1879" s="178"/>
      <c r="BC1879" s="178"/>
      <c r="BD1879" s="178"/>
      <c r="BY1879" s="177"/>
      <c r="CF1879" s="178"/>
    </row>
    <row r="1880" spans="40:84" x14ac:dyDescent="0.2">
      <c r="AN1880" s="177"/>
      <c r="AO1880" s="176"/>
      <c r="AP1880" s="177"/>
      <c r="AQ1880" s="176"/>
      <c r="AR1880" s="177"/>
      <c r="AS1880" s="176"/>
      <c r="AT1880" s="177"/>
      <c r="AU1880" s="176"/>
      <c r="AV1880" s="177"/>
      <c r="AW1880" s="176"/>
      <c r="AX1880" s="178"/>
      <c r="AY1880" s="178"/>
      <c r="AZ1880" s="178"/>
      <c r="BA1880" s="178"/>
      <c r="BB1880" s="178"/>
      <c r="BC1880" s="178"/>
      <c r="BD1880" s="178"/>
      <c r="BY1880" s="177"/>
      <c r="CF1880" s="178"/>
    </row>
    <row r="1881" spans="40:84" x14ac:dyDescent="0.2">
      <c r="AN1881" s="177"/>
      <c r="AO1881" s="176"/>
      <c r="AP1881" s="177"/>
      <c r="AQ1881" s="176"/>
      <c r="AR1881" s="177"/>
      <c r="AS1881" s="176"/>
      <c r="AT1881" s="177"/>
      <c r="AU1881" s="176"/>
      <c r="AV1881" s="177"/>
      <c r="AW1881" s="176"/>
      <c r="AX1881" s="178"/>
      <c r="AY1881" s="178"/>
      <c r="AZ1881" s="178"/>
      <c r="BA1881" s="178"/>
      <c r="BB1881" s="178"/>
      <c r="BC1881" s="178"/>
      <c r="BD1881" s="178"/>
      <c r="BY1881" s="177"/>
      <c r="CF1881" s="178"/>
    </row>
    <row r="1882" spans="40:84" x14ac:dyDescent="0.2">
      <c r="AN1882" s="177"/>
      <c r="AO1882" s="176"/>
      <c r="AP1882" s="177"/>
      <c r="AQ1882" s="176"/>
      <c r="AR1882" s="177"/>
      <c r="AS1882" s="176"/>
      <c r="AT1882" s="177"/>
      <c r="AU1882" s="176"/>
      <c r="AV1882" s="177"/>
      <c r="AW1882" s="176"/>
      <c r="AX1882" s="178"/>
      <c r="AY1882" s="178"/>
      <c r="AZ1882" s="178"/>
      <c r="BA1882" s="178"/>
      <c r="BB1882" s="178"/>
      <c r="BC1882" s="178"/>
      <c r="BD1882" s="178"/>
      <c r="BY1882" s="177"/>
      <c r="CF1882" s="178"/>
    </row>
    <row r="1883" spans="40:84" x14ac:dyDescent="0.2">
      <c r="AN1883" s="177"/>
      <c r="AO1883" s="176"/>
      <c r="AP1883" s="177"/>
      <c r="AQ1883" s="176"/>
      <c r="AR1883" s="177"/>
      <c r="AS1883" s="176"/>
      <c r="AT1883" s="177"/>
      <c r="AU1883" s="176"/>
      <c r="AV1883" s="177"/>
      <c r="AW1883" s="176"/>
      <c r="AX1883" s="178"/>
      <c r="AY1883" s="178"/>
      <c r="AZ1883" s="178"/>
      <c r="BA1883" s="178"/>
      <c r="BB1883" s="178"/>
      <c r="BC1883" s="178"/>
      <c r="BD1883" s="178"/>
      <c r="BY1883" s="177"/>
      <c r="CF1883" s="178"/>
    </row>
    <row r="1884" spans="40:84" x14ac:dyDescent="0.2">
      <c r="AN1884" s="177"/>
      <c r="AO1884" s="176"/>
      <c r="AP1884" s="177"/>
      <c r="AQ1884" s="176"/>
      <c r="AR1884" s="177"/>
      <c r="AS1884" s="176"/>
      <c r="AT1884" s="177"/>
      <c r="AU1884" s="176"/>
      <c r="AV1884" s="177"/>
      <c r="AW1884" s="176"/>
      <c r="AX1884" s="178"/>
      <c r="AY1884" s="178"/>
      <c r="AZ1884" s="178"/>
      <c r="BA1884" s="178"/>
      <c r="BB1884" s="178"/>
      <c r="BC1884" s="178"/>
      <c r="BD1884" s="178"/>
      <c r="BY1884" s="177"/>
      <c r="CF1884" s="178"/>
    </row>
    <row r="1885" spans="40:84" x14ac:dyDescent="0.2">
      <c r="AN1885" s="177"/>
      <c r="AO1885" s="176"/>
      <c r="AP1885" s="177"/>
      <c r="AQ1885" s="176"/>
      <c r="AR1885" s="177"/>
      <c r="AS1885" s="176"/>
      <c r="AT1885" s="177"/>
      <c r="AU1885" s="176"/>
      <c r="AV1885" s="177"/>
      <c r="AW1885" s="176"/>
      <c r="AX1885" s="178"/>
      <c r="AY1885" s="178"/>
      <c r="AZ1885" s="178"/>
      <c r="BA1885" s="178"/>
      <c r="BB1885" s="178"/>
      <c r="BC1885" s="178"/>
      <c r="BD1885" s="178"/>
      <c r="BY1885" s="177"/>
      <c r="CF1885" s="178"/>
    </row>
    <row r="1886" spans="40:84" x14ac:dyDescent="0.2">
      <c r="AN1886" s="177"/>
      <c r="AO1886" s="176"/>
      <c r="AP1886" s="177"/>
      <c r="AQ1886" s="176"/>
      <c r="AR1886" s="177"/>
      <c r="AS1886" s="176"/>
      <c r="AT1886" s="177"/>
      <c r="AU1886" s="176"/>
      <c r="AV1886" s="177"/>
      <c r="AW1886" s="176"/>
      <c r="AX1886" s="178"/>
      <c r="AY1886" s="178"/>
      <c r="AZ1886" s="178"/>
      <c r="BA1886" s="178"/>
      <c r="BB1886" s="178"/>
      <c r="BC1886" s="178"/>
      <c r="BD1886" s="178"/>
      <c r="BY1886" s="177"/>
      <c r="CF1886" s="178"/>
    </row>
    <row r="1887" spans="40:84" x14ac:dyDescent="0.2">
      <c r="AN1887" s="177"/>
      <c r="AO1887" s="176"/>
      <c r="AP1887" s="177"/>
      <c r="AQ1887" s="176"/>
      <c r="AR1887" s="177"/>
      <c r="AS1887" s="176"/>
      <c r="AT1887" s="177"/>
      <c r="AU1887" s="176"/>
      <c r="AV1887" s="177"/>
      <c r="AW1887" s="176"/>
      <c r="AX1887" s="178"/>
      <c r="AY1887" s="178"/>
      <c r="AZ1887" s="178"/>
      <c r="BA1887" s="178"/>
      <c r="BB1887" s="178"/>
      <c r="BC1887" s="178"/>
      <c r="BD1887" s="178"/>
      <c r="BY1887" s="177"/>
      <c r="CF1887" s="178"/>
    </row>
    <row r="1888" spans="40:84" x14ac:dyDescent="0.2">
      <c r="AN1888" s="177"/>
      <c r="AO1888" s="176"/>
      <c r="AP1888" s="177"/>
      <c r="AQ1888" s="176"/>
      <c r="AR1888" s="177"/>
      <c r="AS1888" s="176"/>
      <c r="AT1888" s="177"/>
      <c r="AU1888" s="176"/>
      <c r="AV1888" s="177"/>
      <c r="AW1888" s="176"/>
      <c r="AX1888" s="178"/>
      <c r="AY1888" s="178"/>
      <c r="AZ1888" s="178"/>
      <c r="BA1888" s="178"/>
      <c r="BB1888" s="178"/>
      <c r="BC1888" s="178"/>
      <c r="BD1888" s="178"/>
      <c r="BY1888" s="177"/>
      <c r="CF1888" s="178"/>
    </row>
    <row r="1889" spans="40:84" x14ac:dyDescent="0.2">
      <c r="AN1889" s="177"/>
      <c r="AO1889" s="176"/>
      <c r="AP1889" s="177"/>
      <c r="AQ1889" s="176"/>
      <c r="AR1889" s="177"/>
      <c r="AS1889" s="176"/>
      <c r="AT1889" s="177"/>
      <c r="AU1889" s="176"/>
      <c r="AV1889" s="177"/>
      <c r="AW1889" s="176"/>
      <c r="AX1889" s="178"/>
      <c r="AY1889" s="178"/>
      <c r="AZ1889" s="178"/>
      <c r="BA1889" s="178"/>
      <c r="BB1889" s="178"/>
      <c r="BC1889" s="178"/>
      <c r="BD1889" s="178"/>
      <c r="BY1889" s="177"/>
      <c r="CF1889" s="178"/>
    </row>
    <row r="1890" spans="40:84" x14ac:dyDescent="0.2">
      <c r="AN1890" s="177"/>
      <c r="AO1890" s="176"/>
      <c r="AP1890" s="177"/>
      <c r="AQ1890" s="176"/>
      <c r="AR1890" s="177"/>
      <c r="AS1890" s="176"/>
      <c r="AT1890" s="177"/>
      <c r="AU1890" s="176"/>
      <c r="AV1890" s="177"/>
      <c r="AW1890" s="176"/>
      <c r="AX1890" s="178"/>
      <c r="AY1890" s="178"/>
      <c r="AZ1890" s="178"/>
      <c r="BA1890" s="178"/>
      <c r="BB1890" s="178"/>
      <c r="BC1890" s="178"/>
      <c r="BD1890" s="178"/>
      <c r="BY1890" s="177"/>
      <c r="CF1890" s="178"/>
    </row>
    <row r="1891" spans="40:84" x14ac:dyDescent="0.2">
      <c r="AN1891" s="177"/>
      <c r="AO1891" s="176"/>
      <c r="AP1891" s="177"/>
      <c r="AQ1891" s="176"/>
      <c r="AR1891" s="177"/>
      <c r="AS1891" s="176"/>
      <c r="AT1891" s="177"/>
      <c r="AU1891" s="176"/>
      <c r="AV1891" s="177"/>
      <c r="AW1891" s="176"/>
      <c r="AX1891" s="178"/>
      <c r="AY1891" s="178"/>
      <c r="AZ1891" s="178"/>
      <c r="BA1891" s="178"/>
      <c r="BB1891" s="178"/>
      <c r="BC1891" s="178"/>
      <c r="BD1891" s="178"/>
      <c r="BY1891" s="177"/>
      <c r="CF1891" s="178"/>
    </row>
    <row r="1892" spans="40:84" x14ac:dyDescent="0.2">
      <c r="AN1892" s="177"/>
      <c r="AO1892" s="176"/>
      <c r="AP1892" s="177"/>
      <c r="AQ1892" s="176"/>
      <c r="AR1892" s="177"/>
      <c r="AS1892" s="176"/>
      <c r="AT1892" s="177"/>
      <c r="AU1892" s="176"/>
      <c r="AV1892" s="177"/>
      <c r="AW1892" s="176"/>
      <c r="AX1892" s="178"/>
      <c r="AY1892" s="178"/>
      <c r="AZ1892" s="178"/>
      <c r="BA1892" s="178"/>
      <c r="BB1892" s="178"/>
      <c r="BC1892" s="178"/>
      <c r="BD1892" s="178"/>
      <c r="BY1892" s="177"/>
      <c r="CF1892" s="178"/>
    </row>
    <row r="1893" spans="40:84" x14ac:dyDescent="0.2">
      <c r="AN1893" s="177"/>
      <c r="AO1893" s="176"/>
      <c r="AP1893" s="177"/>
      <c r="AQ1893" s="176"/>
      <c r="AR1893" s="177"/>
      <c r="AS1893" s="176"/>
      <c r="AT1893" s="177"/>
      <c r="AU1893" s="176"/>
      <c r="AV1893" s="177"/>
      <c r="AW1893" s="176"/>
      <c r="AX1893" s="178"/>
      <c r="AY1893" s="178"/>
      <c r="AZ1893" s="178"/>
      <c r="BA1893" s="178"/>
      <c r="BB1893" s="178"/>
      <c r="BC1893" s="178"/>
      <c r="BD1893" s="178"/>
      <c r="BY1893" s="177"/>
      <c r="CF1893" s="178"/>
    </row>
    <row r="1894" spans="40:84" x14ac:dyDescent="0.2">
      <c r="AN1894" s="177"/>
      <c r="AO1894" s="176"/>
      <c r="AP1894" s="177"/>
      <c r="AQ1894" s="176"/>
      <c r="AR1894" s="177"/>
      <c r="AS1894" s="176"/>
      <c r="AT1894" s="177"/>
      <c r="AU1894" s="176"/>
      <c r="AV1894" s="177"/>
      <c r="AW1894" s="176"/>
      <c r="AX1894" s="178"/>
      <c r="AY1894" s="178"/>
      <c r="AZ1894" s="178"/>
      <c r="BA1894" s="178"/>
      <c r="BB1894" s="178"/>
      <c r="BC1894" s="178"/>
      <c r="BD1894" s="178"/>
      <c r="BY1894" s="177"/>
      <c r="CF1894" s="178"/>
    </row>
    <row r="1895" spans="40:84" x14ac:dyDescent="0.2">
      <c r="AN1895" s="177"/>
      <c r="AO1895" s="176"/>
      <c r="AP1895" s="177"/>
      <c r="AQ1895" s="176"/>
      <c r="AR1895" s="177"/>
      <c r="AS1895" s="176"/>
      <c r="AT1895" s="177"/>
      <c r="AU1895" s="176"/>
      <c r="AV1895" s="177"/>
      <c r="AW1895" s="176"/>
      <c r="AX1895" s="178"/>
      <c r="AY1895" s="178"/>
      <c r="AZ1895" s="178"/>
      <c r="BA1895" s="178"/>
      <c r="BB1895" s="178"/>
      <c r="BC1895" s="178"/>
      <c r="BD1895" s="178"/>
      <c r="BY1895" s="177"/>
      <c r="CF1895" s="178"/>
    </row>
    <row r="1896" spans="40:84" x14ac:dyDescent="0.2">
      <c r="AN1896" s="177"/>
      <c r="AO1896" s="176"/>
      <c r="AP1896" s="177"/>
      <c r="AQ1896" s="176"/>
      <c r="AR1896" s="177"/>
      <c r="AS1896" s="176"/>
      <c r="AT1896" s="177"/>
      <c r="AU1896" s="176"/>
      <c r="AV1896" s="177"/>
      <c r="AW1896" s="176"/>
      <c r="AX1896" s="178"/>
      <c r="AY1896" s="178"/>
      <c r="AZ1896" s="178"/>
      <c r="BA1896" s="178"/>
      <c r="BB1896" s="178"/>
      <c r="BC1896" s="178"/>
      <c r="BD1896" s="178"/>
      <c r="BY1896" s="177"/>
      <c r="CF1896" s="178"/>
    </row>
    <row r="1897" spans="40:84" x14ac:dyDescent="0.2">
      <c r="AN1897" s="177"/>
      <c r="AO1897" s="176"/>
      <c r="AP1897" s="177"/>
      <c r="AQ1897" s="176"/>
      <c r="AR1897" s="177"/>
      <c r="AS1897" s="176"/>
      <c r="AT1897" s="177"/>
      <c r="AU1897" s="176"/>
      <c r="AV1897" s="177"/>
      <c r="AW1897" s="176"/>
      <c r="AX1897" s="178"/>
      <c r="AY1897" s="178"/>
      <c r="AZ1897" s="178"/>
      <c r="BA1897" s="178"/>
      <c r="BB1897" s="178"/>
      <c r="BC1897" s="178"/>
      <c r="BD1897" s="178"/>
      <c r="BY1897" s="177"/>
      <c r="CF1897" s="178"/>
    </row>
    <row r="1898" spans="40:84" x14ac:dyDescent="0.2">
      <c r="AN1898" s="177"/>
      <c r="AO1898" s="176"/>
      <c r="AP1898" s="177"/>
      <c r="AQ1898" s="176"/>
      <c r="AR1898" s="177"/>
      <c r="AS1898" s="176"/>
      <c r="AT1898" s="177"/>
      <c r="AU1898" s="176"/>
      <c r="AV1898" s="177"/>
      <c r="AW1898" s="176"/>
      <c r="AX1898" s="178"/>
      <c r="AY1898" s="178"/>
      <c r="AZ1898" s="178"/>
      <c r="BA1898" s="178"/>
      <c r="BB1898" s="178"/>
      <c r="BC1898" s="178"/>
      <c r="BD1898" s="178"/>
      <c r="BY1898" s="177"/>
      <c r="CF1898" s="178"/>
    </row>
    <row r="1899" spans="40:84" x14ac:dyDescent="0.2">
      <c r="AN1899" s="177"/>
      <c r="AO1899" s="176"/>
      <c r="AP1899" s="177"/>
      <c r="AQ1899" s="176"/>
      <c r="AR1899" s="177"/>
      <c r="AS1899" s="176"/>
      <c r="AT1899" s="177"/>
      <c r="AU1899" s="176"/>
      <c r="AV1899" s="177"/>
      <c r="AW1899" s="176"/>
      <c r="AX1899" s="178"/>
      <c r="AY1899" s="178"/>
      <c r="AZ1899" s="178"/>
      <c r="BA1899" s="178"/>
      <c r="BB1899" s="178"/>
      <c r="BC1899" s="178"/>
      <c r="BD1899" s="178"/>
      <c r="BY1899" s="177"/>
      <c r="CF1899" s="178"/>
    </row>
    <row r="1900" spans="40:84" x14ac:dyDescent="0.2">
      <c r="AN1900" s="177"/>
      <c r="AO1900" s="176"/>
      <c r="AP1900" s="177"/>
      <c r="AQ1900" s="176"/>
      <c r="AR1900" s="177"/>
      <c r="AS1900" s="176"/>
      <c r="AT1900" s="177"/>
      <c r="AU1900" s="176"/>
      <c r="AV1900" s="177"/>
      <c r="AW1900" s="176"/>
      <c r="AX1900" s="178"/>
      <c r="AY1900" s="178"/>
      <c r="AZ1900" s="178"/>
      <c r="BA1900" s="178"/>
      <c r="BB1900" s="178"/>
      <c r="BC1900" s="178"/>
      <c r="BD1900" s="178"/>
      <c r="BY1900" s="177"/>
      <c r="CF1900" s="178"/>
    </row>
    <row r="1901" spans="40:84" x14ac:dyDescent="0.2">
      <c r="AN1901" s="177"/>
      <c r="AO1901" s="176"/>
      <c r="AP1901" s="177"/>
      <c r="AQ1901" s="176"/>
      <c r="AR1901" s="177"/>
      <c r="AS1901" s="176"/>
      <c r="AT1901" s="177"/>
      <c r="AU1901" s="176"/>
      <c r="AV1901" s="177"/>
      <c r="AW1901" s="176"/>
      <c r="AX1901" s="178"/>
      <c r="AY1901" s="178"/>
      <c r="AZ1901" s="178"/>
      <c r="BA1901" s="178"/>
      <c r="BB1901" s="178"/>
      <c r="BC1901" s="178"/>
      <c r="BD1901" s="178"/>
      <c r="BY1901" s="177"/>
      <c r="CF1901" s="178"/>
    </row>
    <row r="1902" spans="40:84" x14ac:dyDescent="0.2">
      <c r="AN1902" s="177"/>
      <c r="AO1902" s="176"/>
      <c r="AP1902" s="177"/>
      <c r="AQ1902" s="176"/>
      <c r="AR1902" s="177"/>
      <c r="AS1902" s="176"/>
      <c r="AT1902" s="177"/>
      <c r="AU1902" s="176"/>
      <c r="AV1902" s="177"/>
      <c r="AW1902" s="176"/>
      <c r="AX1902" s="178"/>
      <c r="AY1902" s="178"/>
      <c r="AZ1902" s="178"/>
      <c r="BA1902" s="178"/>
      <c r="BB1902" s="178"/>
      <c r="BC1902" s="178"/>
      <c r="BD1902" s="178"/>
      <c r="BY1902" s="177"/>
      <c r="CF1902" s="178"/>
    </row>
    <row r="1903" spans="40:84" x14ac:dyDescent="0.2">
      <c r="AN1903" s="177"/>
      <c r="AO1903" s="176"/>
      <c r="AP1903" s="177"/>
      <c r="AQ1903" s="176"/>
      <c r="AR1903" s="177"/>
      <c r="AS1903" s="176"/>
      <c r="AT1903" s="177"/>
      <c r="AU1903" s="176"/>
      <c r="AV1903" s="177"/>
      <c r="AW1903" s="176"/>
      <c r="AX1903" s="178"/>
      <c r="AY1903" s="178"/>
      <c r="AZ1903" s="178"/>
      <c r="BA1903" s="178"/>
      <c r="BB1903" s="178"/>
      <c r="BC1903" s="178"/>
      <c r="BD1903" s="178"/>
      <c r="BY1903" s="177"/>
      <c r="CF1903" s="178"/>
    </row>
    <row r="1904" spans="40:84" x14ac:dyDescent="0.2">
      <c r="AN1904" s="177"/>
      <c r="AO1904" s="176"/>
      <c r="AP1904" s="177"/>
      <c r="AQ1904" s="176"/>
      <c r="AR1904" s="177"/>
      <c r="AS1904" s="176"/>
      <c r="AT1904" s="177"/>
      <c r="AU1904" s="176"/>
      <c r="AV1904" s="177"/>
      <c r="AW1904" s="176"/>
      <c r="AX1904" s="178"/>
      <c r="AY1904" s="178"/>
      <c r="AZ1904" s="178"/>
      <c r="BA1904" s="178"/>
      <c r="BB1904" s="178"/>
      <c r="BC1904" s="178"/>
      <c r="BD1904" s="178"/>
      <c r="BY1904" s="177"/>
      <c r="CF1904" s="178"/>
    </row>
    <row r="1905" spans="40:84" x14ac:dyDescent="0.2">
      <c r="AN1905" s="177"/>
      <c r="AO1905" s="176"/>
      <c r="AP1905" s="177"/>
      <c r="AQ1905" s="176"/>
      <c r="AR1905" s="177"/>
      <c r="AS1905" s="176"/>
      <c r="AT1905" s="177"/>
      <c r="AU1905" s="176"/>
      <c r="AV1905" s="177"/>
      <c r="AW1905" s="176"/>
      <c r="AX1905" s="178"/>
      <c r="AY1905" s="178"/>
      <c r="AZ1905" s="178"/>
      <c r="BA1905" s="178"/>
      <c r="BB1905" s="178"/>
      <c r="BC1905" s="178"/>
      <c r="BD1905" s="178"/>
      <c r="BY1905" s="177"/>
      <c r="CF1905" s="178"/>
    </row>
    <row r="1906" spans="40:84" x14ac:dyDescent="0.2">
      <c r="AN1906" s="177"/>
      <c r="AO1906" s="176"/>
      <c r="AP1906" s="177"/>
      <c r="AQ1906" s="176"/>
      <c r="AR1906" s="177"/>
      <c r="AS1906" s="176"/>
      <c r="AT1906" s="177"/>
      <c r="AU1906" s="176"/>
      <c r="AV1906" s="177"/>
      <c r="AW1906" s="176"/>
      <c r="AX1906" s="178"/>
      <c r="AY1906" s="178"/>
      <c r="AZ1906" s="178"/>
      <c r="BA1906" s="178"/>
      <c r="BB1906" s="178"/>
      <c r="BC1906" s="178"/>
      <c r="BD1906" s="178"/>
      <c r="BY1906" s="177"/>
      <c r="CF1906" s="178"/>
    </row>
    <row r="1907" spans="40:84" x14ac:dyDescent="0.2">
      <c r="AN1907" s="177"/>
      <c r="AO1907" s="176"/>
      <c r="AP1907" s="177"/>
      <c r="AQ1907" s="176"/>
      <c r="AR1907" s="177"/>
      <c r="AS1907" s="176"/>
      <c r="AT1907" s="177"/>
      <c r="AU1907" s="176"/>
      <c r="AV1907" s="177"/>
      <c r="AW1907" s="176"/>
      <c r="AX1907" s="178"/>
      <c r="AY1907" s="178"/>
      <c r="AZ1907" s="178"/>
      <c r="BA1907" s="178"/>
      <c r="BB1907" s="178"/>
      <c r="BC1907" s="178"/>
      <c r="BD1907" s="178"/>
      <c r="BY1907" s="177"/>
      <c r="CF1907" s="178"/>
    </row>
    <row r="1908" spans="40:84" x14ac:dyDescent="0.2">
      <c r="AN1908" s="177"/>
      <c r="AO1908" s="176"/>
      <c r="AP1908" s="177"/>
      <c r="AQ1908" s="176"/>
      <c r="AR1908" s="177"/>
      <c r="AS1908" s="176"/>
      <c r="AT1908" s="177"/>
      <c r="AU1908" s="176"/>
      <c r="AV1908" s="177"/>
      <c r="AW1908" s="176"/>
      <c r="AX1908" s="178"/>
      <c r="AY1908" s="178"/>
      <c r="AZ1908" s="178"/>
      <c r="BA1908" s="178"/>
      <c r="BB1908" s="178"/>
      <c r="BC1908" s="178"/>
      <c r="BD1908" s="178"/>
      <c r="BY1908" s="177"/>
      <c r="CF1908" s="178"/>
    </row>
    <row r="1909" spans="40:84" x14ac:dyDescent="0.2">
      <c r="AN1909" s="177"/>
      <c r="AO1909" s="176"/>
      <c r="AP1909" s="177"/>
      <c r="AQ1909" s="176"/>
      <c r="AR1909" s="177"/>
      <c r="AS1909" s="176"/>
      <c r="AT1909" s="177"/>
      <c r="AU1909" s="176"/>
      <c r="AV1909" s="177"/>
      <c r="AW1909" s="176"/>
      <c r="AX1909" s="178"/>
      <c r="AY1909" s="178"/>
      <c r="AZ1909" s="178"/>
      <c r="BA1909" s="178"/>
      <c r="BB1909" s="178"/>
      <c r="BC1909" s="178"/>
      <c r="BD1909" s="178"/>
      <c r="BY1909" s="177"/>
      <c r="CF1909" s="178"/>
    </row>
    <row r="1910" spans="40:84" x14ac:dyDescent="0.2">
      <c r="AN1910" s="177"/>
      <c r="AO1910" s="176"/>
      <c r="AP1910" s="177"/>
      <c r="AQ1910" s="176"/>
      <c r="AR1910" s="177"/>
      <c r="AS1910" s="176"/>
      <c r="AT1910" s="177"/>
      <c r="AU1910" s="176"/>
      <c r="AV1910" s="177"/>
      <c r="AW1910" s="176"/>
      <c r="AX1910" s="178"/>
      <c r="AY1910" s="178"/>
      <c r="AZ1910" s="178"/>
      <c r="BA1910" s="178"/>
      <c r="BB1910" s="178"/>
      <c r="BC1910" s="178"/>
      <c r="BD1910" s="178"/>
      <c r="BY1910" s="177"/>
      <c r="CF1910" s="178"/>
    </row>
    <row r="1911" spans="40:84" x14ac:dyDescent="0.2">
      <c r="AN1911" s="177"/>
      <c r="AO1911" s="176"/>
      <c r="AP1911" s="177"/>
      <c r="AQ1911" s="176"/>
      <c r="AR1911" s="177"/>
      <c r="AS1911" s="176"/>
      <c r="AT1911" s="177"/>
      <c r="AU1911" s="176"/>
      <c r="AV1911" s="177"/>
      <c r="AW1911" s="176"/>
      <c r="AX1911" s="178"/>
      <c r="AY1911" s="178"/>
      <c r="AZ1911" s="178"/>
      <c r="BA1911" s="178"/>
      <c r="BB1911" s="178"/>
      <c r="BC1911" s="178"/>
      <c r="BD1911" s="178"/>
      <c r="BY1911" s="177"/>
      <c r="CF1911" s="178"/>
    </row>
    <row r="1912" spans="40:84" x14ac:dyDescent="0.2">
      <c r="AN1912" s="177"/>
      <c r="AO1912" s="176"/>
      <c r="AP1912" s="177"/>
      <c r="AQ1912" s="176"/>
      <c r="AR1912" s="177"/>
      <c r="AS1912" s="176"/>
      <c r="AT1912" s="177"/>
      <c r="AU1912" s="176"/>
      <c r="AV1912" s="177"/>
      <c r="AW1912" s="176"/>
      <c r="AX1912" s="178"/>
      <c r="AY1912" s="178"/>
      <c r="AZ1912" s="178"/>
      <c r="BA1912" s="178"/>
      <c r="BB1912" s="178"/>
      <c r="BC1912" s="178"/>
      <c r="BD1912" s="178"/>
      <c r="BY1912" s="177"/>
      <c r="CF1912" s="178"/>
    </row>
    <row r="1913" spans="40:84" x14ac:dyDescent="0.2">
      <c r="AN1913" s="177"/>
      <c r="AO1913" s="176"/>
      <c r="AP1913" s="177"/>
      <c r="AQ1913" s="176"/>
      <c r="AR1913" s="177"/>
      <c r="AS1913" s="176"/>
      <c r="AT1913" s="177"/>
      <c r="AU1913" s="176"/>
      <c r="AV1913" s="177"/>
      <c r="AW1913" s="176"/>
      <c r="AX1913" s="178"/>
      <c r="AY1913" s="178"/>
      <c r="AZ1913" s="178"/>
      <c r="BA1913" s="178"/>
      <c r="BB1913" s="178"/>
      <c r="BC1913" s="178"/>
      <c r="BD1913" s="178"/>
      <c r="BY1913" s="177"/>
      <c r="CF1913" s="178"/>
    </row>
    <row r="1914" spans="40:84" x14ac:dyDescent="0.2">
      <c r="AN1914" s="177"/>
      <c r="AO1914" s="176"/>
      <c r="AP1914" s="177"/>
      <c r="AQ1914" s="176"/>
      <c r="AR1914" s="177"/>
      <c r="AS1914" s="176"/>
      <c r="AT1914" s="177"/>
      <c r="AU1914" s="176"/>
      <c r="AV1914" s="177"/>
      <c r="AW1914" s="176"/>
      <c r="AX1914" s="178"/>
      <c r="AY1914" s="178"/>
      <c r="AZ1914" s="178"/>
      <c r="BA1914" s="178"/>
      <c r="BB1914" s="178"/>
      <c r="BC1914" s="178"/>
      <c r="BD1914" s="178"/>
      <c r="BY1914" s="177"/>
      <c r="CF1914" s="178"/>
    </row>
    <row r="1915" spans="40:84" x14ac:dyDescent="0.2">
      <c r="AN1915" s="177"/>
      <c r="AO1915" s="176"/>
      <c r="AP1915" s="177"/>
      <c r="AQ1915" s="176"/>
      <c r="AR1915" s="177"/>
      <c r="AS1915" s="176"/>
      <c r="AT1915" s="177"/>
      <c r="AU1915" s="176"/>
      <c r="AV1915" s="177"/>
      <c r="AW1915" s="176"/>
      <c r="AX1915" s="178"/>
      <c r="AY1915" s="178"/>
      <c r="AZ1915" s="178"/>
      <c r="BA1915" s="178"/>
      <c r="BB1915" s="178"/>
      <c r="BC1915" s="178"/>
      <c r="BD1915" s="178"/>
      <c r="BY1915" s="177"/>
      <c r="CF1915" s="178"/>
    </row>
    <row r="1916" spans="40:84" x14ac:dyDescent="0.2">
      <c r="AN1916" s="177"/>
      <c r="AO1916" s="176"/>
      <c r="AP1916" s="177"/>
      <c r="AQ1916" s="176"/>
      <c r="AR1916" s="177"/>
      <c r="AS1916" s="176"/>
      <c r="AT1916" s="177"/>
      <c r="AU1916" s="176"/>
      <c r="AV1916" s="177"/>
      <c r="AW1916" s="176"/>
      <c r="AX1916" s="178"/>
      <c r="AY1916" s="178"/>
      <c r="AZ1916" s="178"/>
      <c r="BA1916" s="178"/>
      <c r="BB1916" s="178"/>
      <c r="BC1916" s="178"/>
      <c r="BD1916" s="178"/>
      <c r="BY1916" s="177"/>
      <c r="CF1916" s="178"/>
    </row>
    <row r="1917" spans="40:84" x14ac:dyDescent="0.2">
      <c r="AN1917" s="177"/>
      <c r="AO1917" s="176"/>
      <c r="AP1917" s="177"/>
      <c r="AQ1917" s="176"/>
      <c r="AR1917" s="177"/>
      <c r="AS1917" s="176"/>
      <c r="AT1917" s="177"/>
      <c r="AU1917" s="176"/>
      <c r="AV1917" s="177"/>
      <c r="AW1917" s="176"/>
      <c r="AX1917" s="178"/>
      <c r="AY1917" s="178"/>
      <c r="AZ1917" s="178"/>
      <c r="BA1917" s="178"/>
      <c r="BB1917" s="178"/>
      <c r="BC1917" s="178"/>
      <c r="BD1917" s="178"/>
      <c r="BY1917" s="177"/>
      <c r="CF1917" s="178"/>
    </row>
    <row r="1918" spans="40:84" x14ac:dyDescent="0.2">
      <c r="AN1918" s="177"/>
      <c r="AO1918" s="176"/>
      <c r="AP1918" s="177"/>
      <c r="AQ1918" s="176"/>
      <c r="AR1918" s="177"/>
      <c r="AS1918" s="176"/>
      <c r="AT1918" s="177"/>
      <c r="AU1918" s="176"/>
      <c r="AV1918" s="177"/>
      <c r="AW1918" s="176"/>
      <c r="AX1918" s="178"/>
      <c r="AY1918" s="178"/>
      <c r="AZ1918" s="178"/>
      <c r="BA1918" s="178"/>
      <c r="BB1918" s="178"/>
      <c r="BC1918" s="178"/>
      <c r="BD1918" s="178"/>
      <c r="BY1918" s="177"/>
      <c r="CF1918" s="178"/>
    </row>
    <row r="1919" spans="40:84" x14ac:dyDescent="0.2">
      <c r="AN1919" s="177"/>
      <c r="AO1919" s="176"/>
      <c r="AP1919" s="177"/>
      <c r="AQ1919" s="176"/>
      <c r="AR1919" s="177"/>
      <c r="AS1919" s="176"/>
      <c r="AT1919" s="177"/>
      <c r="AU1919" s="176"/>
      <c r="AV1919" s="177"/>
      <c r="AW1919" s="176"/>
      <c r="AX1919" s="178"/>
      <c r="AY1919" s="178"/>
      <c r="AZ1919" s="178"/>
      <c r="BA1919" s="178"/>
      <c r="BB1919" s="178"/>
      <c r="BC1919" s="178"/>
      <c r="BD1919" s="178"/>
      <c r="BY1919" s="177"/>
      <c r="CF1919" s="178"/>
    </row>
    <row r="1920" spans="40:84" x14ac:dyDescent="0.2">
      <c r="AN1920" s="177"/>
      <c r="AO1920" s="176"/>
      <c r="AP1920" s="177"/>
      <c r="AQ1920" s="176"/>
      <c r="AR1920" s="177"/>
      <c r="AS1920" s="176"/>
      <c r="AT1920" s="177"/>
      <c r="AU1920" s="176"/>
      <c r="AV1920" s="177"/>
      <c r="AW1920" s="176"/>
      <c r="AX1920" s="178"/>
      <c r="AY1920" s="178"/>
      <c r="AZ1920" s="178"/>
      <c r="BA1920" s="178"/>
      <c r="BB1920" s="178"/>
      <c r="BC1920" s="178"/>
      <c r="BD1920" s="178"/>
      <c r="BY1920" s="177"/>
      <c r="CF1920" s="178"/>
    </row>
    <row r="1921" spans="40:84" x14ac:dyDescent="0.2">
      <c r="AN1921" s="177"/>
      <c r="AO1921" s="176"/>
      <c r="AP1921" s="177"/>
      <c r="AQ1921" s="176"/>
      <c r="AR1921" s="177"/>
      <c r="AS1921" s="176"/>
      <c r="AT1921" s="177"/>
      <c r="AU1921" s="176"/>
      <c r="AV1921" s="177"/>
      <c r="AW1921" s="176"/>
      <c r="AX1921" s="178"/>
      <c r="AY1921" s="178"/>
      <c r="AZ1921" s="178"/>
      <c r="BA1921" s="178"/>
      <c r="BB1921" s="178"/>
      <c r="BC1921" s="178"/>
      <c r="BD1921" s="178"/>
      <c r="BY1921" s="177"/>
      <c r="CF1921" s="178"/>
    </row>
    <row r="1922" spans="40:84" x14ac:dyDescent="0.2">
      <c r="AN1922" s="177"/>
      <c r="AO1922" s="176"/>
      <c r="AP1922" s="177"/>
      <c r="AQ1922" s="176"/>
      <c r="AR1922" s="177"/>
      <c r="AS1922" s="176"/>
      <c r="AT1922" s="177"/>
      <c r="AU1922" s="176"/>
      <c r="AV1922" s="177"/>
      <c r="AW1922" s="176"/>
      <c r="AX1922" s="178"/>
      <c r="AY1922" s="178"/>
      <c r="AZ1922" s="178"/>
      <c r="BA1922" s="178"/>
      <c r="BB1922" s="178"/>
      <c r="BC1922" s="178"/>
      <c r="BD1922" s="178"/>
      <c r="BY1922" s="177"/>
      <c r="CF1922" s="178"/>
    </row>
    <row r="1923" spans="40:84" x14ac:dyDescent="0.2">
      <c r="AN1923" s="177"/>
      <c r="AO1923" s="176"/>
      <c r="AP1923" s="177"/>
      <c r="AQ1923" s="176"/>
      <c r="AR1923" s="177"/>
      <c r="AS1923" s="176"/>
      <c r="AT1923" s="177"/>
      <c r="AU1923" s="176"/>
      <c r="AV1923" s="177"/>
      <c r="AW1923" s="176"/>
      <c r="AX1923" s="178"/>
      <c r="AY1923" s="178"/>
      <c r="AZ1923" s="178"/>
      <c r="BA1923" s="178"/>
      <c r="BB1923" s="178"/>
      <c r="BC1923" s="178"/>
      <c r="BD1923" s="178"/>
      <c r="BY1923" s="177"/>
      <c r="CF1923" s="178"/>
    </row>
    <row r="1924" spans="40:84" x14ac:dyDescent="0.2">
      <c r="AN1924" s="177"/>
      <c r="AO1924" s="176"/>
      <c r="AP1924" s="177"/>
      <c r="AQ1924" s="176"/>
      <c r="AR1924" s="177"/>
      <c r="AS1924" s="176"/>
      <c r="AT1924" s="177"/>
      <c r="AU1924" s="176"/>
      <c r="AV1924" s="177"/>
      <c r="AW1924" s="176"/>
      <c r="AX1924" s="178"/>
      <c r="AY1924" s="178"/>
      <c r="AZ1924" s="178"/>
      <c r="BA1924" s="178"/>
      <c r="BB1924" s="178"/>
      <c r="BC1924" s="178"/>
      <c r="BD1924" s="178"/>
      <c r="BY1924" s="177"/>
      <c r="CF1924" s="178"/>
    </row>
    <row r="1925" spans="40:84" x14ac:dyDescent="0.2">
      <c r="AN1925" s="177"/>
      <c r="AO1925" s="176"/>
      <c r="AP1925" s="177"/>
      <c r="AQ1925" s="176"/>
      <c r="AR1925" s="177"/>
      <c r="AS1925" s="176"/>
      <c r="AT1925" s="177"/>
      <c r="AU1925" s="176"/>
      <c r="AV1925" s="177"/>
      <c r="AW1925" s="176"/>
      <c r="AX1925" s="178"/>
      <c r="AY1925" s="178"/>
      <c r="AZ1925" s="178"/>
      <c r="BA1925" s="178"/>
      <c r="BB1925" s="178"/>
      <c r="BC1925" s="178"/>
      <c r="BD1925" s="178"/>
      <c r="BY1925" s="177"/>
      <c r="CF1925" s="178"/>
    </row>
    <row r="1926" spans="40:84" x14ac:dyDescent="0.2">
      <c r="AN1926" s="177"/>
      <c r="AO1926" s="176"/>
      <c r="AP1926" s="177"/>
      <c r="AQ1926" s="176"/>
      <c r="AR1926" s="177"/>
      <c r="AS1926" s="176"/>
      <c r="AT1926" s="177"/>
      <c r="AU1926" s="176"/>
      <c r="AV1926" s="177"/>
      <c r="AW1926" s="176"/>
      <c r="AX1926" s="178"/>
      <c r="AY1926" s="178"/>
      <c r="AZ1926" s="178"/>
      <c r="BA1926" s="178"/>
      <c r="BB1926" s="178"/>
      <c r="BC1926" s="178"/>
      <c r="BD1926" s="178"/>
      <c r="BY1926" s="177"/>
      <c r="CF1926" s="178"/>
    </row>
    <row r="1927" spans="40:84" x14ac:dyDescent="0.2">
      <c r="AN1927" s="177"/>
      <c r="AO1927" s="176"/>
      <c r="AP1927" s="177"/>
      <c r="AQ1927" s="176"/>
      <c r="AR1927" s="177"/>
      <c r="AS1927" s="176"/>
      <c r="AT1927" s="177"/>
      <c r="AU1927" s="176"/>
      <c r="AV1927" s="177"/>
      <c r="AW1927" s="176"/>
      <c r="AX1927" s="178"/>
      <c r="AY1927" s="178"/>
      <c r="AZ1927" s="178"/>
      <c r="BA1927" s="178"/>
      <c r="BB1927" s="178"/>
      <c r="BC1927" s="178"/>
      <c r="BD1927" s="178"/>
      <c r="BY1927" s="177"/>
      <c r="CF1927" s="178"/>
    </row>
    <row r="1928" spans="40:84" x14ac:dyDescent="0.2">
      <c r="AN1928" s="177"/>
      <c r="AO1928" s="176"/>
      <c r="AP1928" s="177"/>
      <c r="AQ1928" s="176"/>
      <c r="AR1928" s="177"/>
      <c r="AS1928" s="176"/>
      <c r="AT1928" s="177"/>
      <c r="AU1928" s="176"/>
      <c r="AV1928" s="177"/>
      <c r="AW1928" s="176"/>
      <c r="AX1928" s="178"/>
      <c r="AY1928" s="178"/>
      <c r="AZ1928" s="178"/>
      <c r="BA1928" s="178"/>
      <c r="BB1928" s="178"/>
      <c r="BC1928" s="178"/>
      <c r="BD1928" s="178"/>
      <c r="BY1928" s="177"/>
      <c r="CF1928" s="178"/>
    </row>
    <row r="1929" spans="40:84" x14ac:dyDescent="0.2">
      <c r="AN1929" s="177"/>
      <c r="AO1929" s="176"/>
      <c r="AP1929" s="177"/>
      <c r="AQ1929" s="176"/>
      <c r="AR1929" s="177"/>
      <c r="AS1929" s="176"/>
      <c r="AT1929" s="177"/>
      <c r="AU1929" s="176"/>
      <c r="AV1929" s="177"/>
      <c r="AW1929" s="176"/>
      <c r="AX1929" s="178"/>
      <c r="AY1929" s="178"/>
      <c r="AZ1929" s="178"/>
      <c r="BA1929" s="178"/>
      <c r="BB1929" s="178"/>
      <c r="BC1929" s="178"/>
      <c r="BD1929" s="178"/>
      <c r="BY1929" s="177"/>
      <c r="CF1929" s="178"/>
    </row>
    <row r="1930" spans="40:84" x14ac:dyDescent="0.2">
      <c r="AN1930" s="177"/>
      <c r="AO1930" s="176"/>
      <c r="AP1930" s="177"/>
      <c r="AQ1930" s="176"/>
      <c r="AR1930" s="177"/>
      <c r="AS1930" s="176"/>
      <c r="AT1930" s="177"/>
      <c r="AU1930" s="176"/>
      <c r="AV1930" s="177"/>
      <c r="AW1930" s="176"/>
      <c r="AX1930" s="178"/>
      <c r="AY1930" s="178"/>
      <c r="AZ1930" s="178"/>
      <c r="BA1930" s="178"/>
      <c r="BB1930" s="178"/>
      <c r="BC1930" s="178"/>
      <c r="BD1930" s="178"/>
      <c r="BY1930" s="177"/>
      <c r="CF1930" s="178"/>
    </row>
    <row r="1931" spans="40:84" x14ac:dyDescent="0.2">
      <c r="AN1931" s="177"/>
      <c r="AO1931" s="176"/>
      <c r="AP1931" s="177"/>
      <c r="AQ1931" s="176"/>
      <c r="AR1931" s="177"/>
      <c r="AS1931" s="176"/>
      <c r="AT1931" s="177"/>
      <c r="AU1931" s="176"/>
      <c r="AV1931" s="177"/>
      <c r="AW1931" s="176"/>
      <c r="AX1931" s="178"/>
      <c r="AY1931" s="178"/>
      <c r="AZ1931" s="178"/>
      <c r="BA1931" s="178"/>
      <c r="BB1931" s="178"/>
      <c r="BC1931" s="178"/>
      <c r="BD1931" s="178"/>
      <c r="BY1931" s="177"/>
      <c r="CF1931" s="178"/>
    </row>
    <row r="1932" spans="40:84" x14ac:dyDescent="0.2">
      <c r="AN1932" s="177"/>
      <c r="AO1932" s="176"/>
      <c r="AP1932" s="177"/>
      <c r="AQ1932" s="176"/>
      <c r="AR1932" s="177"/>
      <c r="AS1932" s="176"/>
      <c r="AT1932" s="177"/>
      <c r="AU1932" s="176"/>
      <c r="AV1932" s="177"/>
      <c r="AW1932" s="176"/>
      <c r="AX1932" s="178"/>
      <c r="AY1932" s="178"/>
      <c r="AZ1932" s="178"/>
      <c r="BA1932" s="178"/>
      <c r="BB1932" s="178"/>
      <c r="BC1932" s="178"/>
      <c r="BD1932" s="178"/>
      <c r="BY1932" s="177"/>
      <c r="CF1932" s="178"/>
    </row>
    <row r="1933" spans="40:84" x14ac:dyDescent="0.2">
      <c r="AN1933" s="177"/>
      <c r="AO1933" s="176"/>
      <c r="AP1933" s="177"/>
      <c r="AQ1933" s="176"/>
      <c r="AR1933" s="177"/>
      <c r="AS1933" s="176"/>
      <c r="AT1933" s="177"/>
      <c r="AU1933" s="176"/>
      <c r="AV1933" s="177"/>
      <c r="AW1933" s="176"/>
      <c r="AX1933" s="178"/>
      <c r="AY1933" s="178"/>
      <c r="AZ1933" s="178"/>
      <c r="BA1933" s="178"/>
      <c r="BB1933" s="178"/>
      <c r="BC1933" s="178"/>
      <c r="BD1933" s="178"/>
      <c r="BY1933" s="177"/>
      <c r="CF1933" s="178"/>
    </row>
    <row r="1934" spans="40:84" x14ac:dyDescent="0.2">
      <c r="AN1934" s="177"/>
      <c r="AO1934" s="176"/>
      <c r="AP1934" s="177"/>
      <c r="AQ1934" s="176"/>
      <c r="AR1934" s="177"/>
      <c r="AS1934" s="176"/>
      <c r="AT1934" s="177"/>
      <c r="AU1934" s="176"/>
      <c r="AV1934" s="177"/>
      <c r="AW1934" s="176"/>
      <c r="AX1934" s="178"/>
      <c r="AY1934" s="178"/>
      <c r="AZ1934" s="178"/>
      <c r="BA1934" s="178"/>
      <c r="BB1934" s="178"/>
      <c r="BC1934" s="178"/>
      <c r="BD1934" s="178"/>
      <c r="BY1934" s="177"/>
      <c r="CF1934" s="178"/>
    </row>
    <row r="1935" spans="40:84" x14ac:dyDescent="0.2">
      <c r="AN1935" s="177"/>
      <c r="AO1935" s="176"/>
      <c r="AP1935" s="177"/>
      <c r="AQ1935" s="176"/>
      <c r="AR1935" s="177"/>
      <c r="AS1935" s="176"/>
      <c r="AT1935" s="177"/>
      <c r="AU1935" s="176"/>
      <c r="AV1935" s="177"/>
      <c r="AW1935" s="176"/>
      <c r="AX1935" s="178"/>
      <c r="AY1935" s="178"/>
      <c r="AZ1935" s="178"/>
      <c r="BA1935" s="178"/>
      <c r="BB1935" s="178"/>
      <c r="BC1935" s="178"/>
      <c r="BD1935" s="178"/>
      <c r="BY1935" s="177"/>
      <c r="CF1935" s="178"/>
    </row>
    <row r="1936" spans="40:84" x14ac:dyDescent="0.2">
      <c r="AN1936" s="177"/>
      <c r="AO1936" s="176"/>
      <c r="AP1936" s="177"/>
      <c r="AQ1936" s="176"/>
      <c r="AR1936" s="177"/>
      <c r="AS1936" s="176"/>
      <c r="AT1936" s="177"/>
      <c r="AU1936" s="176"/>
      <c r="AV1936" s="177"/>
      <c r="AW1936" s="176"/>
      <c r="AX1936" s="178"/>
      <c r="AY1936" s="178"/>
      <c r="AZ1936" s="178"/>
      <c r="BA1936" s="178"/>
      <c r="BB1936" s="178"/>
      <c r="BC1936" s="178"/>
      <c r="BD1936" s="178"/>
      <c r="BY1936" s="177"/>
      <c r="CF1936" s="178"/>
    </row>
    <row r="1937" spans="40:84" x14ac:dyDescent="0.2">
      <c r="AN1937" s="177"/>
      <c r="AO1937" s="176"/>
      <c r="AP1937" s="177"/>
      <c r="AQ1937" s="176"/>
      <c r="AR1937" s="177"/>
      <c r="AS1937" s="176"/>
      <c r="AT1937" s="177"/>
      <c r="AU1937" s="176"/>
      <c r="AV1937" s="177"/>
      <c r="AW1937" s="176"/>
      <c r="AX1937" s="178"/>
      <c r="AY1937" s="178"/>
      <c r="AZ1937" s="178"/>
      <c r="BA1937" s="178"/>
      <c r="BB1937" s="178"/>
      <c r="BC1937" s="178"/>
      <c r="BD1937" s="178"/>
      <c r="BY1937" s="177"/>
      <c r="CF1937" s="178"/>
    </row>
    <row r="1938" spans="40:84" x14ac:dyDescent="0.2">
      <c r="AN1938" s="177"/>
      <c r="AO1938" s="176"/>
      <c r="AP1938" s="177"/>
      <c r="AQ1938" s="176"/>
      <c r="AR1938" s="177"/>
      <c r="AS1938" s="176"/>
      <c r="AT1938" s="177"/>
      <c r="AU1938" s="176"/>
      <c r="AV1938" s="177"/>
      <c r="AW1938" s="176"/>
      <c r="AX1938" s="178"/>
      <c r="AY1938" s="178"/>
      <c r="AZ1938" s="178"/>
      <c r="BA1938" s="178"/>
      <c r="BB1938" s="178"/>
      <c r="BC1938" s="178"/>
      <c r="BD1938" s="178"/>
      <c r="BY1938" s="177"/>
      <c r="CF1938" s="178"/>
    </row>
    <row r="1939" spans="40:84" x14ac:dyDescent="0.2">
      <c r="AN1939" s="177"/>
      <c r="AO1939" s="176"/>
      <c r="AP1939" s="177"/>
      <c r="AQ1939" s="176"/>
      <c r="AR1939" s="177"/>
      <c r="AS1939" s="176"/>
      <c r="AT1939" s="177"/>
      <c r="AU1939" s="176"/>
      <c r="AV1939" s="177"/>
      <c r="AW1939" s="176"/>
      <c r="AX1939" s="178"/>
      <c r="AY1939" s="178"/>
      <c r="AZ1939" s="178"/>
      <c r="BA1939" s="178"/>
      <c r="BB1939" s="178"/>
      <c r="BC1939" s="178"/>
      <c r="BD1939" s="178"/>
      <c r="BY1939" s="177"/>
      <c r="CF1939" s="178"/>
    </row>
    <row r="1940" spans="40:84" x14ac:dyDescent="0.2">
      <c r="AN1940" s="177"/>
      <c r="AO1940" s="176"/>
      <c r="AP1940" s="177"/>
      <c r="AQ1940" s="176"/>
      <c r="AR1940" s="177"/>
      <c r="AS1940" s="176"/>
      <c r="AT1940" s="177"/>
      <c r="AU1940" s="176"/>
      <c r="AV1940" s="177"/>
      <c r="AW1940" s="176"/>
      <c r="AX1940" s="178"/>
      <c r="AY1940" s="178"/>
      <c r="AZ1940" s="178"/>
      <c r="BA1940" s="178"/>
      <c r="BB1940" s="178"/>
      <c r="BC1940" s="178"/>
      <c r="BD1940" s="178"/>
      <c r="BY1940" s="177"/>
      <c r="CF1940" s="178"/>
    </row>
    <row r="1941" spans="40:84" x14ac:dyDescent="0.2">
      <c r="AN1941" s="177"/>
      <c r="AO1941" s="176"/>
      <c r="AP1941" s="177"/>
      <c r="AQ1941" s="176"/>
      <c r="AR1941" s="177"/>
      <c r="AS1941" s="176"/>
      <c r="AT1941" s="177"/>
      <c r="AU1941" s="176"/>
      <c r="AV1941" s="177"/>
      <c r="AW1941" s="176"/>
      <c r="AX1941" s="178"/>
      <c r="AY1941" s="178"/>
      <c r="AZ1941" s="178"/>
      <c r="BA1941" s="178"/>
      <c r="BB1941" s="178"/>
      <c r="BC1941" s="178"/>
      <c r="BD1941" s="178"/>
      <c r="BY1941" s="177"/>
      <c r="CF1941" s="178"/>
    </row>
    <row r="1942" spans="40:84" x14ac:dyDescent="0.2">
      <c r="AN1942" s="177"/>
      <c r="AO1942" s="176"/>
      <c r="AP1942" s="177"/>
      <c r="AQ1942" s="176"/>
      <c r="AR1942" s="177"/>
      <c r="AS1942" s="176"/>
      <c r="AT1942" s="177"/>
      <c r="AU1942" s="176"/>
      <c r="AV1942" s="177"/>
      <c r="AW1942" s="176"/>
      <c r="AX1942" s="178"/>
      <c r="AY1942" s="178"/>
      <c r="AZ1942" s="178"/>
      <c r="BA1942" s="178"/>
      <c r="BB1942" s="178"/>
      <c r="BC1942" s="178"/>
      <c r="BD1942" s="178"/>
      <c r="BY1942" s="177"/>
      <c r="CF1942" s="178"/>
    </row>
    <row r="1943" spans="40:84" x14ac:dyDescent="0.2">
      <c r="AN1943" s="177"/>
      <c r="AO1943" s="176"/>
      <c r="AP1943" s="177"/>
      <c r="AQ1943" s="176"/>
      <c r="AR1943" s="177"/>
      <c r="AS1943" s="176"/>
      <c r="AT1943" s="177"/>
      <c r="AU1943" s="176"/>
      <c r="AV1943" s="177"/>
      <c r="AW1943" s="176"/>
      <c r="AX1943" s="178"/>
      <c r="AY1943" s="178"/>
      <c r="AZ1943" s="178"/>
      <c r="BA1943" s="178"/>
      <c r="BB1943" s="178"/>
      <c r="BC1943" s="178"/>
      <c r="BD1943" s="178"/>
      <c r="BY1943" s="177"/>
      <c r="CF1943" s="178"/>
    </row>
    <row r="1944" spans="40:84" x14ac:dyDescent="0.2">
      <c r="AN1944" s="177"/>
      <c r="AO1944" s="176"/>
      <c r="AP1944" s="177"/>
      <c r="AQ1944" s="176"/>
      <c r="AR1944" s="177"/>
      <c r="AS1944" s="176"/>
      <c r="AT1944" s="177"/>
      <c r="AU1944" s="176"/>
      <c r="AV1944" s="177"/>
      <c r="AW1944" s="176"/>
      <c r="AX1944" s="178"/>
      <c r="AY1944" s="178"/>
      <c r="AZ1944" s="178"/>
      <c r="BA1944" s="178"/>
      <c r="BB1944" s="178"/>
      <c r="BC1944" s="178"/>
      <c r="BD1944" s="178"/>
      <c r="BY1944" s="177"/>
      <c r="CF1944" s="178"/>
    </row>
    <row r="1945" spans="40:84" x14ac:dyDescent="0.2">
      <c r="AN1945" s="177"/>
      <c r="AO1945" s="176"/>
      <c r="AP1945" s="177"/>
      <c r="AQ1945" s="176"/>
      <c r="AR1945" s="177"/>
      <c r="AS1945" s="176"/>
      <c r="AT1945" s="177"/>
      <c r="AU1945" s="176"/>
      <c r="AV1945" s="177"/>
      <c r="AW1945" s="176"/>
      <c r="AX1945" s="178"/>
      <c r="AY1945" s="178"/>
      <c r="AZ1945" s="178"/>
      <c r="BA1945" s="178"/>
      <c r="BB1945" s="178"/>
      <c r="BC1945" s="178"/>
      <c r="BD1945" s="178"/>
      <c r="BY1945" s="177"/>
      <c r="CF1945" s="178"/>
    </row>
    <row r="1946" spans="40:84" x14ac:dyDescent="0.2">
      <c r="AN1946" s="177"/>
      <c r="AO1946" s="176"/>
      <c r="AP1946" s="177"/>
      <c r="AQ1946" s="176"/>
      <c r="AR1946" s="177"/>
      <c r="AS1946" s="176"/>
      <c r="AT1946" s="177"/>
      <c r="AU1946" s="176"/>
      <c r="AV1946" s="177"/>
      <c r="AW1946" s="176"/>
      <c r="AX1946" s="178"/>
      <c r="AY1946" s="178"/>
      <c r="AZ1946" s="178"/>
      <c r="BA1946" s="178"/>
      <c r="BB1946" s="178"/>
      <c r="BC1946" s="178"/>
      <c r="BD1946" s="178"/>
      <c r="BY1946" s="177"/>
      <c r="CF1946" s="178"/>
    </row>
    <row r="1947" spans="40:84" x14ac:dyDescent="0.2">
      <c r="AN1947" s="177"/>
      <c r="AO1947" s="176"/>
      <c r="AP1947" s="177"/>
      <c r="AQ1947" s="176"/>
      <c r="AR1947" s="177"/>
      <c r="AS1947" s="176"/>
      <c r="AT1947" s="177"/>
      <c r="AU1947" s="176"/>
      <c r="AV1947" s="177"/>
      <c r="AW1947" s="176"/>
      <c r="AX1947" s="178"/>
      <c r="AY1947" s="178"/>
      <c r="AZ1947" s="178"/>
      <c r="BA1947" s="178"/>
      <c r="BB1947" s="178"/>
      <c r="BC1947" s="178"/>
      <c r="BD1947" s="178"/>
      <c r="BY1947" s="177"/>
      <c r="CF1947" s="178"/>
    </row>
    <row r="1948" spans="40:84" x14ac:dyDescent="0.2">
      <c r="AN1948" s="177"/>
      <c r="AO1948" s="176"/>
      <c r="AP1948" s="177"/>
      <c r="AQ1948" s="176"/>
      <c r="AR1948" s="177"/>
      <c r="AS1948" s="176"/>
      <c r="AT1948" s="177"/>
      <c r="AU1948" s="176"/>
      <c r="AV1948" s="177"/>
      <c r="AW1948" s="176"/>
      <c r="AX1948" s="178"/>
      <c r="AY1948" s="178"/>
      <c r="AZ1948" s="178"/>
      <c r="BA1948" s="178"/>
      <c r="BB1948" s="178"/>
      <c r="BC1948" s="178"/>
      <c r="BD1948" s="178"/>
      <c r="BY1948" s="177"/>
      <c r="CF1948" s="178"/>
    </row>
    <row r="1949" spans="40:84" x14ac:dyDescent="0.2">
      <c r="AN1949" s="177"/>
      <c r="AO1949" s="176"/>
      <c r="AP1949" s="177"/>
      <c r="AQ1949" s="176"/>
      <c r="AR1949" s="177"/>
      <c r="AS1949" s="176"/>
      <c r="AT1949" s="177"/>
      <c r="AU1949" s="176"/>
      <c r="AV1949" s="177"/>
      <c r="AW1949" s="176"/>
      <c r="AX1949" s="178"/>
      <c r="AY1949" s="178"/>
      <c r="AZ1949" s="178"/>
      <c r="BA1949" s="178"/>
      <c r="BB1949" s="178"/>
      <c r="BC1949" s="178"/>
      <c r="BD1949" s="178"/>
      <c r="BY1949" s="177"/>
      <c r="CF1949" s="178"/>
    </row>
    <row r="1950" spans="40:84" x14ac:dyDescent="0.2">
      <c r="AN1950" s="177"/>
      <c r="AO1950" s="176"/>
      <c r="AP1950" s="177"/>
      <c r="AQ1950" s="176"/>
      <c r="AR1950" s="177"/>
      <c r="AS1950" s="176"/>
      <c r="AT1950" s="177"/>
      <c r="AU1950" s="176"/>
      <c r="AV1950" s="177"/>
      <c r="AW1950" s="176"/>
      <c r="AX1950" s="178"/>
      <c r="AY1950" s="178"/>
      <c r="AZ1950" s="178"/>
      <c r="BA1950" s="178"/>
      <c r="BB1950" s="178"/>
      <c r="BC1950" s="178"/>
      <c r="BD1950" s="178"/>
      <c r="BY1950" s="177"/>
      <c r="CF1950" s="178"/>
    </row>
    <row r="1951" spans="40:84" x14ac:dyDescent="0.2">
      <c r="AN1951" s="177"/>
      <c r="AO1951" s="176"/>
      <c r="AP1951" s="177"/>
      <c r="AQ1951" s="176"/>
      <c r="AR1951" s="177"/>
      <c r="AS1951" s="176"/>
      <c r="AT1951" s="177"/>
      <c r="AU1951" s="176"/>
      <c r="AV1951" s="177"/>
      <c r="AW1951" s="176"/>
      <c r="AX1951" s="178"/>
      <c r="AY1951" s="178"/>
      <c r="AZ1951" s="178"/>
      <c r="BA1951" s="178"/>
      <c r="BB1951" s="178"/>
      <c r="BC1951" s="178"/>
      <c r="BD1951" s="178"/>
      <c r="BY1951" s="177"/>
      <c r="CF1951" s="178"/>
    </row>
    <row r="1952" spans="40:84" x14ac:dyDescent="0.2">
      <c r="AN1952" s="177"/>
      <c r="AO1952" s="176"/>
      <c r="AP1952" s="177"/>
      <c r="AQ1952" s="176"/>
      <c r="AR1952" s="177"/>
      <c r="AS1952" s="176"/>
      <c r="AT1952" s="177"/>
      <c r="AU1952" s="176"/>
      <c r="AV1952" s="177"/>
      <c r="AW1952" s="176"/>
      <c r="AX1952" s="178"/>
      <c r="AY1952" s="178"/>
      <c r="AZ1952" s="178"/>
      <c r="BA1952" s="178"/>
      <c r="BB1952" s="178"/>
      <c r="BC1952" s="178"/>
      <c r="BD1952" s="178"/>
      <c r="BY1952" s="177"/>
      <c r="CF1952" s="178"/>
    </row>
    <row r="1953" spans="40:84" x14ac:dyDescent="0.2">
      <c r="AN1953" s="177"/>
      <c r="AO1953" s="176"/>
      <c r="AP1953" s="177"/>
      <c r="AQ1953" s="176"/>
      <c r="AR1953" s="177"/>
      <c r="AS1953" s="176"/>
      <c r="AT1953" s="177"/>
      <c r="AU1953" s="176"/>
      <c r="AV1953" s="177"/>
      <c r="AW1953" s="176"/>
      <c r="AX1953" s="178"/>
      <c r="AY1953" s="178"/>
      <c r="AZ1953" s="178"/>
      <c r="BA1953" s="178"/>
      <c r="BB1953" s="178"/>
      <c r="BC1953" s="178"/>
      <c r="BD1953" s="178"/>
      <c r="BY1953" s="177"/>
      <c r="CF1953" s="178"/>
    </row>
    <row r="1954" spans="40:84" x14ac:dyDescent="0.2">
      <c r="AN1954" s="177"/>
      <c r="AO1954" s="176"/>
      <c r="AP1954" s="177"/>
      <c r="AQ1954" s="176"/>
      <c r="AR1954" s="177"/>
      <c r="AS1954" s="176"/>
      <c r="AT1954" s="177"/>
      <c r="AU1954" s="176"/>
      <c r="AV1954" s="177"/>
      <c r="AW1954" s="176"/>
      <c r="AX1954" s="178"/>
      <c r="AY1954" s="178"/>
      <c r="AZ1954" s="178"/>
      <c r="BA1954" s="178"/>
      <c r="BB1954" s="178"/>
      <c r="BC1954" s="178"/>
      <c r="BD1954" s="178"/>
      <c r="BY1954" s="177"/>
      <c r="CF1954" s="178"/>
    </row>
    <row r="1955" spans="40:84" x14ac:dyDescent="0.2">
      <c r="AN1955" s="177"/>
      <c r="AO1955" s="176"/>
      <c r="AP1955" s="177"/>
      <c r="AQ1955" s="176"/>
      <c r="AR1955" s="177"/>
      <c r="AS1955" s="176"/>
      <c r="AT1955" s="177"/>
      <c r="AU1955" s="176"/>
      <c r="AV1955" s="177"/>
      <c r="AW1955" s="176"/>
      <c r="AX1955" s="178"/>
      <c r="AY1955" s="178"/>
      <c r="AZ1955" s="178"/>
      <c r="BA1955" s="178"/>
      <c r="BB1955" s="178"/>
      <c r="BC1955" s="178"/>
      <c r="BD1955" s="178"/>
      <c r="BY1955" s="177"/>
      <c r="CF1955" s="178"/>
    </row>
    <row r="1956" spans="40:84" x14ac:dyDescent="0.2">
      <c r="AN1956" s="177"/>
      <c r="AO1956" s="176"/>
      <c r="AP1956" s="177"/>
      <c r="AQ1956" s="176"/>
      <c r="AR1956" s="177"/>
      <c r="AS1956" s="176"/>
      <c r="AT1956" s="177"/>
      <c r="AU1956" s="176"/>
      <c r="AV1956" s="177"/>
      <c r="AW1956" s="176"/>
      <c r="AX1956" s="178"/>
      <c r="AY1956" s="178"/>
      <c r="AZ1956" s="178"/>
      <c r="BA1956" s="178"/>
      <c r="BB1956" s="178"/>
      <c r="BC1956" s="178"/>
      <c r="BD1956" s="178"/>
      <c r="BY1956" s="177"/>
      <c r="CF1956" s="178"/>
    </row>
    <row r="1957" spans="40:84" x14ac:dyDescent="0.2">
      <c r="AN1957" s="177"/>
      <c r="AO1957" s="176"/>
      <c r="AP1957" s="177"/>
      <c r="AQ1957" s="176"/>
      <c r="AR1957" s="177"/>
      <c r="AS1957" s="176"/>
      <c r="AT1957" s="177"/>
      <c r="AU1957" s="176"/>
      <c r="AV1957" s="177"/>
      <c r="AW1957" s="176"/>
      <c r="AX1957" s="178"/>
      <c r="AY1957" s="178"/>
      <c r="AZ1957" s="178"/>
      <c r="BA1957" s="178"/>
      <c r="BB1957" s="178"/>
      <c r="BC1957" s="178"/>
      <c r="BD1957" s="178"/>
      <c r="BY1957" s="177"/>
      <c r="CF1957" s="178"/>
    </row>
    <row r="1958" spans="40:84" x14ac:dyDescent="0.2">
      <c r="AN1958" s="177"/>
      <c r="AO1958" s="176"/>
      <c r="AP1958" s="177"/>
      <c r="AQ1958" s="176"/>
      <c r="AR1958" s="177"/>
      <c r="AS1958" s="176"/>
      <c r="AT1958" s="177"/>
      <c r="AU1958" s="176"/>
      <c r="AV1958" s="177"/>
      <c r="AW1958" s="176"/>
      <c r="AX1958" s="178"/>
      <c r="AY1958" s="178"/>
      <c r="AZ1958" s="178"/>
      <c r="BA1958" s="178"/>
      <c r="BB1958" s="178"/>
      <c r="BC1958" s="178"/>
      <c r="BD1958" s="178"/>
      <c r="BY1958" s="177"/>
      <c r="CF1958" s="178"/>
    </row>
    <row r="1959" spans="40:84" x14ac:dyDescent="0.2">
      <c r="AN1959" s="177"/>
      <c r="AO1959" s="176"/>
      <c r="AP1959" s="177"/>
      <c r="AQ1959" s="176"/>
      <c r="AR1959" s="177"/>
      <c r="AS1959" s="176"/>
      <c r="AT1959" s="177"/>
      <c r="AU1959" s="176"/>
      <c r="AV1959" s="177"/>
      <c r="AW1959" s="176"/>
      <c r="AX1959" s="178"/>
      <c r="AY1959" s="178"/>
      <c r="AZ1959" s="178"/>
      <c r="BA1959" s="178"/>
      <c r="BB1959" s="178"/>
      <c r="BC1959" s="178"/>
      <c r="BD1959" s="178"/>
      <c r="BY1959" s="177"/>
      <c r="CF1959" s="178"/>
    </row>
    <row r="1960" spans="40:84" x14ac:dyDescent="0.2">
      <c r="AN1960" s="177"/>
      <c r="AO1960" s="176"/>
      <c r="AP1960" s="177"/>
      <c r="AQ1960" s="176"/>
      <c r="AR1960" s="177"/>
      <c r="AS1960" s="176"/>
      <c r="AT1960" s="177"/>
      <c r="AU1960" s="176"/>
      <c r="AV1960" s="177"/>
      <c r="AW1960" s="176"/>
      <c r="AX1960" s="178"/>
      <c r="AY1960" s="178"/>
      <c r="AZ1960" s="178"/>
      <c r="BA1960" s="178"/>
      <c r="BB1960" s="178"/>
      <c r="BC1960" s="178"/>
      <c r="BD1960" s="178"/>
      <c r="BY1960" s="177"/>
      <c r="CF1960" s="178"/>
    </row>
    <row r="1961" spans="40:84" x14ac:dyDescent="0.2">
      <c r="AN1961" s="177"/>
      <c r="AO1961" s="176"/>
      <c r="AP1961" s="177"/>
      <c r="AQ1961" s="176"/>
      <c r="AR1961" s="177"/>
      <c r="AS1961" s="176"/>
      <c r="AT1961" s="177"/>
      <c r="AU1961" s="176"/>
      <c r="AV1961" s="177"/>
      <c r="AW1961" s="176"/>
      <c r="AX1961" s="178"/>
      <c r="AY1961" s="178"/>
      <c r="AZ1961" s="178"/>
      <c r="BA1961" s="178"/>
      <c r="BB1961" s="178"/>
      <c r="BC1961" s="178"/>
      <c r="BD1961" s="178"/>
      <c r="BY1961" s="177"/>
      <c r="CF1961" s="178"/>
    </row>
    <row r="1962" spans="40:84" x14ac:dyDescent="0.2">
      <c r="AN1962" s="177"/>
      <c r="AO1962" s="176"/>
      <c r="AP1962" s="177"/>
      <c r="AQ1962" s="176"/>
      <c r="AR1962" s="177"/>
      <c r="AS1962" s="176"/>
      <c r="AT1962" s="177"/>
      <c r="AU1962" s="176"/>
      <c r="AV1962" s="177"/>
      <c r="AW1962" s="176"/>
      <c r="AX1962" s="178"/>
      <c r="AY1962" s="178"/>
      <c r="AZ1962" s="178"/>
      <c r="BA1962" s="178"/>
      <c r="BB1962" s="178"/>
      <c r="BC1962" s="178"/>
      <c r="BD1962" s="178"/>
      <c r="BY1962" s="177"/>
      <c r="CF1962" s="178"/>
    </row>
    <row r="1963" spans="40:84" x14ac:dyDescent="0.2">
      <c r="AN1963" s="177"/>
      <c r="AO1963" s="176"/>
      <c r="AP1963" s="177"/>
      <c r="AQ1963" s="176"/>
      <c r="AR1963" s="177"/>
      <c r="AS1963" s="176"/>
      <c r="AT1963" s="177"/>
      <c r="AU1963" s="176"/>
      <c r="AV1963" s="177"/>
      <c r="AW1963" s="176"/>
      <c r="AX1963" s="178"/>
      <c r="AY1963" s="178"/>
      <c r="AZ1963" s="178"/>
      <c r="BA1963" s="178"/>
      <c r="BB1963" s="178"/>
      <c r="BC1963" s="178"/>
      <c r="BD1963" s="178"/>
      <c r="BY1963" s="177"/>
      <c r="CF1963" s="178"/>
    </row>
    <row r="1964" spans="40:84" x14ac:dyDescent="0.2">
      <c r="AN1964" s="177"/>
      <c r="AO1964" s="176"/>
      <c r="AP1964" s="177"/>
      <c r="AQ1964" s="176"/>
      <c r="AR1964" s="177"/>
      <c r="AS1964" s="176"/>
      <c r="AT1964" s="177"/>
      <c r="AU1964" s="176"/>
      <c r="AV1964" s="177"/>
      <c r="AW1964" s="176"/>
      <c r="AX1964" s="178"/>
      <c r="AY1964" s="178"/>
      <c r="AZ1964" s="178"/>
      <c r="BA1964" s="178"/>
      <c r="BB1964" s="178"/>
      <c r="BC1964" s="178"/>
      <c r="BD1964" s="178"/>
      <c r="BY1964" s="177"/>
      <c r="CF1964" s="178"/>
    </row>
    <row r="1965" spans="40:84" x14ac:dyDescent="0.2">
      <c r="AN1965" s="177"/>
      <c r="AO1965" s="176"/>
      <c r="AP1965" s="177"/>
      <c r="AQ1965" s="176"/>
      <c r="AR1965" s="177"/>
      <c r="AS1965" s="176"/>
      <c r="AT1965" s="177"/>
      <c r="AU1965" s="176"/>
      <c r="AV1965" s="177"/>
      <c r="AW1965" s="176"/>
      <c r="AX1965" s="178"/>
      <c r="AY1965" s="178"/>
      <c r="AZ1965" s="178"/>
      <c r="BA1965" s="178"/>
      <c r="BB1965" s="178"/>
      <c r="BC1965" s="178"/>
      <c r="BD1965" s="178"/>
      <c r="BY1965" s="177"/>
      <c r="CF1965" s="178"/>
    </row>
    <row r="1966" spans="40:84" x14ac:dyDescent="0.2">
      <c r="AN1966" s="177"/>
      <c r="AO1966" s="176"/>
      <c r="AP1966" s="177"/>
      <c r="AQ1966" s="176"/>
      <c r="AR1966" s="177"/>
      <c r="AS1966" s="176"/>
      <c r="AT1966" s="177"/>
      <c r="AU1966" s="176"/>
      <c r="AV1966" s="177"/>
      <c r="AW1966" s="176"/>
      <c r="AX1966" s="178"/>
      <c r="AY1966" s="178"/>
      <c r="AZ1966" s="178"/>
      <c r="BA1966" s="178"/>
      <c r="BB1966" s="178"/>
      <c r="BC1966" s="178"/>
      <c r="BD1966" s="178"/>
      <c r="BY1966" s="177"/>
      <c r="CF1966" s="178"/>
    </row>
    <row r="1967" spans="40:84" x14ac:dyDescent="0.2">
      <c r="AN1967" s="177"/>
      <c r="AO1967" s="176"/>
      <c r="AP1967" s="177"/>
      <c r="AQ1967" s="176"/>
      <c r="AR1967" s="177"/>
      <c r="AS1967" s="176"/>
      <c r="AT1967" s="177"/>
      <c r="AU1967" s="176"/>
      <c r="AV1967" s="177"/>
      <c r="AW1967" s="176"/>
      <c r="AX1967" s="178"/>
      <c r="AY1967" s="178"/>
      <c r="AZ1967" s="178"/>
      <c r="BA1967" s="178"/>
      <c r="BB1967" s="178"/>
      <c r="BC1967" s="178"/>
      <c r="BD1967" s="178"/>
      <c r="BY1967" s="177"/>
      <c r="CF1967" s="178"/>
    </row>
    <row r="1968" spans="40:84" x14ac:dyDescent="0.2">
      <c r="AN1968" s="177"/>
      <c r="AO1968" s="176"/>
      <c r="AP1968" s="177"/>
      <c r="AQ1968" s="176"/>
      <c r="AR1968" s="177"/>
      <c r="AS1968" s="176"/>
      <c r="AT1968" s="177"/>
      <c r="AU1968" s="176"/>
      <c r="AV1968" s="177"/>
      <c r="AW1968" s="176"/>
      <c r="AX1968" s="178"/>
      <c r="AY1968" s="178"/>
      <c r="AZ1968" s="178"/>
      <c r="BA1968" s="178"/>
      <c r="BB1968" s="178"/>
      <c r="BC1968" s="178"/>
      <c r="BD1968" s="178"/>
      <c r="BY1968" s="177"/>
      <c r="CF1968" s="178"/>
    </row>
    <row r="1969" spans="40:84" x14ac:dyDescent="0.2">
      <c r="AN1969" s="177"/>
      <c r="AO1969" s="176"/>
      <c r="AP1969" s="177"/>
      <c r="AQ1969" s="176"/>
      <c r="AR1969" s="177"/>
      <c r="AS1969" s="176"/>
      <c r="AT1969" s="177"/>
      <c r="AU1969" s="176"/>
      <c r="AV1969" s="177"/>
      <c r="AW1969" s="176"/>
      <c r="AX1969" s="178"/>
      <c r="AY1969" s="178"/>
      <c r="AZ1969" s="178"/>
      <c r="BA1969" s="178"/>
      <c r="BB1969" s="178"/>
      <c r="BC1969" s="178"/>
      <c r="BD1969" s="178"/>
      <c r="BY1969" s="177"/>
      <c r="CF1969" s="178"/>
    </row>
    <row r="1970" spans="40:84" x14ac:dyDescent="0.2">
      <c r="AN1970" s="177"/>
      <c r="AO1970" s="176"/>
      <c r="AP1970" s="177"/>
      <c r="AQ1970" s="176"/>
      <c r="AR1970" s="177"/>
      <c r="AS1970" s="176"/>
      <c r="AT1970" s="177"/>
      <c r="AU1970" s="176"/>
      <c r="AV1970" s="177"/>
      <c r="AW1970" s="176"/>
      <c r="AX1970" s="178"/>
      <c r="AY1970" s="178"/>
      <c r="AZ1970" s="178"/>
      <c r="BA1970" s="178"/>
      <c r="BB1970" s="178"/>
      <c r="BC1970" s="178"/>
      <c r="BD1970" s="178"/>
      <c r="BY1970" s="177"/>
      <c r="CF1970" s="178"/>
    </row>
    <row r="1971" spans="40:84" x14ac:dyDescent="0.2">
      <c r="AN1971" s="177"/>
      <c r="AO1971" s="176"/>
      <c r="AP1971" s="177"/>
      <c r="AQ1971" s="176"/>
      <c r="AR1971" s="177"/>
      <c r="AS1971" s="176"/>
      <c r="AT1971" s="177"/>
      <c r="AU1971" s="176"/>
      <c r="AV1971" s="177"/>
      <c r="AW1971" s="176"/>
      <c r="AX1971" s="178"/>
      <c r="AY1971" s="178"/>
      <c r="AZ1971" s="178"/>
      <c r="BA1971" s="178"/>
      <c r="BB1971" s="178"/>
      <c r="BC1971" s="178"/>
      <c r="BD1971" s="178"/>
      <c r="BY1971" s="177"/>
      <c r="CF1971" s="178"/>
    </row>
    <row r="1972" spans="40:84" x14ac:dyDescent="0.2">
      <c r="AN1972" s="177"/>
      <c r="AO1972" s="176"/>
      <c r="AP1972" s="177"/>
      <c r="AQ1972" s="176"/>
      <c r="AR1972" s="177"/>
      <c r="AS1972" s="176"/>
      <c r="AT1972" s="177"/>
      <c r="AU1972" s="176"/>
      <c r="AV1972" s="177"/>
      <c r="AW1972" s="176"/>
      <c r="AX1972" s="178"/>
      <c r="AY1972" s="178"/>
      <c r="AZ1972" s="178"/>
      <c r="BA1972" s="178"/>
      <c r="BB1972" s="178"/>
      <c r="BC1972" s="178"/>
      <c r="BD1972" s="178"/>
      <c r="BY1972" s="177"/>
      <c r="CF1972" s="178"/>
    </row>
    <row r="1973" spans="40:84" x14ac:dyDescent="0.2">
      <c r="AN1973" s="177"/>
      <c r="AO1973" s="176"/>
      <c r="AP1973" s="177"/>
      <c r="AQ1973" s="176"/>
      <c r="AR1973" s="177"/>
      <c r="AS1973" s="176"/>
      <c r="AT1973" s="177"/>
      <c r="AU1973" s="176"/>
      <c r="AV1973" s="177"/>
      <c r="AW1973" s="176"/>
      <c r="AX1973" s="178"/>
      <c r="AY1973" s="178"/>
      <c r="AZ1973" s="178"/>
      <c r="BA1973" s="178"/>
      <c r="BB1973" s="178"/>
      <c r="BC1973" s="178"/>
      <c r="BD1973" s="178"/>
      <c r="BY1973" s="177"/>
      <c r="CF1973" s="178"/>
    </row>
    <row r="1974" spans="40:84" x14ac:dyDescent="0.2">
      <c r="AN1974" s="177"/>
      <c r="AO1974" s="176"/>
      <c r="AP1974" s="177"/>
      <c r="AQ1974" s="176"/>
      <c r="AR1974" s="177"/>
      <c r="AS1974" s="176"/>
      <c r="AT1974" s="177"/>
      <c r="AU1974" s="176"/>
      <c r="AV1974" s="177"/>
      <c r="AW1974" s="176"/>
      <c r="AX1974" s="178"/>
      <c r="AY1974" s="178"/>
      <c r="AZ1974" s="178"/>
      <c r="BA1974" s="178"/>
      <c r="BB1974" s="178"/>
      <c r="BC1974" s="178"/>
      <c r="BD1974" s="178"/>
      <c r="BY1974" s="177"/>
      <c r="CF1974" s="178"/>
    </row>
    <row r="1975" spans="40:84" x14ac:dyDescent="0.2">
      <c r="AN1975" s="177"/>
      <c r="AO1975" s="176"/>
      <c r="AP1975" s="177"/>
      <c r="AQ1975" s="176"/>
      <c r="AR1975" s="177"/>
      <c r="AS1975" s="176"/>
      <c r="AT1975" s="177"/>
      <c r="AU1975" s="176"/>
      <c r="AV1975" s="177"/>
      <c r="AW1975" s="176"/>
      <c r="AX1975" s="178"/>
      <c r="AY1975" s="178"/>
      <c r="AZ1975" s="178"/>
      <c r="BA1975" s="178"/>
      <c r="BB1975" s="178"/>
      <c r="BC1975" s="178"/>
      <c r="BD1975" s="178"/>
      <c r="BY1975" s="177"/>
      <c r="CF1975" s="178"/>
    </row>
    <row r="1976" spans="40:84" x14ac:dyDescent="0.2">
      <c r="AN1976" s="177"/>
      <c r="AO1976" s="176"/>
      <c r="AP1976" s="177"/>
      <c r="AQ1976" s="176"/>
      <c r="AR1976" s="177"/>
      <c r="AS1976" s="176"/>
      <c r="AT1976" s="177"/>
      <c r="AU1976" s="176"/>
      <c r="AV1976" s="177"/>
      <c r="AW1976" s="176"/>
      <c r="AX1976" s="178"/>
      <c r="AY1976" s="178"/>
      <c r="AZ1976" s="178"/>
      <c r="BA1976" s="178"/>
      <c r="BB1976" s="178"/>
      <c r="BC1976" s="178"/>
      <c r="BD1976" s="178"/>
      <c r="BY1976" s="177"/>
      <c r="CF1976" s="178"/>
    </row>
    <row r="1977" spans="40:84" x14ac:dyDescent="0.2">
      <c r="AN1977" s="177"/>
      <c r="AO1977" s="176"/>
      <c r="AP1977" s="177"/>
      <c r="AQ1977" s="176"/>
      <c r="AR1977" s="177"/>
      <c r="AS1977" s="176"/>
      <c r="AT1977" s="177"/>
      <c r="AU1977" s="176"/>
      <c r="AV1977" s="177"/>
      <c r="AW1977" s="176"/>
      <c r="AX1977" s="178"/>
      <c r="AY1977" s="178"/>
      <c r="AZ1977" s="178"/>
      <c r="BA1977" s="178"/>
      <c r="BB1977" s="178"/>
      <c r="BC1977" s="178"/>
      <c r="BD1977" s="178"/>
      <c r="BY1977" s="177"/>
      <c r="CF1977" s="178"/>
    </row>
    <row r="1978" spans="40:84" x14ac:dyDescent="0.2">
      <c r="AN1978" s="177"/>
      <c r="AO1978" s="176"/>
      <c r="AP1978" s="177"/>
      <c r="AQ1978" s="176"/>
      <c r="AR1978" s="177"/>
      <c r="AS1978" s="176"/>
      <c r="AT1978" s="177"/>
      <c r="AU1978" s="176"/>
      <c r="AV1978" s="177"/>
      <c r="AW1978" s="176"/>
      <c r="AX1978" s="178"/>
      <c r="AY1978" s="178"/>
      <c r="AZ1978" s="178"/>
      <c r="BA1978" s="178"/>
      <c r="BB1978" s="178"/>
      <c r="BC1978" s="178"/>
      <c r="BD1978" s="178"/>
      <c r="BY1978" s="177"/>
      <c r="CF1978" s="178"/>
    </row>
    <row r="1979" spans="40:84" x14ac:dyDescent="0.2">
      <c r="AN1979" s="177"/>
      <c r="AO1979" s="176"/>
      <c r="AP1979" s="177"/>
      <c r="AQ1979" s="176"/>
      <c r="AR1979" s="177"/>
      <c r="AS1979" s="176"/>
      <c r="AT1979" s="177"/>
      <c r="AU1979" s="176"/>
      <c r="AV1979" s="177"/>
      <c r="AW1979" s="176"/>
      <c r="AX1979" s="178"/>
      <c r="AY1979" s="178"/>
      <c r="AZ1979" s="178"/>
      <c r="BA1979" s="178"/>
      <c r="BB1979" s="178"/>
      <c r="BC1979" s="178"/>
      <c r="BD1979" s="178"/>
      <c r="BY1979" s="177"/>
      <c r="CF1979" s="178"/>
    </row>
    <row r="1980" spans="40:84" x14ac:dyDescent="0.2">
      <c r="AN1980" s="177"/>
      <c r="AO1980" s="176"/>
      <c r="AP1980" s="177"/>
      <c r="AQ1980" s="176"/>
      <c r="AR1980" s="177"/>
      <c r="AS1980" s="176"/>
      <c r="AT1980" s="177"/>
      <c r="AU1980" s="176"/>
      <c r="AV1980" s="177"/>
      <c r="AW1980" s="176"/>
      <c r="AX1980" s="178"/>
      <c r="AY1980" s="178"/>
      <c r="AZ1980" s="178"/>
      <c r="BA1980" s="178"/>
      <c r="BB1980" s="178"/>
      <c r="BC1980" s="178"/>
      <c r="BD1980" s="178"/>
      <c r="BY1980" s="177"/>
      <c r="CF1980" s="178"/>
    </row>
    <row r="1981" spans="40:84" x14ac:dyDescent="0.2">
      <c r="AN1981" s="177"/>
      <c r="AO1981" s="176"/>
      <c r="AP1981" s="177"/>
      <c r="AQ1981" s="176"/>
      <c r="AR1981" s="177"/>
      <c r="AS1981" s="176"/>
      <c r="AT1981" s="177"/>
      <c r="AU1981" s="176"/>
      <c r="AV1981" s="177"/>
      <c r="AW1981" s="176"/>
      <c r="AX1981" s="178"/>
      <c r="AY1981" s="178"/>
      <c r="AZ1981" s="178"/>
      <c r="BA1981" s="178"/>
      <c r="BB1981" s="178"/>
      <c r="BC1981" s="178"/>
      <c r="BD1981" s="178"/>
      <c r="BY1981" s="177"/>
      <c r="CF1981" s="178"/>
    </row>
    <row r="1982" spans="40:84" x14ac:dyDescent="0.2">
      <c r="AN1982" s="177"/>
      <c r="AO1982" s="176"/>
      <c r="AP1982" s="177"/>
      <c r="AQ1982" s="176"/>
      <c r="AR1982" s="177"/>
      <c r="AS1982" s="176"/>
      <c r="AT1982" s="177"/>
      <c r="AU1982" s="176"/>
      <c r="AV1982" s="177"/>
      <c r="AW1982" s="176"/>
      <c r="AX1982" s="178"/>
      <c r="AY1982" s="178"/>
      <c r="AZ1982" s="178"/>
      <c r="BA1982" s="178"/>
      <c r="BB1982" s="178"/>
      <c r="BC1982" s="178"/>
      <c r="BD1982" s="178"/>
      <c r="BY1982" s="177"/>
      <c r="CF1982" s="178"/>
    </row>
    <row r="1983" spans="40:84" x14ac:dyDescent="0.2">
      <c r="AN1983" s="177"/>
      <c r="AO1983" s="176"/>
      <c r="AP1983" s="177"/>
      <c r="AQ1983" s="176"/>
      <c r="AR1983" s="177"/>
      <c r="AS1983" s="176"/>
      <c r="AT1983" s="177"/>
      <c r="AU1983" s="176"/>
      <c r="AV1983" s="177"/>
      <c r="AW1983" s="176"/>
      <c r="AX1983" s="178"/>
      <c r="AY1983" s="178"/>
      <c r="AZ1983" s="178"/>
      <c r="BA1983" s="178"/>
      <c r="BB1983" s="178"/>
      <c r="BC1983" s="178"/>
      <c r="BD1983" s="178"/>
      <c r="BY1983" s="177"/>
      <c r="CF1983" s="178"/>
    </row>
    <row r="1984" spans="40:84" x14ac:dyDescent="0.2">
      <c r="AN1984" s="177"/>
      <c r="AO1984" s="176"/>
      <c r="AP1984" s="177"/>
      <c r="AQ1984" s="176"/>
      <c r="AR1984" s="177"/>
      <c r="AS1984" s="176"/>
      <c r="AT1984" s="177"/>
      <c r="AU1984" s="176"/>
      <c r="AV1984" s="177"/>
      <c r="AW1984" s="176"/>
      <c r="AX1984" s="178"/>
      <c r="AY1984" s="178"/>
      <c r="AZ1984" s="178"/>
      <c r="BA1984" s="178"/>
      <c r="BB1984" s="178"/>
      <c r="BC1984" s="178"/>
      <c r="BD1984" s="178"/>
      <c r="BY1984" s="177"/>
      <c r="CF1984" s="178"/>
    </row>
    <row r="1985" spans="40:84" x14ac:dyDescent="0.2">
      <c r="AN1985" s="177"/>
      <c r="AO1985" s="176"/>
      <c r="AP1985" s="177"/>
      <c r="AQ1985" s="176"/>
      <c r="AR1985" s="177"/>
      <c r="AS1985" s="176"/>
      <c r="AT1985" s="177"/>
      <c r="AU1985" s="176"/>
      <c r="AV1985" s="177"/>
      <c r="AW1985" s="176"/>
      <c r="AX1985" s="178"/>
      <c r="AY1985" s="178"/>
      <c r="AZ1985" s="178"/>
      <c r="BA1985" s="178"/>
      <c r="BB1985" s="178"/>
      <c r="BC1985" s="178"/>
      <c r="BD1985" s="178"/>
      <c r="BY1985" s="177"/>
      <c r="CF1985" s="178"/>
    </row>
    <row r="1986" spans="40:84" x14ac:dyDescent="0.2">
      <c r="AN1986" s="177"/>
      <c r="AO1986" s="176"/>
      <c r="AP1986" s="177"/>
      <c r="AQ1986" s="176"/>
      <c r="AR1986" s="177"/>
      <c r="AS1986" s="176"/>
      <c r="AT1986" s="177"/>
      <c r="AU1986" s="176"/>
      <c r="AV1986" s="177"/>
      <c r="AW1986" s="176"/>
      <c r="AX1986" s="178"/>
      <c r="AY1986" s="178"/>
      <c r="AZ1986" s="178"/>
      <c r="BA1986" s="178"/>
      <c r="BB1986" s="178"/>
      <c r="BC1986" s="178"/>
      <c r="BD1986" s="178"/>
      <c r="BY1986" s="177"/>
      <c r="CF1986" s="178"/>
    </row>
    <row r="1987" spans="40:84" x14ac:dyDescent="0.2">
      <c r="AN1987" s="177"/>
      <c r="AO1987" s="176"/>
      <c r="AP1987" s="177"/>
      <c r="AQ1987" s="176"/>
      <c r="AR1987" s="177"/>
      <c r="AS1987" s="176"/>
      <c r="AT1987" s="177"/>
      <c r="AU1987" s="176"/>
      <c r="AV1987" s="177"/>
      <c r="AW1987" s="176"/>
      <c r="AX1987" s="178"/>
      <c r="AY1987" s="178"/>
      <c r="AZ1987" s="178"/>
      <c r="BA1987" s="178"/>
      <c r="BB1987" s="178"/>
      <c r="BC1987" s="178"/>
      <c r="BD1987" s="178"/>
      <c r="BY1987" s="177"/>
      <c r="CF1987" s="178"/>
    </row>
    <row r="1988" spans="40:84" x14ac:dyDescent="0.2">
      <c r="AN1988" s="177"/>
      <c r="AO1988" s="176"/>
      <c r="AP1988" s="177"/>
      <c r="AQ1988" s="176"/>
      <c r="AR1988" s="177"/>
      <c r="AS1988" s="176"/>
      <c r="AT1988" s="177"/>
      <c r="AU1988" s="176"/>
      <c r="AV1988" s="177"/>
      <c r="AW1988" s="176"/>
      <c r="AX1988" s="178"/>
      <c r="AY1988" s="178"/>
      <c r="AZ1988" s="178"/>
      <c r="BA1988" s="178"/>
      <c r="BB1988" s="178"/>
      <c r="BC1988" s="178"/>
      <c r="BD1988" s="178"/>
      <c r="BY1988" s="177"/>
      <c r="CF1988" s="178"/>
    </row>
    <row r="1989" spans="40:84" x14ac:dyDescent="0.2">
      <c r="AN1989" s="177"/>
      <c r="AO1989" s="176"/>
      <c r="AP1989" s="177"/>
      <c r="AQ1989" s="176"/>
      <c r="AR1989" s="177"/>
      <c r="AS1989" s="176"/>
      <c r="AT1989" s="177"/>
      <c r="AU1989" s="176"/>
      <c r="AV1989" s="177"/>
      <c r="AW1989" s="176"/>
      <c r="AX1989" s="178"/>
      <c r="AY1989" s="178"/>
      <c r="AZ1989" s="178"/>
      <c r="BA1989" s="178"/>
      <c r="BB1989" s="178"/>
      <c r="BC1989" s="178"/>
      <c r="BD1989" s="178"/>
      <c r="BY1989" s="177"/>
      <c r="CF1989" s="178"/>
    </row>
    <row r="1990" spans="40:84" x14ac:dyDescent="0.2">
      <c r="AN1990" s="177"/>
      <c r="AO1990" s="176"/>
      <c r="AP1990" s="177"/>
      <c r="AQ1990" s="176"/>
      <c r="AR1990" s="177"/>
      <c r="AS1990" s="176"/>
      <c r="AT1990" s="177"/>
      <c r="AU1990" s="176"/>
      <c r="AV1990" s="177"/>
      <c r="AW1990" s="176"/>
      <c r="AX1990" s="178"/>
      <c r="AY1990" s="178"/>
      <c r="AZ1990" s="178"/>
      <c r="BA1990" s="178"/>
      <c r="BB1990" s="178"/>
      <c r="BC1990" s="178"/>
      <c r="BD1990" s="178"/>
      <c r="BY1990" s="177"/>
      <c r="CF1990" s="178"/>
    </row>
    <row r="1991" spans="40:84" x14ac:dyDescent="0.2">
      <c r="AN1991" s="177"/>
      <c r="AO1991" s="176"/>
      <c r="AP1991" s="177"/>
      <c r="AQ1991" s="176"/>
      <c r="AR1991" s="177"/>
      <c r="AS1991" s="176"/>
      <c r="AT1991" s="177"/>
      <c r="AU1991" s="176"/>
      <c r="AV1991" s="177"/>
      <c r="AW1991" s="176"/>
      <c r="AX1991" s="178"/>
      <c r="AY1991" s="178"/>
      <c r="AZ1991" s="178"/>
      <c r="BA1991" s="178"/>
      <c r="BB1991" s="178"/>
      <c r="BC1991" s="178"/>
      <c r="BD1991" s="178"/>
      <c r="BY1991" s="177"/>
      <c r="CF1991" s="178"/>
    </row>
    <row r="1992" spans="40:84" x14ac:dyDescent="0.2">
      <c r="AN1992" s="177"/>
      <c r="AO1992" s="176"/>
      <c r="AP1992" s="177"/>
      <c r="AQ1992" s="176"/>
      <c r="AR1992" s="177"/>
      <c r="AS1992" s="176"/>
      <c r="AT1992" s="177"/>
      <c r="AU1992" s="176"/>
      <c r="AV1992" s="177"/>
      <c r="AW1992" s="176"/>
      <c r="AX1992" s="178"/>
      <c r="AY1992" s="178"/>
      <c r="AZ1992" s="178"/>
      <c r="BA1992" s="178"/>
      <c r="BB1992" s="178"/>
      <c r="BC1992" s="178"/>
      <c r="BD1992" s="178"/>
      <c r="BY1992" s="177"/>
      <c r="CF1992" s="178"/>
    </row>
    <row r="1993" spans="40:84" x14ac:dyDescent="0.2">
      <c r="AN1993" s="177"/>
      <c r="AO1993" s="176"/>
      <c r="AP1993" s="177"/>
      <c r="AQ1993" s="176"/>
      <c r="AR1993" s="177"/>
      <c r="AS1993" s="176"/>
      <c r="AT1993" s="177"/>
      <c r="AU1993" s="176"/>
      <c r="AV1993" s="177"/>
      <c r="AW1993" s="176"/>
      <c r="AX1993" s="178"/>
      <c r="AY1993" s="178"/>
      <c r="AZ1993" s="178"/>
      <c r="BA1993" s="178"/>
      <c r="BB1993" s="178"/>
      <c r="BC1993" s="178"/>
      <c r="BD1993" s="178"/>
      <c r="BY1993" s="177"/>
      <c r="CF1993" s="178"/>
    </row>
    <row r="1994" spans="40:84" x14ac:dyDescent="0.2">
      <c r="AN1994" s="177"/>
      <c r="AO1994" s="176"/>
      <c r="AP1994" s="177"/>
      <c r="AQ1994" s="176"/>
      <c r="AR1994" s="177"/>
      <c r="AS1994" s="176"/>
      <c r="AT1994" s="177"/>
      <c r="AU1994" s="176"/>
      <c r="AV1994" s="177"/>
      <c r="AW1994" s="176"/>
      <c r="AX1994" s="178"/>
      <c r="AY1994" s="178"/>
      <c r="AZ1994" s="178"/>
      <c r="BA1994" s="178"/>
      <c r="BB1994" s="178"/>
      <c r="BC1994" s="178"/>
      <c r="BD1994" s="178"/>
      <c r="BY1994" s="177"/>
      <c r="CF1994" s="178"/>
    </row>
    <row r="1995" spans="40:84" x14ac:dyDescent="0.2">
      <c r="AN1995" s="177"/>
      <c r="AO1995" s="176"/>
      <c r="AP1995" s="177"/>
      <c r="AQ1995" s="176"/>
      <c r="AR1995" s="177"/>
      <c r="AS1995" s="176"/>
      <c r="AT1995" s="177"/>
      <c r="AU1995" s="176"/>
      <c r="AV1995" s="177"/>
      <c r="AW1995" s="176"/>
      <c r="AX1995" s="178"/>
      <c r="AY1995" s="178"/>
      <c r="AZ1995" s="178"/>
      <c r="BA1995" s="178"/>
      <c r="BB1995" s="178"/>
      <c r="BC1995" s="178"/>
      <c r="BD1995" s="178"/>
      <c r="BY1995" s="177"/>
      <c r="CF1995" s="178"/>
    </row>
    <row r="1996" spans="40:84" x14ac:dyDescent="0.2">
      <c r="AN1996" s="177"/>
      <c r="AO1996" s="176"/>
      <c r="AP1996" s="177"/>
      <c r="AQ1996" s="176"/>
      <c r="AR1996" s="177"/>
      <c r="AS1996" s="176"/>
      <c r="AT1996" s="177"/>
      <c r="AU1996" s="176"/>
      <c r="AV1996" s="177"/>
      <c r="AW1996" s="176"/>
      <c r="AX1996" s="178"/>
      <c r="AY1996" s="178"/>
      <c r="AZ1996" s="178"/>
      <c r="BA1996" s="178"/>
      <c r="BB1996" s="178"/>
      <c r="BC1996" s="178"/>
      <c r="BD1996" s="178"/>
      <c r="BY1996" s="177"/>
      <c r="CF1996" s="178"/>
    </row>
    <row r="1997" spans="40:84" x14ac:dyDescent="0.2">
      <c r="AN1997" s="177"/>
      <c r="AO1997" s="176"/>
      <c r="AP1997" s="177"/>
      <c r="AQ1997" s="176"/>
      <c r="AR1997" s="177"/>
      <c r="AS1997" s="176"/>
      <c r="AT1997" s="177"/>
      <c r="AU1997" s="176"/>
      <c r="AV1997" s="177"/>
      <c r="AW1997" s="176"/>
      <c r="AX1997" s="178"/>
      <c r="AY1997" s="178"/>
      <c r="AZ1997" s="178"/>
      <c r="BA1997" s="178"/>
      <c r="BB1997" s="178"/>
      <c r="BC1997" s="178"/>
      <c r="BD1997" s="178"/>
      <c r="BY1997" s="177"/>
      <c r="CF1997" s="178"/>
    </row>
    <row r="1998" spans="40:84" x14ac:dyDescent="0.2">
      <c r="AN1998" s="177"/>
      <c r="AO1998" s="176"/>
      <c r="AP1998" s="177"/>
      <c r="AQ1998" s="176"/>
      <c r="AR1998" s="177"/>
      <c r="AS1998" s="176"/>
      <c r="AT1998" s="177"/>
      <c r="AU1998" s="176"/>
      <c r="AV1998" s="177"/>
      <c r="AW1998" s="176"/>
      <c r="AX1998" s="178"/>
      <c r="AY1998" s="178"/>
      <c r="AZ1998" s="178"/>
      <c r="BA1998" s="178"/>
      <c r="BB1998" s="178"/>
      <c r="BC1998" s="178"/>
      <c r="BD1998" s="178"/>
      <c r="BY1998" s="177"/>
      <c r="CF1998" s="178"/>
    </row>
    <row r="1999" spans="40:84" x14ac:dyDescent="0.2">
      <c r="AN1999" s="177"/>
      <c r="AO1999" s="176"/>
      <c r="AP1999" s="177"/>
      <c r="AQ1999" s="176"/>
      <c r="AR1999" s="177"/>
      <c r="AS1999" s="176"/>
      <c r="AT1999" s="177"/>
      <c r="AU1999" s="176"/>
      <c r="AV1999" s="177"/>
      <c r="AW1999" s="176"/>
      <c r="AX1999" s="178"/>
      <c r="AY1999" s="178"/>
      <c r="AZ1999" s="178"/>
      <c r="BA1999" s="178"/>
      <c r="BB1999" s="178"/>
      <c r="BC1999" s="178"/>
      <c r="BD1999" s="178"/>
      <c r="BY1999" s="177"/>
      <c r="CF1999" s="178"/>
    </row>
    <row r="2000" spans="40:84" x14ac:dyDescent="0.2">
      <c r="AN2000" s="177"/>
      <c r="AO2000" s="176"/>
      <c r="AP2000" s="177"/>
      <c r="AQ2000" s="176"/>
      <c r="AR2000" s="177"/>
      <c r="AS2000" s="176"/>
      <c r="AT2000" s="177"/>
      <c r="AU2000" s="176"/>
      <c r="AV2000" s="177"/>
      <c r="AW2000" s="176"/>
      <c r="AX2000" s="178"/>
      <c r="AY2000" s="178"/>
      <c r="AZ2000" s="178"/>
      <c r="BA2000" s="178"/>
      <c r="BB2000" s="178"/>
      <c r="BC2000" s="178"/>
      <c r="BD2000" s="178"/>
      <c r="BY2000" s="177"/>
      <c r="CF2000" s="178"/>
    </row>
    <row r="2001" spans="40:84" x14ac:dyDescent="0.2">
      <c r="AN2001" s="177"/>
      <c r="AO2001" s="176"/>
      <c r="AP2001" s="177"/>
      <c r="AQ2001" s="176"/>
      <c r="AR2001" s="177"/>
      <c r="AS2001" s="176"/>
      <c r="AT2001" s="177"/>
      <c r="AU2001" s="176"/>
      <c r="AV2001" s="177"/>
      <c r="AW2001" s="176"/>
      <c r="AX2001" s="178"/>
      <c r="AY2001" s="178"/>
      <c r="AZ2001" s="178"/>
      <c r="BA2001" s="178"/>
      <c r="BB2001" s="178"/>
      <c r="BC2001" s="178"/>
      <c r="BD2001" s="178"/>
      <c r="BY2001" s="177"/>
      <c r="CF2001" s="178"/>
    </row>
    <row r="2002" spans="40:84" x14ac:dyDescent="0.2">
      <c r="AN2002" s="177"/>
      <c r="AO2002" s="176"/>
      <c r="AP2002" s="177"/>
      <c r="AQ2002" s="176"/>
      <c r="AR2002" s="177"/>
      <c r="AS2002" s="176"/>
      <c r="AT2002" s="177"/>
      <c r="AU2002" s="176"/>
      <c r="AV2002" s="177"/>
      <c r="AW2002" s="176"/>
      <c r="AX2002" s="178"/>
      <c r="AY2002" s="178"/>
      <c r="AZ2002" s="178"/>
      <c r="BA2002" s="178"/>
      <c r="BB2002" s="178"/>
      <c r="BC2002" s="178"/>
      <c r="BD2002" s="178"/>
      <c r="BY2002" s="177"/>
      <c r="CF2002" s="178"/>
    </row>
    <row r="2003" spans="40:84" x14ac:dyDescent="0.2">
      <c r="AN2003" s="177"/>
      <c r="AO2003" s="176"/>
      <c r="AP2003" s="177"/>
      <c r="AQ2003" s="176"/>
      <c r="AR2003" s="177"/>
      <c r="AS2003" s="176"/>
      <c r="AT2003" s="177"/>
      <c r="AU2003" s="176"/>
      <c r="AV2003" s="177"/>
      <c r="AW2003" s="176"/>
      <c r="AX2003" s="178"/>
      <c r="AY2003" s="178"/>
      <c r="AZ2003" s="178"/>
      <c r="BA2003" s="178"/>
      <c r="BB2003" s="178"/>
      <c r="BC2003" s="178"/>
      <c r="BD2003" s="178"/>
      <c r="BY2003" s="177"/>
      <c r="CF2003" s="178"/>
    </row>
    <row r="2004" spans="40:84" x14ac:dyDescent="0.2">
      <c r="AN2004" s="177"/>
      <c r="AO2004" s="176"/>
      <c r="AP2004" s="177"/>
      <c r="AQ2004" s="176"/>
      <c r="AR2004" s="177"/>
      <c r="AS2004" s="176"/>
      <c r="AT2004" s="177"/>
      <c r="AU2004" s="176"/>
      <c r="AV2004" s="177"/>
      <c r="AW2004" s="176"/>
      <c r="AX2004" s="178"/>
      <c r="AY2004" s="178"/>
      <c r="AZ2004" s="178"/>
      <c r="BA2004" s="178"/>
      <c r="BB2004" s="178"/>
      <c r="BC2004" s="178"/>
      <c r="BD2004" s="178"/>
      <c r="BY2004" s="177"/>
      <c r="CF2004" s="178"/>
    </row>
    <row r="2005" spans="40:84" x14ac:dyDescent="0.2">
      <c r="AN2005" s="177"/>
      <c r="AO2005" s="176"/>
      <c r="AP2005" s="177"/>
      <c r="AQ2005" s="176"/>
      <c r="AR2005" s="177"/>
      <c r="AS2005" s="176"/>
      <c r="AT2005" s="177"/>
      <c r="AU2005" s="176"/>
      <c r="AV2005" s="177"/>
      <c r="AW2005" s="176"/>
      <c r="AX2005" s="178"/>
      <c r="AY2005" s="178"/>
      <c r="AZ2005" s="178"/>
      <c r="BA2005" s="178"/>
      <c r="BB2005" s="178"/>
      <c r="BC2005" s="178"/>
      <c r="BD2005" s="178"/>
      <c r="BY2005" s="177"/>
      <c r="CF2005" s="178"/>
    </row>
    <row r="2006" spans="40:84" x14ac:dyDescent="0.2">
      <c r="AN2006" s="177"/>
      <c r="AO2006" s="176"/>
      <c r="AP2006" s="177"/>
      <c r="AQ2006" s="176"/>
      <c r="AR2006" s="177"/>
      <c r="AS2006" s="176"/>
      <c r="AT2006" s="177"/>
      <c r="AU2006" s="176"/>
      <c r="AV2006" s="177"/>
      <c r="AW2006" s="176"/>
      <c r="AX2006" s="178"/>
      <c r="AY2006" s="178"/>
      <c r="AZ2006" s="178"/>
      <c r="BA2006" s="178"/>
      <c r="BB2006" s="178"/>
      <c r="BC2006" s="178"/>
      <c r="BD2006" s="178"/>
      <c r="BY2006" s="177"/>
      <c r="CF2006" s="178"/>
    </row>
    <row r="2007" spans="40:84" x14ac:dyDescent="0.2">
      <c r="AN2007" s="177"/>
      <c r="AO2007" s="176"/>
      <c r="AP2007" s="177"/>
      <c r="AQ2007" s="176"/>
      <c r="AR2007" s="177"/>
      <c r="AS2007" s="176"/>
      <c r="AT2007" s="177"/>
      <c r="AU2007" s="176"/>
      <c r="AV2007" s="177"/>
      <c r="AW2007" s="176"/>
      <c r="AX2007" s="178"/>
      <c r="AY2007" s="178"/>
      <c r="AZ2007" s="178"/>
      <c r="BA2007" s="178"/>
      <c r="BB2007" s="178"/>
      <c r="BC2007" s="178"/>
      <c r="BD2007" s="178"/>
      <c r="BY2007" s="177"/>
      <c r="CF2007" s="178"/>
    </row>
    <row r="2008" spans="40:84" x14ac:dyDescent="0.2">
      <c r="AN2008" s="177"/>
      <c r="AO2008" s="176"/>
      <c r="AP2008" s="177"/>
      <c r="AQ2008" s="176"/>
      <c r="AR2008" s="177"/>
      <c r="AS2008" s="176"/>
      <c r="AT2008" s="177"/>
      <c r="AU2008" s="176"/>
      <c r="AV2008" s="177"/>
      <c r="AW2008" s="176"/>
      <c r="AX2008" s="178"/>
      <c r="AY2008" s="178"/>
      <c r="AZ2008" s="178"/>
      <c r="BA2008" s="178"/>
      <c r="BB2008" s="178"/>
      <c r="BC2008" s="178"/>
      <c r="BD2008" s="178"/>
      <c r="BY2008" s="177"/>
      <c r="CF2008" s="178"/>
    </row>
    <row r="2009" spans="40:84" x14ac:dyDescent="0.2">
      <c r="AN2009" s="177"/>
      <c r="AO2009" s="176"/>
      <c r="AP2009" s="177"/>
      <c r="AQ2009" s="176"/>
      <c r="AR2009" s="177"/>
      <c r="AS2009" s="176"/>
      <c r="AT2009" s="177"/>
      <c r="AU2009" s="176"/>
      <c r="AV2009" s="177"/>
      <c r="AW2009" s="176"/>
      <c r="AX2009" s="178"/>
      <c r="AY2009" s="178"/>
      <c r="AZ2009" s="178"/>
      <c r="BA2009" s="178"/>
      <c r="BB2009" s="178"/>
      <c r="BC2009" s="178"/>
      <c r="BD2009" s="178"/>
      <c r="BY2009" s="177"/>
      <c r="CF2009" s="178"/>
    </row>
    <row r="2010" spans="40:84" x14ac:dyDescent="0.2">
      <c r="AN2010" s="177"/>
      <c r="AO2010" s="176"/>
      <c r="AP2010" s="177"/>
      <c r="AQ2010" s="176"/>
      <c r="AR2010" s="177"/>
      <c r="AS2010" s="176"/>
      <c r="AT2010" s="177"/>
      <c r="AU2010" s="176"/>
      <c r="AV2010" s="177"/>
      <c r="AW2010" s="176"/>
      <c r="AX2010" s="178"/>
      <c r="AY2010" s="178"/>
      <c r="AZ2010" s="178"/>
      <c r="BA2010" s="178"/>
      <c r="BB2010" s="178"/>
      <c r="BC2010" s="178"/>
      <c r="BD2010" s="178"/>
      <c r="BY2010" s="177"/>
      <c r="CF2010" s="178"/>
    </row>
    <row r="2011" spans="40:84" x14ac:dyDescent="0.2">
      <c r="AN2011" s="177"/>
      <c r="AO2011" s="176"/>
      <c r="AP2011" s="177"/>
      <c r="AQ2011" s="176"/>
      <c r="AR2011" s="177"/>
      <c r="AS2011" s="176"/>
      <c r="AT2011" s="177"/>
      <c r="AU2011" s="176"/>
      <c r="AV2011" s="177"/>
      <c r="AW2011" s="176"/>
      <c r="AX2011" s="178"/>
      <c r="AY2011" s="178"/>
      <c r="AZ2011" s="178"/>
      <c r="BA2011" s="178"/>
      <c r="BB2011" s="178"/>
      <c r="BC2011" s="178"/>
      <c r="BD2011" s="178"/>
      <c r="BY2011" s="177"/>
      <c r="CF2011" s="178"/>
    </row>
    <row r="2012" spans="40:84" x14ac:dyDescent="0.2">
      <c r="AN2012" s="177"/>
      <c r="AO2012" s="176"/>
      <c r="AP2012" s="177"/>
      <c r="AQ2012" s="176"/>
      <c r="AR2012" s="177"/>
      <c r="AS2012" s="176"/>
      <c r="AT2012" s="177"/>
      <c r="AU2012" s="176"/>
      <c r="AV2012" s="177"/>
      <c r="AW2012" s="176"/>
      <c r="AX2012" s="178"/>
      <c r="AY2012" s="178"/>
      <c r="AZ2012" s="178"/>
      <c r="BA2012" s="178"/>
      <c r="BB2012" s="178"/>
      <c r="BC2012" s="178"/>
      <c r="BD2012" s="178"/>
      <c r="BY2012" s="177"/>
      <c r="CF2012" s="178"/>
    </row>
    <row r="2013" spans="40:84" x14ac:dyDescent="0.2">
      <c r="AN2013" s="177"/>
      <c r="AO2013" s="176"/>
      <c r="AP2013" s="177"/>
      <c r="AQ2013" s="176"/>
      <c r="AR2013" s="177"/>
      <c r="AS2013" s="176"/>
      <c r="AT2013" s="177"/>
      <c r="AU2013" s="176"/>
      <c r="AV2013" s="177"/>
      <c r="AW2013" s="176"/>
      <c r="AX2013" s="178"/>
      <c r="AY2013" s="178"/>
      <c r="AZ2013" s="178"/>
      <c r="BA2013" s="178"/>
      <c r="BB2013" s="178"/>
      <c r="BC2013" s="178"/>
      <c r="BD2013" s="178"/>
      <c r="BY2013" s="177"/>
      <c r="CF2013" s="178"/>
    </row>
    <row r="2014" spans="40:84" x14ac:dyDescent="0.2">
      <c r="AN2014" s="177"/>
      <c r="AO2014" s="176"/>
      <c r="AP2014" s="177"/>
      <c r="AQ2014" s="176"/>
      <c r="AR2014" s="177"/>
      <c r="AS2014" s="176"/>
      <c r="AT2014" s="177"/>
      <c r="AU2014" s="176"/>
      <c r="AV2014" s="177"/>
      <c r="AW2014" s="176"/>
      <c r="AX2014" s="178"/>
      <c r="AY2014" s="178"/>
      <c r="AZ2014" s="178"/>
      <c r="BA2014" s="178"/>
      <c r="BB2014" s="178"/>
      <c r="BC2014" s="178"/>
      <c r="BD2014" s="178"/>
      <c r="BY2014" s="177"/>
      <c r="CF2014" s="178"/>
    </row>
    <row r="2015" spans="40:84" x14ac:dyDescent="0.2">
      <c r="AN2015" s="177"/>
      <c r="AO2015" s="176"/>
      <c r="AP2015" s="177"/>
      <c r="AQ2015" s="176"/>
      <c r="AR2015" s="177"/>
      <c r="AS2015" s="176"/>
      <c r="AT2015" s="177"/>
      <c r="AU2015" s="176"/>
      <c r="AV2015" s="177"/>
      <c r="AW2015" s="176"/>
      <c r="AX2015" s="178"/>
      <c r="AY2015" s="178"/>
      <c r="AZ2015" s="178"/>
      <c r="BA2015" s="178"/>
      <c r="BB2015" s="178"/>
      <c r="BC2015" s="178"/>
      <c r="BD2015" s="178"/>
      <c r="BY2015" s="177"/>
      <c r="CF2015" s="178"/>
    </row>
    <row r="2016" spans="40:84" ht="18.75" customHeight="1" x14ac:dyDescent="0.2">
      <c r="AN2016" s="177"/>
      <c r="AO2016" s="176"/>
      <c r="AP2016" s="177"/>
      <c r="AQ2016" s="176"/>
      <c r="AR2016" s="177"/>
      <c r="AS2016" s="176"/>
      <c r="AT2016" s="177"/>
      <c r="AU2016" s="176"/>
      <c r="AV2016" s="177"/>
      <c r="AW2016" s="176"/>
      <c r="AX2016" s="178"/>
      <c r="AY2016" s="178"/>
      <c r="AZ2016" s="178"/>
      <c r="BA2016" s="178"/>
      <c r="BB2016" s="178"/>
      <c r="BC2016" s="178"/>
      <c r="BD2016" s="178"/>
      <c r="BY2016" s="177"/>
      <c r="CF2016" s="178"/>
    </row>
    <row r="2017" spans="40:84" ht="18.75" customHeight="1" x14ac:dyDescent="0.2">
      <c r="AN2017" s="177"/>
      <c r="AO2017" s="176"/>
      <c r="AP2017" s="177"/>
      <c r="AQ2017" s="176"/>
      <c r="AR2017" s="177"/>
      <c r="AS2017" s="176"/>
      <c r="AT2017" s="177"/>
      <c r="AU2017" s="176"/>
      <c r="AV2017" s="177"/>
      <c r="AW2017" s="176"/>
      <c r="AX2017" s="178"/>
      <c r="AY2017" s="178"/>
      <c r="AZ2017" s="178"/>
      <c r="BA2017" s="178"/>
      <c r="BB2017" s="178"/>
      <c r="BC2017" s="178"/>
      <c r="BD2017" s="178"/>
      <c r="BY2017" s="177"/>
      <c r="CF2017" s="178"/>
    </row>
    <row r="2018" spans="40:84" ht="18.75" customHeight="1" x14ac:dyDescent="0.2">
      <c r="AN2018" s="177"/>
      <c r="AO2018" s="176"/>
      <c r="AP2018" s="177"/>
      <c r="AQ2018" s="176"/>
      <c r="AR2018" s="177"/>
      <c r="AS2018" s="176"/>
      <c r="AT2018" s="177"/>
      <c r="AU2018" s="176"/>
      <c r="AV2018" s="177"/>
      <c r="AW2018" s="176"/>
      <c r="AX2018" s="178"/>
      <c r="AY2018" s="178"/>
      <c r="AZ2018" s="178"/>
      <c r="BA2018" s="178"/>
      <c r="BB2018" s="178"/>
      <c r="BC2018" s="178"/>
      <c r="BD2018" s="178"/>
      <c r="BY2018" s="177"/>
      <c r="CF2018" s="178"/>
    </row>
    <row r="2019" spans="40:84" ht="18.75" customHeight="1" x14ac:dyDescent="0.2">
      <c r="AN2019" s="177"/>
      <c r="AO2019" s="176"/>
      <c r="AP2019" s="177"/>
      <c r="AQ2019" s="176"/>
      <c r="AR2019" s="177"/>
      <c r="AS2019" s="176"/>
      <c r="AT2019" s="177"/>
      <c r="AU2019" s="176"/>
      <c r="AV2019" s="177"/>
      <c r="AW2019" s="176"/>
      <c r="AX2019" s="178"/>
      <c r="AY2019" s="178"/>
      <c r="AZ2019" s="178"/>
      <c r="BA2019" s="178"/>
      <c r="BB2019" s="178"/>
      <c r="BC2019" s="178"/>
      <c r="BD2019" s="178"/>
      <c r="BY2019" s="177"/>
      <c r="CF2019" s="178"/>
    </row>
    <row r="2020" spans="40:84" ht="18.75" customHeight="1" x14ac:dyDescent="0.2">
      <c r="AN2020" s="177"/>
      <c r="AO2020" s="176"/>
      <c r="AP2020" s="177"/>
      <c r="AQ2020" s="176"/>
      <c r="AR2020" s="177"/>
      <c r="AS2020" s="176"/>
      <c r="AT2020" s="177"/>
      <c r="AU2020" s="176"/>
      <c r="AV2020" s="177"/>
      <c r="AW2020" s="176"/>
      <c r="AX2020" s="178"/>
      <c r="AY2020" s="178"/>
      <c r="AZ2020" s="178"/>
      <c r="BA2020" s="178"/>
      <c r="BB2020" s="178"/>
      <c r="BC2020" s="178"/>
      <c r="BD2020" s="178"/>
      <c r="BY2020" s="177"/>
      <c r="CF2020" s="178"/>
    </row>
    <row r="2021" spans="40:84" ht="18.75" customHeight="1" x14ac:dyDescent="0.2">
      <c r="AN2021" s="177"/>
      <c r="AO2021" s="176"/>
      <c r="AP2021" s="177"/>
      <c r="AQ2021" s="176"/>
      <c r="AR2021" s="177"/>
      <c r="AS2021" s="176"/>
      <c r="AT2021" s="177"/>
      <c r="AU2021" s="176"/>
      <c r="AV2021" s="177"/>
      <c r="AW2021" s="176"/>
      <c r="AX2021" s="178"/>
      <c r="AY2021" s="178"/>
      <c r="AZ2021" s="178"/>
      <c r="BA2021" s="178"/>
      <c r="BB2021" s="178"/>
      <c r="BC2021" s="178"/>
      <c r="BD2021" s="178"/>
      <c r="BY2021" s="177"/>
      <c r="CF2021" s="178"/>
    </row>
    <row r="2022" spans="40:84" ht="18.75" customHeight="1" x14ac:dyDescent="0.2">
      <c r="AN2022" s="177"/>
      <c r="AO2022" s="176"/>
      <c r="AP2022" s="177"/>
      <c r="AQ2022" s="176"/>
      <c r="AR2022" s="177"/>
      <c r="AS2022" s="176"/>
      <c r="AT2022" s="177"/>
      <c r="AU2022" s="176"/>
      <c r="AV2022" s="177"/>
      <c r="AW2022" s="176"/>
      <c r="AX2022" s="178"/>
      <c r="AY2022" s="178"/>
      <c r="AZ2022" s="178"/>
      <c r="BA2022" s="178"/>
      <c r="BB2022" s="178"/>
      <c r="BC2022" s="178"/>
      <c r="BD2022" s="178"/>
      <c r="BY2022" s="177"/>
      <c r="CF2022" s="178"/>
    </row>
    <row r="2023" spans="40:84" ht="18.75" customHeight="1" x14ac:dyDescent="0.2">
      <c r="AN2023" s="177"/>
      <c r="AO2023" s="176"/>
      <c r="AP2023" s="177"/>
      <c r="AQ2023" s="176"/>
      <c r="AR2023" s="177"/>
      <c r="AS2023" s="176"/>
      <c r="AT2023" s="177"/>
      <c r="AU2023" s="176"/>
      <c r="AV2023" s="177"/>
      <c r="AW2023" s="176"/>
      <c r="AX2023" s="178"/>
      <c r="AY2023" s="178"/>
      <c r="AZ2023" s="178"/>
      <c r="BA2023" s="178"/>
      <c r="BB2023" s="178"/>
      <c r="BC2023" s="178"/>
      <c r="BD2023" s="178"/>
      <c r="BY2023" s="177"/>
      <c r="CF2023" s="178"/>
    </row>
    <row r="2024" spans="40:84" ht="18.75" customHeight="1" x14ac:dyDescent="0.2">
      <c r="AN2024" s="177"/>
      <c r="AO2024" s="176"/>
      <c r="AP2024" s="177"/>
      <c r="AQ2024" s="176"/>
      <c r="AR2024" s="177"/>
      <c r="AS2024" s="176"/>
      <c r="AT2024" s="177"/>
      <c r="AU2024" s="176"/>
      <c r="AV2024" s="177"/>
      <c r="AW2024" s="176"/>
      <c r="AX2024" s="178"/>
      <c r="AY2024" s="178"/>
      <c r="AZ2024" s="178"/>
      <c r="BA2024" s="178"/>
      <c r="BB2024" s="178"/>
      <c r="BC2024" s="178"/>
      <c r="BD2024" s="178"/>
      <c r="BY2024" s="177"/>
      <c r="CF2024" s="178"/>
    </row>
    <row r="2025" spans="40:84" ht="18.75" customHeight="1" x14ac:dyDescent="0.2">
      <c r="AN2025" s="177"/>
      <c r="AO2025" s="176"/>
      <c r="AP2025" s="177"/>
      <c r="AQ2025" s="176"/>
      <c r="AR2025" s="177"/>
      <c r="AS2025" s="176"/>
      <c r="AT2025" s="177"/>
      <c r="AU2025" s="176"/>
      <c r="AV2025" s="177"/>
      <c r="AW2025" s="176"/>
      <c r="AX2025" s="178"/>
      <c r="AY2025" s="178"/>
      <c r="AZ2025" s="178"/>
      <c r="BA2025" s="178"/>
      <c r="BB2025" s="178"/>
      <c r="BC2025" s="178"/>
      <c r="BD2025" s="178"/>
      <c r="BY2025" s="177"/>
      <c r="CF2025" s="178"/>
    </row>
    <row r="2026" spans="40:84" ht="18.75" customHeight="1" x14ac:dyDescent="0.2">
      <c r="AN2026" s="177"/>
      <c r="AO2026" s="176"/>
      <c r="AP2026" s="177"/>
      <c r="AQ2026" s="176"/>
      <c r="AR2026" s="177"/>
      <c r="AS2026" s="176"/>
      <c r="AT2026" s="177"/>
      <c r="AU2026" s="176"/>
      <c r="AV2026" s="177"/>
      <c r="AW2026" s="176"/>
      <c r="AX2026" s="178"/>
      <c r="AY2026" s="178"/>
      <c r="AZ2026" s="178"/>
      <c r="BA2026" s="178"/>
      <c r="BB2026" s="178"/>
      <c r="BC2026" s="178"/>
      <c r="BD2026" s="178"/>
      <c r="BY2026" s="177"/>
      <c r="CF2026" s="178"/>
    </row>
    <row r="2027" spans="40:84" ht="18.75" customHeight="1" x14ac:dyDescent="0.2">
      <c r="AN2027" s="177"/>
      <c r="AO2027" s="176"/>
      <c r="AP2027" s="177"/>
      <c r="AQ2027" s="176"/>
      <c r="AR2027" s="177"/>
      <c r="AS2027" s="176"/>
      <c r="AT2027" s="177"/>
      <c r="AU2027" s="176"/>
      <c r="AV2027" s="177"/>
      <c r="AW2027" s="176"/>
      <c r="AX2027" s="178"/>
      <c r="AY2027" s="178"/>
      <c r="AZ2027" s="178"/>
      <c r="BA2027" s="178"/>
      <c r="BB2027" s="178"/>
      <c r="BC2027" s="178"/>
      <c r="BD2027" s="178"/>
      <c r="BY2027" s="177"/>
      <c r="CF2027" s="178"/>
    </row>
    <row r="2028" spans="40:84" ht="18.75" customHeight="1" x14ac:dyDescent="0.2">
      <c r="AN2028" s="177"/>
      <c r="AO2028" s="176"/>
      <c r="AP2028" s="177"/>
      <c r="AQ2028" s="176"/>
      <c r="AR2028" s="177"/>
      <c r="AS2028" s="176"/>
      <c r="AT2028" s="177"/>
      <c r="AU2028" s="176"/>
      <c r="AV2028" s="177"/>
      <c r="AW2028" s="176"/>
      <c r="AX2028" s="178"/>
      <c r="AY2028" s="178"/>
      <c r="AZ2028" s="178"/>
      <c r="BA2028" s="178"/>
      <c r="BB2028" s="178"/>
      <c r="BC2028" s="178"/>
      <c r="BD2028" s="178"/>
      <c r="BY2028" s="177"/>
      <c r="CF2028" s="178"/>
    </row>
    <row r="2029" spans="40:84" ht="18.75" customHeight="1" x14ac:dyDescent="0.2">
      <c r="AN2029" s="177"/>
      <c r="AO2029" s="176"/>
      <c r="AP2029" s="177"/>
      <c r="AQ2029" s="176"/>
      <c r="AR2029" s="177"/>
      <c r="AS2029" s="176"/>
      <c r="AT2029" s="177"/>
      <c r="AU2029" s="176"/>
      <c r="AV2029" s="177"/>
      <c r="AW2029" s="176"/>
      <c r="AX2029" s="178"/>
      <c r="AY2029" s="178"/>
      <c r="AZ2029" s="178"/>
      <c r="BA2029" s="178"/>
      <c r="BB2029" s="178"/>
      <c r="BC2029" s="178"/>
      <c r="BD2029" s="178"/>
      <c r="BY2029" s="177"/>
      <c r="CF2029" s="178"/>
    </row>
    <row r="2030" spans="40:84" ht="18.75" customHeight="1" x14ac:dyDescent="0.2">
      <c r="AN2030" s="177"/>
      <c r="AO2030" s="176"/>
      <c r="AP2030" s="177"/>
      <c r="AQ2030" s="176"/>
      <c r="AR2030" s="177"/>
      <c r="AS2030" s="176"/>
      <c r="AT2030" s="177"/>
      <c r="AU2030" s="176"/>
      <c r="AV2030" s="177"/>
      <c r="AW2030" s="176"/>
      <c r="AX2030" s="178"/>
      <c r="AY2030" s="178"/>
      <c r="AZ2030" s="178"/>
      <c r="BA2030" s="178"/>
      <c r="BB2030" s="178"/>
      <c r="BC2030" s="178"/>
      <c r="BD2030" s="178"/>
      <c r="BY2030" s="177"/>
      <c r="CF2030" s="178"/>
    </row>
    <row r="2031" spans="40:84" ht="18.75" customHeight="1" x14ac:dyDescent="0.2">
      <c r="AN2031" s="177"/>
      <c r="AO2031" s="176"/>
      <c r="AP2031" s="177"/>
      <c r="AQ2031" s="176"/>
      <c r="AR2031" s="177"/>
      <c r="AS2031" s="176"/>
      <c r="AT2031" s="177"/>
      <c r="AU2031" s="176"/>
      <c r="AV2031" s="177"/>
      <c r="AW2031" s="176"/>
      <c r="AX2031" s="178"/>
      <c r="AY2031" s="178"/>
      <c r="AZ2031" s="178"/>
      <c r="BA2031" s="178"/>
      <c r="BB2031" s="178"/>
      <c r="BC2031" s="178"/>
      <c r="BD2031" s="178"/>
      <c r="BY2031" s="177"/>
      <c r="CF2031" s="178"/>
    </row>
    <row r="2032" spans="40:84" ht="18.75" customHeight="1" x14ac:dyDescent="0.2">
      <c r="AN2032" s="177"/>
      <c r="AO2032" s="176"/>
      <c r="AP2032" s="177"/>
      <c r="AQ2032" s="176"/>
      <c r="AR2032" s="177"/>
      <c r="AS2032" s="176"/>
      <c r="AT2032" s="177"/>
      <c r="AU2032" s="176"/>
      <c r="AV2032" s="177"/>
      <c r="AW2032" s="176"/>
      <c r="AX2032" s="178"/>
      <c r="AY2032" s="178"/>
      <c r="AZ2032" s="178"/>
      <c r="BA2032" s="178"/>
      <c r="BB2032" s="178"/>
      <c r="BC2032" s="178"/>
      <c r="BD2032" s="178"/>
      <c r="BY2032" s="177"/>
      <c r="CF2032" s="178"/>
    </row>
    <row r="2033" spans="40:84" ht="18.75" customHeight="1" x14ac:dyDescent="0.2">
      <c r="AN2033" s="177"/>
      <c r="AO2033" s="176"/>
      <c r="AP2033" s="177"/>
      <c r="AQ2033" s="176"/>
      <c r="AR2033" s="177"/>
      <c r="AS2033" s="176"/>
      <c r="AT2033" s="177"/>
      <c r="AU2033" s="176"/>
      <c r="AV2033" s="177"/>
      <c r="AW2033" s="176"/>
      <c r="AX2033" s="178"/>
      <c r="AY2033" s="178"/>
      <c r="AZ2033" s="178"/>
      <c r="BA2033" s="178"/>
      <c r="BB2033" s="178"/>
      <c r="BC2033" s="178"/>
      <c r="BD2033" s="178"/>
      <c r="BY2033" s="177"/>
      <c r="CF2033" s="178"/>
    </row>
    <row r="2034" spans="40:84" ht="18.75" customHeight="1" x14ac:dyDescent="0.2">
      <c r="AN2034" s="177"/>
      <c r="AO2034" s="176"/>
      <c r="AP2034" s="177"/>
      <c r="AQ2034" s="176"/>
      <c r="AR2034" s="177"/>
      <c r="AS2034" s="176"/>
      <c r="AT2034" s="177"/>
      <c r="AU2034" s="176"/>
      <c r="AV2034" s="177"/>
      <c r="AW2034" s="176"/>
      <c r="AX2034" s="178"/>
      <c r="AY2034" s="178"/>
      <c r="AZ2034" s="178"/>
      <c r="BA2034" s="178"/>
      <c r="BB2034" s="178"/>
      <c r="BC2034" s="178"/>
      <c r="BD2034" s="178"/>
      <c r="BY2034" s="177"/>
      <c r="CF2034" s="178"/>
    </row>
    <row r="2035" spans="40:84" ht="18.75" customHeight="1" x14ac:dyDescent="0.2">
      <c r="AN2035" s="177"/>
      <c r="AO2035" s="176"/>
      <c r="AP2035" s="177"/>
      <c r="AQ2035" s="176"/>
      <c r="AR2035" s="177"/>
      <c r="AS2035" s="176"/>
      <c r="AT2035" s="177"/>
      <c r="AU2035" s="176"/>
      <c r="AV2035" s="177"/>
      <c r="AW2035" s="176"/>
      <c r="AX2035" s="178"/>
      <c r="AY2035" s="178"/>
      <c r="AZ2035" s="178"/>
      <c r="BA2035" s="178"/>
      <c r="BB2035" s="178"/>
      <c r="BC2035" s="178"/>
      <c r="BD2035" s="178"/>
      <c r="BY2035" s="177"/>
      <c r="CF2035" s="178"/>
    </row>
    <row r="2036" spans="40:84" ht="18.75" customHeight="1" x14ac:dyDescent="0.2">
      <c r="AN2036" s="177"/>
      <c r="AO2036" s="176"/>
      <c r="AP2036" s="177"/>
      <c r="AQ2036" s="176"/>
      <c r="AR2036" s="177"/>
      <c r="AS2036" s="176"/>
      <c r="AT2036" s="177"/>
      <c r="AU2036" s="176"/>
      <c r="AV2036" s="177"/>
      <c r="AW2036" s="176"/>
      <c r="AX2036" s="178"/>
      <c r="AY2036" s="178"/>
      <c r="AZ2036" s="178"/>
      <c r="BA2036" s="178"/>
      <c r="BB2036" s="178"/>
      <c r="BC2036" s="178"/>
      <c r="BD2036" s="178"/>
      <c r="BY2036" s="177"/>
      <c r="CF2036" s="178"/>
    </row>
    <row r="2037" spans="40:84" ht="18.75" customHeight="1" x14ac:dyDescent="0.2">
      <c r="AN2037" s="177"/>
      <c r="AO2037" s="176"/>
      <c r="AP2037" s="177"/>
      <c r="AQ2037" s="176"/>
      <c r="AR2037" s="177"/>
      <c r="AS2037" s="176"/>
      <c r="AT2037" s="177"/>
      <c r="AU2037" s="176"/>
      <c r="AV2037" s="177"/>
      <c r="AW2037" s="176"/>
      <c r="AX2037" s="178"/>
      <c r="AY2037" s="178"/>
      <c r="AZ2037" s="178"/>
      <c r="BA2037" s="178"/>
      <c r="BB2037" s="178"/>
      <c r="BC2037" s="178"/>
      <c r="BD2037" s="178"/>
      <c r="BY2037" s="177"/>
      <c r="CF2037" s="178"/>
    </row>
    <row r="2038" spans="40:84" ht="18.75" customHeight="1" x14ac:dyDescent="0.2">
      <c r="AN2038" s="177"/>
      <c r="AO2038" s="176"/>
      <c r="AP2038" s="177"/>
      <c r="AQ2038" s="176"/>
      <c r="AR2038" s="177"/>
      <c r="AS2038" s="176"/>
      <c r="AT2038" s="177"/>
      <c r="AU2038" s="176"/>
      <c r="AV2038" s="177"/>
      <c r="AW2038" s="176"/>
      <c r="AX2038" s="178"/>
      <c r="AY2038" s="178"/>
      <c r="AZ2038" s="178"/>
      <c r="BA2038" s="178"/>
      <c r="BB2038" s="178"/>
      <c r="BC2038" s="178"/>
      <c r="BD2038" s="178"/>
      <c r="BY2038" s="177"/>
      <c r="CF2038" s="178"/>
    </row>
    <row r="2039" spans="40:84" ht="18.75" customHeight="1" x14ac:dyDescent="0.2">
      <c r="AN2039" s="177"/>
      <c r="AO2039" s="176"/>
      <c r="AP2039" s="177"/>
      <c r="AQ2039" s="176"/>
      <c r="AR2039" s="177"/>
      <c r="AS2039" s="176"/>
      <c r="AT2039" s="177"/>
      <c r="AU2039" s="176"/>
      <c r="AV2039" s="177"/>
      <c r="AW2039" s="176"/>
      <c r="AX2039" s="178"/>
      <c r="AY2039" s="178"/>
      <c r="AZ2039" s="178"/>
      <c r="BA2039" s="178"/>
      <c r="BB2039" s="178"/>
      <c r="BC2039" s="178"/>
      <c r="BD2039" s="178"/>
      <c r="BY2039" s="177"/>
      <c r="CF2039" s="178"/>
    </row>
    <row r="2040" spans="40:84" ht="18.75" customHeight="1" x14ac:dyDescent="0.2">
      <c r="AN2040" s="177"/>
      <c r="AO2040" s="176"/>
      <c r="AP2040" s="177"/>
      <c r="AQ2040" s="176"/>
      <c r="AR2040" s="177"/>
      <c r="AS2040" s="176"/>
      <c r="AT2040" s="177"/>
      <c r="AU2040" s="176"/>
      <c r="AV2040" s="177"/>
      <c r="AW2040" s="176"/>
      <c r="AX2040" s="178"/>
      <c r="AY2040" s="178"/>
      <c r="AZ2040" s="178"/>
      <c r="BA2040" s="178"/>
      <c r="BB2040" s="178"/>
      <c r="BC2040" s="178"/>
      <c r="BD2040" s="178"/>
      <c r="BY2040" s="177"/>
      <c r="CF2040" s="178"/>
    </row>
    <row r="2041" spans="40:84" ht="18.75" customHeight="1" x14ac:dyDescent="0.2">
      <c r="AN2041" s="177"/>
      <c r="AO2041" s="176"/>
      <c r="AP2041" s="177"/>
      <c r="AQ2041" s="176"/>
      <c r="AR2041" s="177"/>
      <c r="AS2041" s="176"/>
      <c r="AT2041" s="177"/>
      <c r="AU2041" s="176"/>
      <c r="AV2041" s="177"/>
      <c r="AW2041" s="176"/>
      <c r="AX2041" s="178"/>
      <c r="AY2041" s="178"/>
      <c r="AZ2041" s="178"/>
      <c r="BA2041" s="178"/>
      <c r="BB2041" s="178"/>
      <c r="BC2041" s="178"/>
      <c r="BD2041" s="178"/>
      <c r="BY2041" s="177"/>
      <c r="CF2041" s="178"/>
    </row>
    <row r="2042" spans="40:84" ht="18.75" customHeight="1" x14ac:dyDescent="0.2">
      <c r="AN2042" s="177"/>
      <c r="AO2042" s="176"/>
      <c r="AP2042" s="177"/>
      <c r="AQ2042" s="176"/>
      <c r="AR2042" s="177"/>
      <c r="AS2042" s="176"/>
      <c r="AT2042" s="177"/>
      <c r="AU2042" s="176"/>
      <c r="AV2042" s="177"/>
      <c r="AW2042" s="176"/>
      <c r="AX2042" s="178"/>
      <c r="AY2042" s="178"/>
      <c r="AZ2042" s="178"/>
      <c r="BA2042" s="178"/>
      <c r="BB2042" s="178"/>
      <c r="BC2042" s="178"/>
      <c r="BD2042" s="178"/>
      <c r="BY2042" s="177"/>
      <c r="CF2042" s="178"/>
    </row>
    <row r="2043" spans="40:84" ht="18.75" customHeight="1" x14ac:dyDescent="0.2">
      <c r="AN2043" s="177"/>
      <c r="AO2043" s="176"/>
      <c r="AP2043" s="177"/>
      <c r="AQ2043" s="176"/>
      <c r="AR2043" s="177"/>
      <c r="AS2043" s="176"/>
      <c r="AT2043" s="177"/>
      <c r="AU2043" s="176"/>
      <c r="AV2043" s="177"/>
      <c r="AW2043" s="176"/>
      <c r="AX2043" s="178"/>
      <c r="AY2043" s="178"/>
      <c r="AZ2043" s="178"/>
      <c r="BA2043" s="178"/>
      <c r="BB2043" s="178"/>
      <c r="BC2043" s="178"/>
      <c r="BD2043" s="178"/>
      <c r="BY2043" s="177"/>
      <c r="CF2043" s="178"/>
    </row>
    <row r="2044" spans="40:84" ht="18.75" customHeight="1" x14ac:dyDescent="0.2">
      <c r="AN2044" s="177"/>
      <c r="AO2044" s="176"/>
      <c r="AP2044" s="177"/>
      <c r="AQ2044" s="176"/>
      <c r="AR2044" s="177"/>
      <c r="AS2044" s="176"/>
      <c r="AT2044" s="177"/>
      <c r="AU2044" s="176"/>
      <c r="AV2044" s="177"/>
      <c r="AW2044" s="176"/>
      <c r="AX2044" s="178"/>
      <c r="AY2044" s="178"/>
      <c r="AZ2044" s="178"/>
      <c r="BA2044" s="178"/>
      <c r="BB2044" s="178"/>
      <c r="BC2044" s="178"/>
      <c r="BD2044" s="178"/>
      <c r="BY2044" s="177"/>
      <c r="CF2044" s="178"/>
    </row>
    <row r="2045" spans="40:84" ht="18.75" customHeight="1" x14ac:dyDescent="0.2">
      <c r="AN2045" s="177"/>
      <c r="AO2045" s="176"/>
      <c r="AP2045" s="177"/>
      <c r="AQ2045" s="176"/>
      <c r="AR2045" s="177"/>
      <c r="AS2045" s="176"/>
      <c r="AT2045" s="177"/>
      <c r="AU2045" s="176"/>
      <c r="AV2045" s="177"/>
      <c r="AW2045" s="176"/>
      <c r="AX2045" s="178"/>
      <c r="AY2045" s="178"/>
      <c r="AZ2045" s="178"/>
      <c r="BA2045" s="178"/>
      <c r="BB2045" s="178"/>
      <c r="BC2045" s="178"/>
      <c r="BD2045" s="178"/>
      <c r="BY2045" s="177"/>
      <c r="CF2045" s="178"/>
    </row>
    <row r="2046" spans="40:84" ht="18.75" customHeight="1" x14ac:dyDescent="0.2">
      <c r="AN2046" s="177"/>
      <c r="AO2046" s="176"/>
      <c r="AP2046" s="177"/>
      <c r="AQ2046" s="176"/>
      <c r="AR2046" s="177"/>
      <c r="AS2046" s="176"/>
      <c r="AT2046" s="177"/>
      <c r="AU2046" s="176"/>
      <c r="AV2046" s="177"/>
      <c r="AW2046" s="176"/>
      <c r="AX2046" s="178"/>
      <c r="AY2046" s="178"/>
      <c r="AZ2046" s="178"/>
      <c r="BA2046" s="178"/>
      <c r="BB2046" s="178"/>
      <c r="BC2046" s="178"/>
      <c r="BD2046" s="178"/>
      <c r="BY2046" s="177"/>
      <c r="CF2046" s="178"/>
    </row>
    <row r="2047" spans="40:84" ht="18.75" customHeight="1" x14ac:dyDescent="0.2">
      <c r="AN2047" s="177"/>
      <c r="AO2047" s="176"/>
      <c r="AP2047" s="177"/>
      <c r="AQ2047" s="176"/>
      <c r="AR2047" s="177"/>
      <c r="AS2047" s="176"/>
      <c r="AT2047" s="177"/>
      <c r="AU2047" s="176"/>
      <c r="AV2047" s="177"/>
      <c r="AW2047" s="176"/>
      <c r="AX2047" s="178"/>
      <c r="AY2047" s="178"/>
      <c r="AZ2047" s="178"/>
      <c r="BA2047" s="178"/>
      <c r="BB2047" s="178"/>
      <c r="BC2047" s="178"/>
      <c r="BD2047" s="178"/>
      <c r="BY2047" s="177"/>
      <c r="CF2047" s="178"/>
    </row>
    <row r="2048" spans="40:84" ht="18.75" customHeight="1" x14ac:dyDescent="0.2">
      <c r="AN2048" s="177"/>
      <c r="AO2048" s="176"/>
      <c r="AP2048" s="177"/>
      <c r="AQ2048" s="176"/>
      <c r="AR2048" s="177"/>
      <c r="AS2048" s="176"/>
      <c r="AT2048" s="177"/>
      <c r="AU2048" s="176"/>
      <c r="AV2048" s="177"/>
      <c r="AW2048" s="176"/>
      <c r="AX2048" s="178"/>
      <c r="AY2048" s="178"/>
      <c r="AZ2048" s="178"/>
      <c r="BA2048" s="178"/>
      <c r="BB2048" s="178"/>
      <c r="BC2048" s="178"/>
      <c r="BD2048" s="178"/>
      <c r="BY2048" s="177"/>
      <c r="CF2048" s="178"/>
    </row>
    <row r="2049" spans="40:84" ht="18.75" customHeight="1" x14ac:dyDescent="0.2">
      <c r="AN2049" s="177"/>
      <c r="AO2049" s="176"/>
      <c r="AP2049" s="177"/>
      <c r="AQ2049" s="176"/>
      <c r="AR2049" s="177"/>
      <c r="AS2049" s="176"/>
      <c r="AT2049" s="177"/>
      <c r="AU2049" s="176"/>
      <c r="AV2049" s="177"/>
      <c r="AW2049" s="176"/>
      <c r="AX2049" s="178"/>
      <c r="AY2049" s="178"/>
      <c r="AZ2049" s="178"/>
      <c r="BA2049" s="178"/>
      <c r="BB2049" s="178"/>
      <c r="BC2049" s="178"/>
      <c r="BD2049" s="178"/>
      <c r="BY2049" s="177"/>
      <c r="CF2049" s="178"/>
    </row>
    <row r="2050" spans="40:84" ht="18.75" customHeight="1" x14ac:dyDescent="0.2">
      <c r="AN2050" s="177"/>
      <c r="AO2050" s="176"/>
      <c r="AP2050" s="177"/>
      <c r="AQ2050" s="176"/>
      <c r="AR2050" s="177"/>
      <c r="AS2050" s="176"/>
      <c r="AT2050" s="177"/>
      <c r="AU2050" s="176"/>
      <c r="AV2050" s="177"/>
      <c r="AW2050" s="176"/>
      <c r="AX2050" s="178"/>
      <c r="AY2050" s="178"/>
      <c r="AZ2050" s="178"/>
      <c r="BA2050" s="178"/>
      <c r="BB2050" s="178"/>
      <c r="BC2050" s="178"/>
      <c r="BD2050" s="178"/>
      <c r="BY2050" s="177"/>
      <c r="CF2050" s="178"/>
    </row>
    <row r="2051" spans="40:84" ht="18.75" customHeight="1" x14ac:dyDescent="0.2">
      <c r="AN2051" s="177"/>
      <c r="AO2051" s="176"/>
      <c r="AP2051" s="177"/>
      <c r="AQ2051" s="176"/>
      <c r="AR2051" s="177"/>
      <c r="AS2051" s="176"/>
      <c r="AT2051" s="177"/>
      <c r="AU2051" s="176"/>
      <c r="AV2051" s="177"/>
      <c r="AW2051" s="176"/>
      <c r="AX2051" s="178"/>
      <c r="AY2051" s="178"/>
      <c r="AZ2051" s="178"/>
      <c r="BA2051" s="178"/>
      <c r="BB2051" s="178"/>
      <c r="BC2051" s="178"/>
      <c r="BD2051" s="178"/>
      <c r="BY2051" s="177"/>
      <c r="CF2051" s="178"/>
    </row>
    <row r="2052" spans="40:84" ht="18.75" customHeight="1" x14ac:dyDescent="0.2">
      <c r="AN2052" s="177"/>
      <c r="AO2052" s="176"/>
      <c r="AP2052" s="177"/>
      <c r="AQ2052" s="176"/>
      <c r="AR2052" s="177"/>
      <c r="AS2052" s="176"/>
      <c r="AT2052" s="177"/>
      <c r="AU2052" s="176"/>
      <c r="AV2052" s="177"/>
      <c r="AW2052" s="176"/>
      <c r="AX2052" s="178"/>
      <c r="AY2052" s="178"/>
      <c r="AZ2052" s="178"/>
      <c r="BA2052" s="178"/>
      <c r="BB2052" s="178"/>
      <c r="BC2052" s="178"/>
      <c r="BD2052" s="178"/>
      <c r="BY2052" s="177"/>
      <c r="CF2052" s="178"/>
    </row>
    <row r="2053" spans="40:84" ht="18.75" customHeight="1" x14ac:dyDescent="0.2">
      <c r="AN2053" s="177"/>
      <c r="AO2053" s="176"/>
      <c r="AP2053" s="177"/>
      <c r="AQ2053" s="176"/>
      <c r="AR2053" s="177"/>
      <c r="AS2053" s="176"/>
      <c r="AT2053" s="177"/>
      <c r="AU2053" s="176"/>
      <c r="AV2053" s="177"/>
      <c r="AW2053" s="176"/>
      <c r="AX2053" s="178"/>
      <c r="AY2053" s="178"/>
      <c r="AZ2053" s="178"/>
      <c r="BA2053" s="178"/>
      <c r="BB2053" s="178"/>
      <c r="BC2053" s="178"/>
      <c r="BD2053" s="178"/>
      <c r="BY2053" s="177"/>
      <c r="CF2053" s="178"/>
    </row>
    <row r="2054" spans="40:84" ht="18.75" customHeight="1" x14ac:dyDescent="0.2">
      <c r="AN2054" s="177"/>
      <c r="AO2054" s="176"/>
      <c r="AP2054" s="177"/>
      <c r="AQ2054" s="176"/>
      <c r="AR2054" s="177"/>
      <c r="AS2054" s="176"/>
      <c r="AT2054" s="177"/>
      <c r="AU2054" s="176"/>
      <c r="AV2054" s="177"/>
      <c r="AW2054" s="176"/>
      <c r="AX2054" s="178"/>
      <c r="AY2054" s="178"/>
      <c r="AZ2054" s="178"/>
      <c r="BA2054" s="178"/>
      <c r="BB2054" s="178"/>
      <c r="BC2054" s="178"/>
      <c r="BD2054" s="178"/>
      <c r="BY2054" s="177"/>
      <c r="CF2054" s="178"/>
    </row>
    <row r="2055" spans="40:84" ht="18.75" customHeight="1" x14ac:dyDescent="0.2">
      <c r="AN2055" s="177"/>
      <c r="AO2055" s="176"/>
      <c r="AP2055" s="177"/>
      <c r="AQ2055" s="176"/>
      <c r="AR2055" s="177"/>
      <c r="AS2055" s="176"/>
      <c r="AT2055" s="177"/>
      <c r="AU2055" s="176"/>
      <c r="AV2055" s="177"/>
      <c r="AW2055" s="176"/>
      <c r="AX2055" s="178"/>
      <c r="AY2055" s="178"/>
      <c r="AZ2055" s="178"/>
      <c r="BA2055" s="178"/>
      <c r="BB2055" s="178"/>
      <c r="BC2055" s="178"/>
      <c r="BD2055" s="178"/>
      <c r="BY2055" s="177"/>
      <c r="CF2055" s="178"/>
    </row>
    <row r="2056" spans="40:84" ht="18.75" customHeight="1" x14ac:dyDescent="0.2">
      <c r="AN2056" s="177"/>
      <c r="AO2056" s="176"/>
      <c r="AP2056" s="177"/>
      <c r="AQ2056" s="176"/>
      <c r="AR2056" s="177"/>
      <c r="AS2056" s="176"/>
      <c r="AT2056" s="177"/>
      <c r="AU2056" s="176"/>
      <c r="AV2056" s="177"/>
      <c r="AW2056" s="176"/>
      <c r="AX2056" s="178"/>
      <c r="AY2056" s="178"/>
      <c r="AZ2056" s="178"/>
      <c r="BA2056" s="178"/>
      <c r="BB2056" s="178"/>
      <c r="BC2056" s="178"/>
      <c r="BD2056" s="178"/>
      <c r="BY2056" s="177"/>
      <c r="CF2056" s="178"/>
    </row>
    <row r="2057" spans="40:84" ht="18.75" customHeight="1" x14ac:dyDescent="0.2">
      <c r="AN2057" s="177"/>
      <c r="AO2057" s="176"/>
      <c r="AP2057" s="177"/>
      <c r="AQ2057" s="176"/>
      <c r="AR2057" s="177"/>
      <c r="AS2057" s="176"/>
      <c r="AT2057" s="177"/>
      <c r="AU2057" s="176"/>
      <c r="AV2057" s="177"/>
      <c r="AW2057" s="176"/>
      <c r="AX2057" s="178"/>
      <c r="AY2057" s="178"/>
      <c r="AZ2057" s="178"/>
      <c r="BA2057" s="178"/>
      <c r="BB2057" s="178"/>
      <c r="BC2057" s="178"/>
      <c r="BD2057" s="178"/>
      <c r="BY2057" s="177"/>
      <c r="CF2057" s="178"/>
    </row>
    <row r="2058" spans="40:84" ht="18.75" customHeight="1" x14ac:dyDescent="0.2">
      <c r="AN2058" s="177"/>
      <c r="AO2058" s="176"/>
      <c r="AP2058" s="177"/>
      <c r="AQ2058" s="176"/>
      <c r="AR2058" s="177"/>
      <c r="AS2058" s="176"/>
      <c r="AT2058" s="177"/>
      <c r="AU2058" s="176"/>
      <c r="AV2058" s="177"/>
      <c r="AW2058" s="176"/>
      <c r="AX2058" s="178"/>
      <c r="AY2058" s="178"/>
      <c r="AZ2058" s="178"/>
      <c r="BA2058" s="178"/>
      <c r="BB2058" s="178"/>
      <c r="BC2058" s="178"/>
      <c r="BD2058" s="178"/>
      <c r="BY2058" s="177"/>
      <c r="CF2058" s="178"/>
    </row>
    <row r="2059" spans="40:84" ht="18.75" customHeight="1" x14ac:dyDescent="0.2">
      <c r="AN2059" s="177"/>
      <c r="AO2059" s="176"/>
      <c r="AP2059" s="177"/>
      <c r="AQ2059" s="176"/>
      <c r="AR2059" s="177"/>
      <c r="AS2059" s="176"/>
      <c r="AT2059" s="177"/>
      <c r="AU2059" s="176"/>
      <c r="AV2059" s="177"/>
      <c r="AW2059" s="176"/>
      <c r="AX2059" s="178"/>
      <c r="AY2059" s="178"/>
      <c r="AZ2059" s="178"/>
      <c r="BA2059" s="178"/>
      <c r="BB2059" s="178"/>
      <c r="BC2059" s="178"/>
      <c r="BD2059" s="178"/>
      <c r="BY2059" s="177"/>
      <c r="CF2059" s="178"/>
    </row>
    <row r="2060" spans="40:84" ht="18.75" customHeight="1" x14ac:dyDescent="0.2">
      <c r="AN2060" s="177"/>
      <c r="AO2060" s="176"/>
      <c r="AP2060" s="177"/>
      <c r="AQ2060" s="176"/>
      <c r="AR2060" s="177"/>
      <c r="AS2060" s="176"/>
      <c r="AT2060" s="177"/>
      <c r="AU2060" s="176"/>
      <c r="AV2060" s="177"/>
      <c r="AW2060" s="176"/>
      <c r="AX2060" s="178"/>
      <c r="AY2060" s="178"/>
      <c r="AZ2060" s="178"/>
      <c r="BA2060" s="178"/>
      <c r="BB2060" s="178"/>
      <c r="BC2060" s="178"/>
      <c r="BD2060" s="178"/>
      <c r="BY2060" s="177"/>
      <c r="CF2060" s="178"/>
    </row>
    <row r="2061" spans="40:84" ht="18.75" customHeight="1" x14ac:dyDescent="0.2">
      <c r="AN2061" s="177"/>
      <c r="AO2061" s="176"/>
      <c r="AP2061" s="177"/>
      <c r="AQ2061" s="176"/>
      <c r="AR2061" s="177"/>
      <c r="AS2061" s="176"/>
      <c r="AT2061" s="177"/>
      <c r="AU2061" s="176"/>
      <c r="AV2061" s="177"/>
      <c r="AW2061" s="176"/>
      <c r="AX2061" s="178"/>
      <c r="AY2061" s="178"/>
      <c r="AZ2061" s="178"/>
      <c r="BA2061" s="178"/>
      <c r="BB2061" s="178"/>
      <c r="BC2061" s="178"/>
      <c r="BD2061" s="178"/>
      <c r="BY2061" s="177"/>
      <c r="CF2061" s="178"/>
    </row>
    <row r="2062" spans="40:84" ht="18.75" customHeight="1" x14ac:dyDescent="0.2">
      <c r="AN2062" s="177"/>
      <c r="AO2062" s="176"/>
      <c r="AP2062" s="177"/>
      <c r="AQ2062" s="176"/>
      <c r="AR2062" s="177"/>
      <c r="AS2062" s="176"/>
      <c r="AT2062" s="177"/>
      <c r="AU2062" s="176"/>
      <c r="AV2062" s="177"/>
      <c r="AW2062" s="176"/>
      <c r="AX2062" s="178"/>
      <c r="AY2062" s="178"/>
      <c r="AZ2062" s="178"/>
      <c r="BA2062" s="178"/>
      <c r="BB2062" s="178"/>
      <c r="BC2062" s="178"/>
      <c r="BD2062" s="178"/>
      <c r="BY2062" s="177"/>
      <c r="CF2062" s="178"/>
    </row>
    <row r="2063" spans="40:84" ht="18.75" customHeight="1" x14ac:dyDescent="0.2">
      <c r="AN2063" s="177"/>
      <c r="AO2063" s="176"/>
      <c r="AP2063" s="177"/>
      <c r="AQ2063" s="176"/>
      <c r="AR2063" s="177"/>
      <c r="AS2063" s="176"/>
      <c r="AT2063" s="177"/>
      <c r="AU2063" s="176"/>
      <c r="AV2063" s="177"/>
      <c r="AW2063" s="176"/>
      <c r="AX2063" s="178"/>
      <c r="AY2063" s="178"/>
      <c r="AZ2063" s="178"/>
      <c r="BA2063" s="178"/>
      <c r="BB2063" s="178"/>
      <c r="BC2063" s="178"/>
      <c r="BD2063" s="178"/>
      <c r="BY2063" s="177"/>
      <c r="CF2063" s="178"/>
    </row>
    <row r="2064" spans="40:84" ht="18.75" customHeight="1" x14ac:dyDescent="0.2">
      <c r="AN2064" s="177"/>
      <c r="AO2064" s="176"/>
      <c r="AP2064" s="177"/>
      <c r="AQ2064" s="176"/>
      <c r="AR2064" s="177"/>
      <c r="AS2064" s="176"/>
      <c r="AT2064" s="177"/>
      <c r="AU2064" s="176"/>
      <c r="AV2064" s="177"/>
      <c r="AW2064" s="176"/>
      <c r="AX2064" s="178"/>
      <c r="AY2064" s="178"/>
      <c r="AZ2064" s="178"/>
      <c r="BA2064" s="178"/>
      <c r="BB2064" s="178"/>
      <c r="BC2064" s="178"/>
      <c r="BD2064" s="178"/>
      <c r="BY2064" s="177"/>
      <c r="CF2064" s="178"/>
    </row>
    <row r="2065" spans="40:84" ht="18.75" customHeight="1" x14ac:dyDescent="0.2">
      <c r="AN2065" s="177"/>
      <c r="AO2065" s="176"/>
      <c r="AP2065" s="177"/>
      <c r="AQ2065" s="176"/>
      <c r="AR2065" s="177"/>
      <c r="AS2065" s="176"/>
      <c r="AT2065" s="177"/>
      <c r="AU2065" s="176"/>
      <c r="AV2065" s="177"/>
      <c r="AW2065" s="176"/>
      <c r="AX2065" s="178"/>
      <c r="AY2065" s="178"/>
      <c r="AZ2065" s="178"/>
      <c r="BA2065" s="178"/>
      <c r="BB2065" s="178"/>
      <c r="BC2065" s="178"/>
      <c r="BD2065" s="178"/>
      <c r="BY2065" s="177"/>
      <c r="CF2065" s="178"/>
    </row>
    <row r="2066" spans="40:84" ht="18.75" customHeight="1" x14ac:dyDescent="0.2">
      <c r="AN2066" s="177"/>
      <c r="AO2066" s="176"/>
      <c r="AP2066" s="177"/>
      <c r="AQ2066" s="176"/>
      <c r="AR2066" s="177"/>
      <c r="AS2066" s="176"/>
      <c r="AT2066" s="177"/>
      <c r="AU2066" s="176"/>
      <c r="AV2066" s="177"/>
      <c r="AW2066" s="176"/>
      <c r="AX2066" s="178"/>
      <c r="AY2066" s="178"/>
      <c r="AZ2066" s="178"/>
      <c r="BA2066" s="178"/>
      <c r="BB2066" s="178"/>
      <c r="BC2066" s="178"/>
      <c r="BD2066" s="178"/>
      <c r="BY2066" s="177"/>
      <c r="CF2066" s="178"/>
    </row>
    <row r="2067" spans="40:84" ht="18.75" customHeight="1" x14ac:dyDescent="0.2">
      <c r="AN2067" s="177"/>
      <c r="AO2067" s="176"/>
      <c r="AP2067" s="177"/>
      <c r="AQ2067" s="176"/>
      <c r="AR2067" s="177"/>
      <c r="AS2067" s="176"/>
      <c r="AT2067" s="177"/>
      <c r="AU2067" s="176"/>
      <c r="AV2067" s="177"/>
      <c r="AW2067" s="176"/>
      <c r="AX2067" s="178"/>
      <c r="AY2067" s="178"/>
      <c r="AZ2067" s="178"/>
      <c r="BA2067" s="178"/>
      <c r="BB2067" s="178"/>
      <c r="BC2067" s="178"/>
      <c r="BD2067" s="178"/>
      <c r="BY2067" s="177"/>
      <c r="CF2067" s="178"/>
    </row>
    <row r="2068" spans="40:84" ht="18.75" customHeight="1" x14ac:dyDescent="0.2">
      <c r="AN2068" s="177"/>
      <c r="AO2068" s="176"/>
      <c r="AP2068" s="177"/>
      <c r="AQ2068" s="176"/>
      <c r="AR2068" s="177"/>
      <c r="AS2068" s="176"/>
      <c r="AT2068" s="177"/>
      <c r="AU2068" s="176"/>
      <c r="AV2068" s="177"/>
      <c r="AW2068" s="176"/>
      <c r="AX2068" s="178"/>
      <c r="AY2068" s="178"/>
      <c r="AZ2068" s="178"/>
      <c r="BA2068" s="178"/>
      <c r="BB2068" s="178"/>
      <c r="BC2068" s="178"/>
      <c r="BD2068" s="178"/>
      <c r="BY2068" s="177"/>
      <c r="CF2068" s="178"/>
    </row>
    <row r="2069" spans="40:84" ht="18.75" customHeight="1" x14ac:dyDescent="0.2">
      <c r="AN2069" s="177"/>
      <c r="AO2069" s="176"/>
      <c r="AP2069" s="177"/>
      <c r="AQ2069" s="176"/>
      <c r="AR2069" s="177"/>
      <c r="AS2069" s="176"/>
      <c r="AT2069" s="177"/>
      <c r="AU2069" s="176"/>
      <c r="AV2069" s="177"/>
      <c r="AW2069" s="176"/>
      <c r="AX2069" s="178"/>
      <c r="AY2069" s="178"/>
      <c r="AZ2069" s="178"/>
      <c r="BA2069" s="178"/>
      <c r="BB2069" s="178"/>
      <c r="BC2069" s="178"/>
      <c r="BD2069" s="178"/>
      <c r="BY2069" s="177"/>
      <c r="CF2069" s="178"/>
    </row>
    <row r="2070" spans="40:84" ht="18.75" customHeight="1" x14ac:dyDescent="0.2">
      <c r="AN2070" s="177"/>
      <c r="AO2070" s="176"/>
      <c r="AP2070" s="177"/>
      <c r="AQ2070" s="176"/>
      <c r="AR2070" s="177"/>
      <c r="AS2070" s="176"/>
      <c r="AT2070" s="177"/>
      <c r="AU2070" s="176"/>
      <c r="AV2070" s="177"/>
      <c r="AW2070" s="176"/>
      <c r="AX2070" s="178"/>
      <c r="AY2070" s="178"/>
      <c r="AZ2070" s="178"/>
      <c r="BA2070" s="178"/>
      <c r="BB2070" s="178"/>
      <c r="BC2070" s="178"/>
      <c r="BD2070" s="178"/>
      <c r="BY2070" s="177"/>
      <c r="CF2070" s="178"/>
    </row>
    <row r="2071" spans="40:84" ht="18.75" customHeight="1" x14ac:dyDescent="0.2">
      <c r="AN2071" s="177"/>
      <c r="AO2071" s="176"/>
      <c r="AP2071" s="177"/>
      <c r="AQ2071" s="176"/>
      <c r="AR2071" s="177"/>
      <c r="AS2071" s="176"/>
      <c r="AT2071" s="177"/>
      <c r="AU2071" s="176"/>
      <c r="AV2071" s="177"/>
      <c r="AW2071" s="176"/>
      <c r="AX2071" s="178"/>
      <c r="AY2071" s="178"/>
      <c r="AZ2071" s="178"/>
      <c r="BA2071" s="178"/>
      <c r="BB2071" s="178"/>
      <c r="BC2071" s="178"/>
      <c r="BD2071" s="178"/>
      <c r="BY2071" s="177"/>
      <c r="CF2071" s="178"/>
    </row>
    <row r="2072" spans="40:84" ht="18.75" customHeight="1" x14ac:dyDescent="0.2">
      <c r="AN2072" s="177"/>
      <c r="AO2072" s="176"/>
      <c r="AP2072" s="177"/>
      <c r="AQ2072" s="176"/>
      <c r="AR2072" s="177"/>
      <c r="AS2072" s="176"/>
      <c r="AT2072" s="177"/>
      <c r="AU2072" s="176"/>
      <c r="AV2072" s="177"/>
      <c r="AW2072" s="176"/>
      <c r="AX2072" s="178"/>
      <c r="AY2072" s="178"/>
      <c r="AZ2072" s="178"/>
      <c r="BA2072" s="178"/>
      <c r="BB2072" s="178"/>
      <c r="BC2072" s="178"/>
      <c r="BD2072" s="178"/>
      <c r="BY2072" s="177"/>
      <c r="CF2072" s="178"/>
    </row>
    <row r="2073" spans="40:84" ht="18.75" customHeight="1" x14ac:dyDescent="0.2">
      <c r="AN2073" s="177"/>
      <c r="AO2073" s="176"/>
      <c r="AP2073" s="177"/>
      <c r="AQ2073" s="176"/>
      <c r="AR2073" s="177"/>
      <c r="AS2073" s="176"/>
      <c r="AT2073" s="177"/>
      <c r="AU2073" s="176"/>
      <c r="AV2073" s="177"/>
      <c r="AW2073" s="176"/>
      <c r="AX2073" s="178"/>
      <c r="AY2073" s="178"/>
      <c r="AZ2073" s="178"/>
      <c r="BA2073" s="178"/>
      <c r="BB2073" s="178"/>
      <c r="BC2073" s="178"/>
      <c r="BD2073" s="178"/>
      <c r="BY2073" s="177"/>
      <c r="CF2073" s="178"/>
    </row>
    <row r="2074" spans="40:84" ht="18.75" customHeight="1" x14ac:dyDescent="0.2">
      <c r="AN2074" s="177"/>
      <c r="AO2074" s="176"/>
      <c r="AP2074" s="177"/>
      <c r="AQ2074" s="176"/>
      <c r="AR2074" s="177"/>
      <c r="AS2074" s="176"/>
      <c r="AT2074" s="177"/>
      <c r="AU2074" s="176"/>
      <c r="AV2074" s="177"/>
      <c r="AW2074" s="176"/>
      <c r="AX2074" s="178"/>
      <c r="AY2074" s="178"/>
      <c r="AZ2074" s="178"/>
      <c r="BA2074" s="178"/>
      <c r="BB2074" s="178"/>
      <c r="BC2074" s="178"/>
      <c r="BD2074" s="178"/>
      <c r="BY2074" s="177"/>
      <c r="CF2074" s="178"/>
    </row>
    <row r="2075" spans="40:84" ht="18.75" customHeight="1" x14ac:dyDescent="0.2">
      <c r="AN2075" s="177"/>
      <c r="AO2075" s="176"/>
      <c r="AP2075" s="177"/>
      <c r="AQ2075" s="176"/>
      <c r="AR2075" s="177"/>
      <c r="AS2075" s="176"/>
      <c r="AT2075" s="177"/>
      <c r="AU2075" s="176"/>
      <c r="AV2075" s="177"/>
      <c r="AW2075" s="176"/>
      <c r="AX2075" s="178"/>
      <c r="AY2075" s="178"/>
      <c r="AZ2075" s="178"/>
      <c r="BA2075" s="178"/>
      <c r="BB2075" s="178"/>
      <c r="BC2075" s="178"/>
      <c r="BD2075" s="178"/>
      <c r="BY2075" s="177"/>
      <c r="CF2075" s="178"/>
    </row>
    <row r="2076" spans="40:84" ht="18.75" customHeight="1" x14ac:dyDescent="0.2">
      <c r="AN2076" s="177"/>
      <c r="AO2076" s="176"/>
      <c r="AP2076" s="177"/>
      <c r="AQ2076" s="176"/>
      <c r="AR2076" s="177"/>
      <c r="AS2076" s="176"/>
      <c r="AT2076" s="177"/>
      <c r="AU2076" s="176"/>
      <c r="AV2076" s="177"/>
      <c r="AW2076" s="176"/>
      <c r="AX2076" s="178"/>
      <c r="AY2076" s="178"/>
      <c r="AZ2076" s="178"/>
      <c r="BA2076" s="178"/>
      <c r="BB2076" s="178"/>
      <c r="BC2076" s="178"/>
      <c r="BD2076" s="178"/>
      <c r="BY2076" s="177"/>
      <c r="CF2076" s="178"/>
    </row>
    <row r="2077" spans="40:84" ht="18.75" customHeight="1" x14ac:dyDescent="0.2">
      <c r="AN2077" s="177"/>
      <c r="AO2077" s="176"/>
      <c r="AP2077" s="177"/>
      <c r="AQ2077" s="176"/>
      <c r="AR2077" s="177"/>
      <c r="AS2077" s="176"/>
      <c r="AT2077" s="177"/>
      <c r="AU2077" s="176"/>
      <c r="AV2077" s="177"/>
      <c r="AW2077" s="176"/>
      <c r="AX2077" s="178"/>
      <c r="AY2077" s="178"/>
      <c r="AZ2077" s="178"/>
      <c r="BA2077" s="178"/>
      <c r="BB2077" s="178"/>
      <c r="BC2077" s="178"/>
      <c r="BD2077" s="178"/>
      <c r="BY2077" s="177"/>
      <c r="CF2077" s="178"/>
    </row>
    <row r="2078" spans="40:84" ht="18.75" customHeight="1" x14ac:dyDescent="0.2">
      <c r="AN2078" s="177"/>
      <c r="AO2078" s="176"/>
      <c r="AP2078" s="177"/>
      <c r="AQ2078" s="176"/>
      <c r="AR2078" s="177"/>
      <c r="AS2078" s="176"/>
      <c r="AT2078" s="177"/>
      <c r="AU2078" s="176"/>
      <c r="AV2078" s="177"/>
      <c r="AW2078" s="176"/>
      <c r="AX2078" s="178"/>
      <c r="AY2078" s="178"/>
      <c r="AZ2078" s="178"/>
      <c r="BA2078" s="178"/>
      <c r="BB2078" s="178"/>
      <c r="BC2078" s="178"/>
      <c r="BD2078" s="178"/>
      <c r="BY2078" s="177"/>
      <c r="CF2078" s="178"/>
    </row>
    <row r="2079" spans="40:84" ht="18.75" customHeight="1" x14ac:dyDescent="0.2">
      <c r="AN2079" s="177"/>
      <c r="AO2079" s="176"/>
      <c r="AP2079" s="177"/>
      <c r="AQ2079" s="176"/>
      <c r="AR2079" s="177"/>
      <c r="AS2079" s="176"/>
      <c r="AT2079" s="177"/>
      <c r="AU2079" s="176"/>
      <c r="AV2079" s="177"/>
      <c r="AW2079" s="176"/>
      <c r="AX2079" s="178"/>
      <c r="AY2079" s="178"/>
      <c r="AZ2079" s="178"/>
      <c r="BA2079" s="178"/>
      <c r="BB2079" s="178"/>
      <c r="BC2079" s="178"/>
      <c r="BD2079" s="178"/>
      <c r="BY2079" s="177"/>
      <c r="CF2079" s="178"/>
    </row>
    <row r="2080" spans="40:84" ht="18.75" customHeight="1" x14ac:dyDescent="0.2">
      <c r="AN2080" s="177"/>
      <c r="AO2080" s="176"/>
      <c r="AP2080" s="177"/>
      <c r="AQ2080" s="176"/>
      <c r="AR2080" s="177"/>
      <c r="AS2080" s="176"/>
      <c r="AT2080" s="177"/>
      <c r="AU2080" s="176"/>
      <c r="AV2080" s="177"/>
      <c r="AW2080" s="176"/>
      <c r="AX2080" s="178"/>
      <c r="AY2080" s="178"/>
      <c r="AZ2080" s="178"/>
      <c r="BA2080" s="178"/>
      <c r="BB2080" s="178"/>
      <c r="BC2080" s="178"/>
      <c r="BD2080" s="178"/>
      <c r="BY2080" s="177"/>
      <c r="CF2080" s="178"/>
    </row>
    <row r="2081" spans="40:84" ht="18.75" customHeight="1" x14ac:dyDescent="0.2">
      <c r="AN2081" s="177"/>
      <c r="AO2081" s="176"/>
      <c r="AP2081" s="177"/>
      <c r="AQ2081" s="176"/>
      <c r="AR2081" s="177"/>
      <c r="AS2081" s="176"/>
      <c r="AT2081" s="177"/>
      <c r="AU2081" s="176"/>
      <c r="AV2081" s="177"/>
      <c r="AW2081" s="176"/>
      <c r="AX2081" s="178"/>
      <c r="AY2081" s="178"/>
      <c r="AZ2081" s="178"/>
      <c r="BA2081" s="178"/>
      <c r="BB2081" s="178"/>
      <c r="BC2081" s="178"/>
      <c r="BD2081" s="178"/>
      <c r="BY2081" s="177"/>
      <c r="CF2081" s="178"/>
    </row>
    <row r="2082" spans="40:84" ht="18.75" customHeight="1" x14ac:dyDescent="0.2">
      <c r="AN2082" s="177"/>
      <c r="AO2082" s="176"/>
      <c r="AP2082" s="177"/>
      <c r="AQ2082" s="176"/>
      <c r="AR2082" s="177"/>
      <c r="AS2082" s="176"/>
      <c r="AT2082" s="177"/>
      <c r="AU2082" s="176"/>
      <c r="AV2082" s="177"/>
      <c r="AW2082" s="176"/>
      <c r="AX2082" s="178"/>
      <c r="AY2082" s="178"/>
      <c r="AZ2082" s="178"/>
      <c r="BA2082" s="178"/>
      <c r="BB2082" s="178"/>
      <c r="BC2082" s="178"/>
      <c r="BD2082" s="178"/>
      <c r="BY2082" s="177"/>
      <c r="CF2082" s="178"/>
    </row>
    <row r="2083" spans="40:84" ht="18.75" customHeight="1" x14ac:dyDescent="0.2">
      <c r="AN2083" s="177"/>
      <c r="AO2083" s="176"/>
      <c r="AP2083" s="177"/>
      <c r="AQ2083" s="176"/>
      <c r="AR2083" s="177"/>
      <c r="AS2083" s="176"/>
      <c r="AT2083" s="177"/>
      <c r="AU2083" s="176"/>
      <c r="AV2083" s="177"/>
      <c r="AW2083" s="176"/>
      <c r="AX2083" s="178"/>
      <c r="AY2083" s="178"/>
      <c r="AZ2083" s="178"/>
      <c r="BA2083" s="178"/>
      <c r="BB2083" s="178"/>
      <c r="BC2083" s="178"/>
      <c r="BD2083" s="178"/>
      <c r="BY2083" s="177"/>
      <c r="CF2083" s="178"/>
    </row>
    <row r="2084" spans="40:84" ht="18.75" customHeight="1" x14ac:dyDescent="0.2">
      <c r="AN2084" s="177"/>
      <c r="AO2084" s="176"/>
      <c r="AP2084" s="177"/>
      <c r="AQ2084" s="176"/>
      <c r="AR2084" s="177"/>
      <c r="AS2084" s="176"/>
      <c r="AT2084" s="177"/>
      <c r="AU2084" s="176"/>
      <c r="AV2084" s="177"/>
      <c r="AW2084" s="176"/>
      <c r="AX2084" s="178"/>
      <c r="AY2084" s="178"/>
      <c r="AZ2084" s="178"/>
      <c r="BA2084" s="178"/>
      <c r="BB2084" s="178"/>
      <c r="BC2084" s="178"/>
      <c r="BD2084" s="178"/>
      <c r="BY2084" s="177"/>
      <c r="CF2084" s="178"/>
    </row>
    <row r="2085" spans="40:84" ht="18.75" customHeight="1" x14ac:dyDescent="0.2">
      <c r="AN2085" s="177"/>
      <c r="AO2085" s="176"/>
      <c r="AP2085" s="177"/>
      <c r="AQ2085" s="176"/>
      <c r="AR2085" s="177"/>
      <c r="AS2085" s="176"/>
      <c r="AT2085" s="177"/>
      <c r="AU2085" s="176"/>
      <c r="AV2085" s="177"/>
      <c r="AW2085" s="176"/>
      <c r="AX2085" s="178"/>
      <c r="AY2085" s="178"/>
      <c r="AZ2085" s="178"/>
      <c r="BA2085" s="178"/>
      <c r="BB2085" s="178"/>
      <c r="BC2085" s="178"/>
      <c r="BD2085" s="178"/>
      <c r="BY2085" s="177"/>
      <c r="CF2085" s="178"/>
    </row>
    <row r="2086" spans="40:84" ht="18.75" customHeight="1" x14ac:dyDescent="0.2">
      <c r="AN2086" s="177"/>
      <c r="AO2086" s="176"/>
      <c r="AP2086" s="177"/>
      <c r="AQ2086" s="176"/>
      <c r="AR2086" s="177"/>
      <c r="AS2086" s="176"/>
      <c r="AT2086" s="177"/>
      <c r="AU2086" s="176"/>
      <c r="AV2086" s="177"/>
      <c r="AW2086" s="176"/>
      <c r="AX2086" s="178"/>
      <c r="AY2086" s="178"/>
      <c r="AZ2086" s="178"/>
      <c r="BA2086" s="178"/>
      <c r="BB2086" s="178"/>
      <c r="BC2086" s="178"/>
      <c r="BD2086" s="178"/>
      <c r="BY2086" s="177"/>
      <c r="CF2086" s="178"/>
    </row>
    <row r="2087" spans="40:84" ht="18.75" customHeight="1" x14ac:dyDescent="0.2">
      <c r="AN2087" s="177"/>
      <c r="AO2087" s="176"/>
      <c r="AP2087" s="177"/>
      <c r="AQ2087" s="176"/>
      <c r="AR2087" s="177"/>
      <c r="AS2087" s="176"/>
      <c r="AT2087" s="177"/>
      <c r="AU2087" s="176"/>
      <c r="AV2087" s="177"/>
      <c r="AW2087" s="176"/>
      <c r="AX2087" s="178"/>
      <c r="AY2087" s="178"/>
      <c r="AZ2087" s="178"/>
      <c r="BA2087" s="178"/>
      <c r="BB2087" s="178"/>
      <c r="BC2087" s="178"/>
      <c r="BD2087" s="178"/>
      <c r="BY2087" s="177"/>
      <c r="CF2087" s="178"/>
    </row>
    <row r="2088" spans="40:84" ht="18.75" customHeight="1" x14ac:dyDescent="0.2">
      <c r="AN2088" s="177"/>
      <c r="AO2088" s="176"/>
      <c r="AP2088" s="177"/>
      <c r="AQ2088" s="176"/>
      <c r="AR2088" s="177"/>
      <c r="AS2088" s="176"/>
      <c r="AT2088" s="177"/>
      <c r="AU2088" s="176"/>
      <c r="AV2088" s="177"/>
      <c r="AW2088" s="176"/>
      <c r="AX2088" s="178"/>
      <c r="AY2088" s="178"/>
      <c r="AZ2088" s="178"/>
      <c r="BA2088" s="178"/>
      <c r="BB2088" s="178"/>
      <c r="BC2088" s="178"/>
      <c r="BD2088" s="178"/>
      <c r="BY2088" s="177"/>
      <c r="CF2088" s="178"/>
    </row>
    <row r="2089" spans="40:84" ht="18.75" customHeight="1" x14ac:dyDescent="0.2">
      <c r="AN2089" s="177"/>
      <c r="AO2089" s="176"/>
      <c r="AP2089" s="177"/>
      <c r="AQ2089" s="176"/>
      <c r="AR2089" s="177"/>
      <c r="AS2089" s="176"/>
      <c r="AT2089" s="177"/>
      <c r="AU2089" s="176"/>
      <c r="AV2089" s="177"/>
      <c r="AW2089" s="176"/>
      <c r="AX2089" s="178"/>
      <c r="AY2089" s="178"/>
      <c r="AZ2089" s="178"/>
      <c r="BA2089" s="178"/>
      <c r="BB2089" s="178"/>
      <c r="BC2089" s="178"/>
      <c r="BD2089" s="178"/>
      <c r="BY2089" s="177"/>
      <c r="CF2089" s="178"/>
    </row>
    <row r="2090" spans="40:84" ht="18.75" customHeight="1" x14ac:dyDescent="0.2">
      <c r="AN2090" s="177"/>
      <c r="AO2090" s="176"/>
      <c r="AP2090" s="177"/>
      <c r="AQ2090" s="176"/>
      <c r="AR2090" s="177"/>
      <c r="AS2090" s="176"/>
      <c r="AT2090" s="177"/>
      <c r="AU2090" s="176"/>
      <c r="AV2090" s="177"/>
      <c r="AW2090" s="176"/>
      <c r="AX2090" s="178"/>
      <c r="AY2090" s="178"/>
      <c r="AZ2090" s="178"/>
      <c r="BA2090" s="178"/>
      <c r="BB2090" s="178"/>
      <c r="BC2090" s="178"/>
      <c r="BD2090" s="178"/>
      <c r="BY2090" s="177"/>
      <c r="CF2090" s="178"/>
    </row>
    <row r="2091" spans="40:84" ht="18.75" customHeight="1" x14ac:dyDescent="0.2">
      <c r="AN2091" s="177"/>
      <c r="AO2091" s="176"/>
      <c r="AP2091" s="177"/>
      <c r="AQ2091" s="176"/>
      <c r="AR2091" s="177"/>
      <c r="AS2091" s="176"/>
      <c r="AT2091" s="177"/>
      <c r="AU2091" s="176"/>
      <c r="AV2091" s="177"/>
      <c r="AW2091" s="176"/>
      <c r="AX2091" s="178"/>
      <c r="AY2091" s="178"/>
      <c r="AZ2091" s="178"/>
      <c r="BA2091" s="178"/>
      <c r="BB2091" s="178"/>
      <c r="BC2091" s="178"/>
      <c r="BD2091" s="178"/>
      <c r="BY2091" s="177"/>
      <c r="CF2091" s="178"/>
    </row>
    <row r="2092" spans="40:84" ht="18.75" customHeight="1" x14ac:dyDescent="0.2">
      <c r="AN2092" s="177"/>
      <c r="AO2092" s="176"/>
      <c r="AP2092" s="177"/>
      <c r="AQ2092" s="176"/>
      <c r="AR2092" s="177"/>
      <c r="AS2092" s="176"/>
      <c r="AT2092" s="177"/>
      <c r="AU2092" s="176"/>
      <c r="AV2092" s="177"/>
      <c r="AW2092" s="176"/>
      <c r="AX2092" s="178"/>
      <c r="AY2092" s="178"/>
      <c r="AZ2092" s="178"/>
      <c r="BA2092" s="178"/>
      <c r="BB2092" s="178"/>
      <c r="BC2092" s="178"/>
      <c r="BD2092" s="178"/>
      <c r="BY2092" s="177"/>
      <c r="CF2092" s="178"/>
    </row>
    <row r="2093" spans="40:84" ht="18.75" customHeight="1" x14ac:dyDescent="0.2">
      <c r="AN2093" s="177"/>
      <c r="AO2093" s="176"/>
      <c r="AP2093" s="177"/>
      <c r="AQ2093" s="176"/>
      <c r="AR2093" s="177"/>
      <c r="AS2093" s="176"/>
      <c r="AT2093" s="177"/>
      <c r="AU2093" s="176"/>
      <c r="AV2093" s="177"/>
      <c r="AW2093" s="176"/>
      <c r="AX2093" s="178"/>
      <c r="AY2093" s="178"/>
      <c r="AZ2093" s="178"/>
      <c r="BA2093" s="178"/>
      <c r="BB2093" s="178"/>
      <c r="BC2093" s="178"/>
      <c r="BD2093" s="178"/>
      <c r="BY2093" s="177"/>
      <c r="CF2093" s="178"/>
    </row>
    <row r="2094" spans="40:84" ht="18.75" customHeight="1" x14ac:dyDescent="0.2">
      <c r="AN2094" s="177"/>
      <c r="AO2094" s="176"/>
      <c r="AP2094" s="177"/>
      <c r="AQ2094" s="176"/>
      <c r="AR2094" s="177"/>
      <c r="AS2094" s="176"/>
      <c r="AT2094" s="177"/>
      <c r="AU2094" s="176"/>
      <c r="AV2094" s="177"/>
      <c r="AW2094" s="176"/>
      <c r="AX2094" s="178"/>
      <c r="AY2094" s="178"/>
      <c r="AZ2094" s="178"/>
      <c r="BA2094" s="178"/>
      <c r="BB2094" s="178"/>
      <c r="BC2094" s="178"/>
      <c r="BD2094" s="178"/>
      <c r="BY2094" s="177"/>
      <c r="CF2094" s="178"/>
    </row>
    <row r="2095" spans="40:84" ht="18.75" customHeight="1" x14ac:dyDescent="0.2">
      <c r="AN2095" s="177"/>
      <c r="AO2095" s="176"/>
      <c r="AP2095" s="177"/>
      <c r="AQ2095" s="176"/>
      <c r="AR2095" s="177"/>
      <c r="AS2095" s="176"/>
      <c r="AT2095" s="177"/>
      <c r="AU2095" s="176"/>
      <c r="AV2095" s="177"/>
      <c r="AW2095" s="176"/>
      <c r="AX2095" s="178"/>
      <c r="AY2095" s="178"/>
      <c r="AZ2095" s="178"/>
      <c r="BA2095" s="178"/>
      <c r="BB2095" s="178"/>
      <c r="BC2095" s="178"/>
      <c r="BD2095" s="178"/>
      <c r="BY2095" s="177"/>
      <c r="CF2095" s="178"/>
    </row>
    <row r="2096" spans="40:84" ht="18.75" customHeight="1" x14ac:dyDescent="0.2">
      <c r="AN2096" s="177"/>
      <c r="AO2096" s="176"/>
      <c r="AP2096" s="177"/>
      <c r="AQ2096" s="176"/>
      <c r="AR2096" s="177"/>
      <c r="AS2096" s="176"/>
      <c r="AT2096" s="177"/>
      <c r="AU2096" s="176"/>
      <c r="AV2096" s="177"/>
      <c r="AW2096" s="176"/>
      <c r="AX2096" s="178"/>
      <c r="AY2096" s="178"/>
      <c r="AZ2096" s="178"/>
      <c r="BA2096" s="178"/>
      <c r="BB2096" s="178"/>
      <c r="BC2096" s="178"/>
      <c r="BD2096" s="178"/>
      <c r="BY2096" s="177"/>
      <c r="CF2096" s="178"/>
    </row>
    <row r="2097" spans="40:84" ht="18.75" customHeight="1" x14ac:dyDescent="0.2">
      <c r="AN2097" s="177"/>
      <c r="AO2097" s="176"/>
      <c r="AP2097" s="177"/>
      <c r="AQ2097" s="176"/>
      <c r="AR2097" s="177"/>
      <c r="AS2097" s="176"/>
      <c r="AT2097" s="177"/>
      <c r="AU2097" s="176"/>
      <c r="AV2097" s="177"/>
      <c r="AW2097" s="176"/>
      <c r="AX2097" s="178"/>
      <c r="AY2097" s="178"/>
      <c r="AZ2097" s="178"/>
      <c r="BA2097" s="178"/>
      <c r="BB2097" s="178"/>
      <c r="BC2097" s="178"/>
      <c r="BD2097" s="178"/>
      <c r="BY2097" s="177"/>
      <c r="CF2097" s="178"/>
    </row>
    <row r="2098" spans="40:84" ht="18.75" customHeight="1" x14ac:dyDescent="0.2">
      <c r="AN2098" s="177"/>
      <c r="AO2098" s="176"/>
      <c r="AP2098" s="177"/>
      <c r="AQ2098" s="176"/>
      <c r="AR2098" s="177"/>
      <c r="AS2098" s="176"/>
      <c r="AT2098" s="177"/>
      <c r="AU2098" s="176"/>
      <c r="AV2098" s="177"/>
      <c r="AW2098" s="176"/>
      <c r="AX2098" s="178"/>
      <c r="AY2098" s="178"/>
      <c r="AZ2098" s="178"/>
      <c r="BA2098" s="178"/>
      <c r="BB2098" s="178"/>
      <c r="BC2098" s="178"/>
      <c r="BD2098" s="178"/>
      <c r="BY2098" s="177"/>
      <c r="CF2098" s="178"/>
    </row>
    <row r="2099" spans="40:84" ht="18.75" customHeight="1" x14ac:dyDescent="0.2">
      <c r="AN2099" s="177"/>
      <c r="AO2099" s="176"/>
      <c r="AP2099" s="177"/>
      <c r="AQ2099" s="176"/>
      <c r="AR2099" s="177"/>
      <c r="AS2099" s="176"/>
      <c r="AT2099" s="177"/>
      <c r="AU2099" s="176"/>
      <c r="AV2099" s="177"/>
      <c r="AW2099" s="176"/>
      <c r="AX2099" s="178"/>
      <c r="AY2099" s="178"/>
      <c r="AZ2099" s="178"/>
      <c r="BA2099" s="178"/>
      <c r="BB2099" s="178"/>
      <c r="BC2099" s="178"/>
      <c r="BD2099" s="178"/>
      <c r="BY2099" s="177"/>
      <c r="CF2099" s="178"/>
    </row>
    <row r="2100" spans="40:84" ht="18.75" customHeight="1" x14ac:dyDescent="0.2">
      <c r="AN2100" s="177"/>
      <c r="AO2100" s="176"/>
      <c r="AP2100" s="177"/>
      <c r="AQ2100" s="176"/>
      <c r="AR2100" s="177"/>
      <c r="AS2100" s="176"/>
      <c r="AT2100" s="177"/>
      <c r="AU2100" s="176"/>
      <c r="AV2100" s="177"/>
      <c r="AW2100" s="176"/>
      <c r="AX2100" s="178"/>
      <c r="AY2100" s="178"/>
      <c r="AZ2100" s="178"/>
      <c r="BA2100" s="178"/>
      <c r="BB2100" s="178"/>
      <c r="BC2100" s="178"/>
      <c r="BD2100" s="178"/>
      <c r="BY2100" s="177"/>
      <c r="CF2100" s="178"/>
    </row>
    <row r="2101" spans="40:84" ht="18.75" customHeight="1" x14ac:dyDescent="0.2">
      <c r="AN2101" s="177"/>
      <c r="AO2101" s="176"/>
      <c r="AP2101" s="177"/>
      <c r="AQ2101" s="176"/>
      <c r="AR2101" s="177"/>
      <c r="AS2101" s="176"/>
      <c r="AT2101" s="177"/>
      <c r="AU2101" s="176"/>
      <c r="AV2101" s="177"/>
      <c r="AW2101" s="176"/>
      <c r="AX2101" s="178"/>
      <c r="AY2101" s="178"/>
      <c r="AZ2101" s="178"/>
      <c r="BA2101" s="178"/>
      <c r="BB2101" s="178"/>
      <c r="BC2101" s="178"/>
      <c r="BD2101" s="178"/>
      <c r="BY2101" s="177"/>
      <c r="CF2101" s="178"/>
    </row>
    <row r="2102" spans="40:84" ht="18.75" customHeight="1" x14ac:dyDescent="0.2">
      <c r="AN2102" s="177"/>
      <c r="AO2102" s="176"/>
      <c r="AP2102" s="177"/>
      <c r="AQ2102" s="176"/>
      <c r="AR2102" s="177"/>
      <c r="AS2102" s="176"/>
      <c r="AT2102" s="177"/>
      <c r="AU2102" s="176"/>
      <c r="AV2102" s="177"/>
      <c r="AW2102" s="176"/>
      <c r="AX2102" s="178"/>
      <c r="AY2102" s="178"/>
      <c r="AZ2102" s="178"/>
      <c r="BA2102" s="178"/>
      <c r="BB2102" s="178"/>
      <c r="BC2102" s="178"/>
      <c r="BD2102" s="178"/>
      <c r="BY2102" s="177"/>
      <c r="CF2102" s="178"/>
    </row>
    <row r="2103" spans="40:84" ht="18.75" customHeight="1" x14ac:dyDescent="0.2">
      <c r="AN2103" s="177"/>
      <c r="AO2103" s="176"/>
      <c r="AP2103" s="177"/>
      <c r="AQ2103" s="176"/>
      <c r="AR2103" s="177"/>
      <c r="AS2103" s="176"/>
      <c r="AT2103" s="177"/>
      <c r="AU2103" s="176"/>
      <c r="AV2103" s="177"/>
      <c r="AW2103" s="176"/>
      <c r="AX2103" s="178"/>
      <c r="AY2103" s="178"/>
      <c r="AZ2103" s="178"/>
      <c r="BA2103" s="178"/>
      <c r="BB2103" s="178"/>
      <c r="BC2103" s="178"/>
      <c r="BD2103" s="178"/>
      <c r="BY2103" s="177"/>
      <c r="CF2103" s="178"/>
    </row>
    <row r="2104" spans="40:84" ht="18.75" customHeight="1" x14ac:dyDescent="0.2">
      <c r="AN2104" s="177"/>
      <c r="AO2104" s="176"/>
      <c r="AP2104" s="177"/>
      <c r="AQ2104" s="176"/>
      <c r="AR2104" s="177"/>
      <c r="AS2104" s="176"/>
      <c r="AT2104" s="177"/>
      <c r="AU2104" s="176"/>
      <c r="AV2104" s="177"/>
      <c r="AW2104" s="176"/>
      <c r="AX2104" s="178"/>
      <c r="AY2104" s="178"/>
      <c r="AZ2104" s="178"/>
      <c r="BA2104" s="178"/>
      <c r="BB2104" s="178"/>
      <c r="BC2104" s="178"/>
      <c r="BD2104" s="178"/>
      <c r="BY2104" s="177"/>
      <c r="CF2104" s="178"/>
    </row>
    <row r="2105" spans="40:84" ht="18.75" customHeight="1" x14ac:dyDescent="0.2">
      <c r="AN2105" s="177"/>
      <c r="AO2105" s="176"/>
      <c r="AP2105" s="177"/>
      <c r="AQ2105" s="176"/>
      <c r="AR2105" s="177"/>
      <c r="AS2105" s="176"/>
      <c r="AT2105" s="177"/>
      <c r="AU2105" s="176"/>
      <c r="AV2105" s="177"/>
      <c r="AW2105" s="176"/>
      <c r="AX2105" s="178"/>
      <c r="AY2105" s="178"/>
      <c r="AZ2105" s="178"/>
      <c r="BA2105" s="178"/>
      <c r="BB2105" s="178"/>
      <c r="BC2105" s="178"/>
      <c r="BD2105" s="178"/>
      <c r="BY2105" s="177"/>
      <c r="CF2105" s="178"/>
    </row>
    <row r="2106" spans="40:84" ht="18.75" customHeight="1" x14ac:dyDescent="0.2">
      <c r="AN2106" s="177"/>
      <c r="AO2106" s="176"/>
      <c r="AP2106" s="177"/>
      <c r="AQ2106" s="176"/>
      <c r="AR2106" s="177"/>
      <c r="AS2106" s="176"/>
      <c r="AT2106" s="177"/>
      <c r="AU2106" s="176"/>
      <c r="AV2106" s="177"/>
      <c r="AW2106" s="176"/>
      <c r="AX2106" s="178"/>
      <c r="AY2106" s="178"/>
      <c r="AZ2106" s="178"/>
      <c r="BA2106" s="178"/>
      <c r="BB2106" s="178"/>
      <c r="BC2106" s="178"/>
      <c r="BD2106" s="178"/>
      <c r="BY2106" s="177"/>
      <c r="CF2106" s="178"/>
    </row>
    <row r="2107" spans="40:84" ht="18.75" customHeight="1" x14ac:dyDescent="0.2">
      <c r="AN2107" s="177"/>
      <c r="AO2107" s="176"/>
      <c r="AP2107" s="177"/>
      <c r="AQ2107" s="176"/>
      <c r="AR2107" s="177"/>
      <c r="AS2107" s="176"/>
      <c r="AT2107" s="177"/>
      <c r="AU2107" s="176"/>
      <c r="AV2107" s="177"/>
      <c r="AW2107" s="176"/>
      <c r="AX2107" s="178"/>
      <c r="AY2107" s="178"/>
      <c r="AZ2107" s="178"/>
      <c r="BA2107" s="178"/>
      <c r="BB2107" s="178"/>
      <c r="BC2107" s="178"/>
      <c r="BD2107" s="178"/>
      <c r="BY2107" s="177"/>
      <c r="CF2107" s="178"/>
    </row>
    <row r="2108" spans="40:84" ht="18.75" customHeight="1" x14ac:dyDescent="0.2">
      <c r="AN2108" s="177"/>
      <c r="AO2108" s="176"/>
      <c r="AP2108" s="177"/>
      <c r="AQ2108" s="176"/>
      <c r="AR2108" s="177"/>
      <c r="AS2108" s="176"/>
      <c r="AT2108" s="177"/>
      <c r="AU2108" s="176"/>
      <c r="AV2108" s="177"/>
      <c r="AW2108" s="176"/>
      <c r="AX2108" s="178"/>
      <c r="AY2108" s="178"/>
      <c r="AZ2108" s="178"/>
      <c r="BA2108" s="178"/>
      <c r="BB2108" s="178"/>
      <c r="BC2108" s="178"/>
      <c r="BD2108" s="178"/>
      <c r="BY2108" s="177"/>
      <c r="CF2108" s="178"/>
    </row>
    <row r="2109" spans="40:84" ht="18.75" customHeight="1" x14ac:dyDescent="0.2">
      <c r="AN2109" s="177"/>
      <c r="AO2109" s="176"/>
      <c r="AP2109" s="177"/>
      <c r="AQ2109" s="176"/>
      <c r="AR2109" s="177"/>
      <c r="AS2109" s="176"/>
      <c r="AT2109" s="177"/>
      <c r="AU2109" s="176"/>
      <c r="AV2109" s="177"/>
      <c r="AW2109" s="176"/>
      <c r="AX2109" s="178"/>
      <c r="AY2109" s="178"/>
      <c r="AZ2109" s="178"/>
      <c r="BA2109" s="178"/>
      <c r="BB2109" s="178"/>
      <c r="BC2109" s="178"/>
      <c r="BD2109" s="178"/>
      <c r="BY2109" s="177"/>
      <c r="CF2109" s="178"/>
    </row>
    <row r="2110" spans="40:84" ht="18.75" customHeight="1" x14ac:dyDescent="0.2">
      <c r="AN2110" s="177"/>
      <c r="AO2110" s="176"/>
      <c r="AP2110" s="177"/>
      <c r="AQ2110" s="176"/>
      <c r="AR2110" s="177"/>
      <c r="AS2110" s="176"/>
      <c r="AT2110" s="177"/>
      <c r="AU2110" s="176"/>
      <c r="AV2110" s="177"/>
      <c r="AW2110" s="176"/>
      <c r="AX2110" s="178"/>
      <c r="AY2110" s="178"/>
      <c r="AZ2110" s="178"/>
      <c r="BA2110" s="178"/>
      <c r="BB2110" s="178"/>
      <c r="BC2110" s="178"/>
      <c r="BD2110" s="178"/>
      <c r="BY2110" s="177"/>
      <c r="CF2110" s="178"/>
    </row>
    <row r="2111" spans="40:84" ht="18.75" customHeight="1" x14ac:dyDescent="0.2">
      <c r="AN2111" s="177"/>
      <c r="AO2111" s="176"/>
      <c r="AP2111" s="177"/>
      <c r="AQ2111" s="176"/>
      <c r="AR2111" s="177"/>
      <c r="AS2111" s="176"/>
      <c r="AT2111" s="177"/>
      <c r="AU2111" s="176"/>
      <c r="AV2111" s="177"/>
      <c r="AW2111" s="176"/>
      <c r="AX2111" s="178"/>
      <c r="AY2111" s="178"/>
      <c r="AZ2111" s="178"/>
      <c r="BA2111" s="178"/>
      <c r="BB2111" s="178"/>
      <c r="BC2111" s="178"/>
      <c r="BD2111" s="178"/>
      <c r="BY2111" s="177"/>
      <c r="CF2111" s="178"/>
    </row>
    <row r="2112" spans="40:84" ht="18.75" customHeight="1" x14ac:dyDescent="0.2">
      <c r="AN2112" s="177"/>
      <c r="AO2112" s="176"/>
      <c r="AP2112" s="177"/>
      <c r="AQ2112" s="176"/>
      <c r="AR2112" s="177"/>
      <c r="AS2112" s="176"/>
      <c r="AT2112" s="177"/>
      <c r="AU2112" s="176"/>
      <c r="AV2112" s="177"/>
      <c r="AW2112" s="176"/>
      <c r="AX2112" s="178"/>
      <c r="AY2112" s="178"/>
      <c r="AZ2112" s="178"/>
      <c r="BA2112" s="178"/>
      <c r="BB2112" s="178"/>
      <c r="BC2112" s="178"/>
      <c r="BD2112" s="178"/>
      <c r="BY2112" s="177"/>
      <c r="CF2112" s="178"/>
    </row>
    <row r="2113" spans="40:84" ht="18.75" customHeight="1" x14ac:dyDescent="0.2">
      <c r="AN2113" s="177"/>
      <c r="AO2113" s="176"/>
      <c r="AP2113" s="177"/>
      <c r="AQ2113" s="176"/>
      <c r="AR2113" s="177"/>
      <c r="AS2113" s="176"/>
      <c r="AT2113" s="177"/>
      <c r="AU2113" s="176"/>
      <c r="AV2113" s="177"/>
      <c r="AW2113" s="176"/>
      <c r="AX2113" s="178"/>
      <c r="AY2113" s="178"/>
      <c r="AZ2113" s="178"/>
      <c r="BA2113" s="178"/>
      <c r="BB2113" s="178"/>
      <c r="BC2113" s="178"/>
      <c r="BD2113" s="178"/>
      <c r="BY2113" s="177"/>
      <c r="CF2113" s="178"/>
    </row>
    <row r="2114" spans="40:84" ht="18.75" customHeight="1" x14ac:dyDescent="0.2">
      <c r="AN2114" s="177"/>
      <c r="AO2114" s="176"/>
      <c r="AP2114" s="177"/>
      <c r="AQ2114" s="176"/>
      <c r="AR2114" s="177"/>
      <c r="AS2114" s="176"/>
      <c r="AT2114" s="177"/>
      <c r="AU2114" s="176"/>
      <c r="AV2114" s="177"/>
      <c r="AW2114" s="176"/>
      <c r="AX2114" s="178"/>
      <c r="AY2114" s="178"/>
      <c r="AZ2114" s="178"/>
      <c r="BA2114" s="178"/>
      <c r="BB2114" s="178"/>
      <c r="BC2114" s="178"/>
      <c r="BD2114" s="178"/>
      <c r="BY2114" s="177"/>
      <c r="CF2114" s="178"/>
    </row>
    <row r="2115" spans="40:84" ht="18.75" customHeight="1" x14ac:dyDescent="0.2">
      <c r="AN2115" s="177"/>
      <c r="AO2115" s="176"/>
      <c r="AP2115" s="177"/>
      <c r="AQ2115" s="176"/>
      <c r="AR2115" s="177"/>
      <c r="AS2115" s="176"/>
      <c r="AT2115" s="177"/>
      <c r="AU2115" s="176"/>
      <c r="AV2115" s="177"/>
      <c r="AW2115" s="176"/>
      <c r="AX2115" s="178"/>
      <c r="AY2115" s="178"/>
      <c r="AZ2115" s="178"/>
      <c r="BA2115" s="178"/>
      <c r="BB2115" s="178"/>
      <c r="BC2115" s="178"/>
      <c r="BD2115" s="178"/>
      <c r="BY2115" s="177"/>
      <c r="CF2115" s="178"/>
    </row>
    <row r="2116" spans="40:84" ht="18.75" customHeight="1" x14ac:dyDescent="0.2">
      <c r="AN2116" s="177"/>
      <c r="AO2116" s="176"/>
      <c r="AP2116" s="177"/>
      <c r="AQ2116" s="176"/>
      <c r="AR2116" s="177"/>
      <c r="AS2116" s="176"/>
      <c r="AT2116" s="177"/>
      <c r="AU2116" s="176"/>
      <c r="AV2116" s="177"/>
      <c r="AW2116" s="176"/>
      <c r="AX2116" s="178"/>
      <c r="AY2116" s="178"/>
      <c r="AZ2116" s="178"/>
      <c r="BA2116" s="178"/>
      <c r="BB2116" s="178"/>
      <c r="BC2116" s="178"/>
      <c r="BD2116" s="178"/>
      <c r="BY2116" s="177"/>
      <c r="CF2116" s="178"/>
    </row>
    <row r="2117" spans="40:84" ht="18.75" customHeight="1" x14ac:dyDescent="0.2">
      <c r="AN2117" s="177"/>
      <c r="AO2117" s="176"/>
      <c r="AP2117" s="177"/>
      <c r="AQ2117" s="176"/>
      <c r="AR2117" s="177"/>
      <c r="AS2117" s="176"/>
      <c r="AT2117" s="177"/>
      <c r="AU2117" s="176"/>
      <c r="AV2117" s="177"/>
      <c r="AW2117" s="176"/>
      <c r="AX2117" s="178"/>
      <c r="AY2117" s="178"/>
      <c r="AZ2117" s="178"/>
      <c r="BA2117" s="178"/>
      <c r="BB2117" s="178"/>
      <c r="BC2117" s="178"/>
      <c r="BD2117" s="178"/>
      <c r="BY2117" s="177"/>
      <c r="CF2117" s="178"/>
    </row>
    <row r="2118" spans="40:84" ht="18.75" customHeight="1" x14ac:dyDescent="0.2">
      <c r="AN2118" s="177"/>
      <c r="AO2118" s="176"/>
      <c r="AP2118" s="177"/>
      <c r="AQ2118" s="176"/>
      <c r="AR2118" s="177"/>
      <c r="AS2118" s="176"/>
      <c r="AT2118" s="177"/>
      <c r="AU2118" s="176"/>
      <c r="AV2118" s="177"/>
      <c r="AW2118" s="176"/>
      <c r="AX2118" s="178"/>
      <c r="AY2118" s="178"/>
      <c r="AZ2118" s="178"/>
      <c r="BA2118" s="178"/>
      <c r="BB2118" s="178"/>
      <c r="BC2118" s="178"/>
      <c r="BD2118" s="178"/>
      <c r="BY2118" s="177"/>
      <c r="CF2118" s="178"/>
    </row>
    <row r="2119" spans="40:84" ht="18.75" customHeight="1" x14ac:dyDescent="0.2">
      <c r="AN2119" s="177"/>
      <c r="AO2119" s="176"/>
      <c r="AP2119" s="177"/>
      <c r="AQ2119" s="176"/>
      <c r="AR2119" s="177"/>
      <c r="AS2119" s="176"/>
      <c r="AT2119" s="177"/>
      <c r="AU2119" s="176"/>
      <c r="AV2119" s="177"/>
      <c r="AW2119" s="176"/>
      <c r="AX2119" s="178"/>
      <c r="AY2119" s="178"/>
      <c r="AZ2119" s="178"/>
      <c r="BA2119" s="178"/>
      <c r="BB2119" s="178"/>
      <c r="BC2119" s="178"/>
      <c r="BD2119" s="178"/>
      <c r="BY2119" s="177"/>
      <c r="CF2119" s="178"/>
    </row>
    <row r="2120" spans="40:84" ht="18.75" customHeight="1" x14ac:dyDescent="0.2">
      <c r="AN2120" s="177"/>
      <c r="AO2120" s="176"/>
      <c r="AP2120" s="177"/>
      <c r="AQ2120" s="176"/>
      <c r="AR2120" s="177"/>
      <c r="AS2120" s="176"/>
      <c r="AT2120" s="177"/>
      <c r="AU2120" s="176"/>
      <c r="AV2120" s="177"/>
      <c r="AW2120" s="176"/>
      <c r="AX2120" s="178"/>
      <c r="AY2120" s="178"/>
      <c r="AZ2120" s="178"/>
      <c r="BA2120" s="178"/>
      <c r="BB2120" s="178"/>
      <c r="BC2120" s="178"/>
      <c r="BD2120" s="178"/>
      <c r="BY2120" s="177"/>
      <c r="CF2120" s="178"/>
    </row>
    <row r="2121" spans="40:84" ht="18.75" customHeight="1" x14ac:dyDescent="0.2">
      <c r="AN2121" s="177"/>
      <c r="AO2121" s="176"/>
      <c r="AP2121" s="177"/>
      <c r="AQ2121" s="176"/>
      <c r="AR2121" s="177"/>
      <c r="AS2121" s="176"/>
      <c r="AT2121" s="177"/>
      <c r="AU2121" s="176"/>
      <c r="AV2121" s="177"/>
      <c r="AW2121" s="176"/>
      <c r="AX2121" s="178"/>
      <c r="AY2121" s="178"/>
      <c r="AZ2121" s="178"/>
      <c r="BA2121" s="178"/>
      <c r="BB2121" s="178"/>
      <c r="BC2121" s="178"/>
      <c r="BD2121" s="178"/>
      <c r="BY2121" s="177"/>
      <c r="CF2121" s="178"/>
    </row>
    <row r="2122" spans="40:84" ht="18.75" customHeight="1" x14ac:dyDescent="0.2">
      <c r="AN2122" s="177"/>
      <c r="AO2122" s="176"/>
      <c r="AP2122" s="177"/>
      <c r="AQ2122" s="176"/>
      <c r="AR2122" s="177"/>
      <c r="AS2122" s="176"/>
      <c r="AT2122" s="177"/>
      <c r="AU2122" s="176"/>
      <c r="AV2122" s="177"/>
      <c r="AW2122" s="176"/>
      <c r="AX2122" s="178"/>
      <c r="AY2122" s="178"/>
      <c r="AZ2122" s="178"/>
      <c r="BA2122" s="178"/>
      <c r="BB2122" s="178"/>
      <c r="BC2122" s="178"/>
      <c r="BD2122" s="178"/>
      <c r="BY2122" s="177"/>
      <c r="CF2122" s="178"/>
    </row>
    <row r="2123" spans="40:84" ht="18.75" customHeight="1" x14ac:dyDescent="0.2">
      <c r="AN2123" s="177"/>
      <c r="AO2123" s="176"/>
      <c r="AP2123" s="177"/>
      <c r="AQ2123" s="176"/>
      <c r="AR2123" s="177"/>
      <c r="AS2123" s="176"/>
      <c r="AT2123" s="177"/>
      <c r="AU2123" s="176"/>
      <c r="AV2123" s="177"/>
      <c r="AW2123" s="176"/>
      <c r="AX2123" s="178"/>
      <c r="AY2123" s="178"/>
      <c r="AZ2123" s="178"/>
      <c r="BA2123" s="178"/>
      <c r="BB2123" s="178"/>
      <c r="BC2123" s="178"/>
      <c r="BD2123" s="178"/>
      <c r="BY2123" s="177"/>
      <c r="CF2123" s="178"/>
    </row>
    <row r="2124" spans="40:84" ht="18.75" customHeight="1" x14ac:dyDescent="0.2">
      <c r="AN2124" s="177"/>
      <c r="AO2124" s="176"/>
      <c r="AP2124" s="177"/>
      <c r="AQ2124" s="176"/>
      <c r="AR2124" s="177"/>
      <c r="AS2124" s="176"/>
      <c r="AT2124" s="177"/>
      <c r="AU2124" s="176"/>
      <c r="AV2124" s="177"/>
      <c r="AW2124" s="176"/>
      <c r="AX2124" s="178"/>
      <c r="AY2124" s="178"/>
      <c r="AZ2124" s="178"/>
      <c r="BA2124" s="178"/>
      <c r="BB2124" s="178"/>
      <c r="BC2124" s="178"/>
      <c r="BD2124" s="178"/>
      <c r="BY2124" s="177"/>
      <c r="CF2124" s="178"/>
    </row>
    <row r="2125" spans="40:84" ht="18.75" customHeight="1" x14ac:dyDescent="0.2">
      <c r="AN2125" s="177"/>
      <c r="AO2125" s="176"/>
      <c r="AP2125" s="177"/>
      <c r="AQ2125" s="176"/>
      <c r="AR2125" s="177"/>
      <c r="AS2125" s="176"/>
      <c r="AT2125" s="177"/>
      <c r="AU2125" s="176"/>
      <c r="AV2125" s="177"/>
      <c r="AW2125" s="176"/>
      <c r="AX2125" s="178"/>
      <c r="AY2125" s="178"/>
      <c r="AZ2125" s="178"/>
      <c r="BA2125" s="178"/>
      <c r="BB2125" s="178"/>
      <c r="BC2125" s="178"/>
      <c r="BD2125" s="178"/>
      <c r="BY2125" s="177"/>
      <c r="CF2125" s="178"/>
    </row>
    <row r="2126" spans="40:84" ht="18.75" customHeight="1" x14ac:dyDescent="0.2">
      <c r="AN2126" s="177"/>
      <c r="AO2126" s="176"/>
      <c r="AP2126" s="177"/>
      <c r="AQ2126" s="176"/>
      <c r="AR2126" s="177"/>
      <c r="AS2126" s="176"/>
      <c r="AT2126" s="177"/>
      <c r="AU2126" s="176"/>
      <c r="AV2126" s="177"/>
      <c r="AW2126" s="176"/>
      <c r="AX2126" s="178"/>
      <c r="AY2126" s="178"/>
      <c r="AZ2126" s="178"/>
      <c r="BA2126" s="178"/>
      <c r="BB2126" s="178"/>
      <c r="BC2126" s="178"/>
      <c r="BD2126" s="178"/>
      <c r="BY2126" s="177"/>
      <c r="CF2126" s="178"/>
    </row>
    <row r="2127" spans="40:84" ht="18.75" customHeight="1" x14ac:dyDescent="0.2">
      <c r="AN2127" s="177"/>
      <c r="AO2127" s="176"/>
      <c r="AP2127" s="177"/>
      <c r="AQ2127" s="176"/>
      <c r="AR2127" s="177"/>
      <c r="AS2127" s="176"/>
      <c r="AT2127" s="177"/>
      <c r="AU2127" s="176"/>
      <c r="AV2127" s="177"/>
      <c r="AW2127" s="176"/>
      <c r="AX2127" s="178"/>
      <c r="AY2127" s="178"/>
      <c r="AZ2127" s="178"/>
      <c r="BA2127" s="178"/>
      <c r="BB2127" s="178"/>
      <c r="BC2127" s="178"/>
      <c r="BD2127" s="178"/>
      <c r="BY2127" s="177"/>
      <c r="CF2127" s="178"/>
    </row>
    <row r="2128" spans="40:84" ht="18.75" customHeight="1" x14ac:dyDescent="0.2">
      <c r="AN2128" s="177"/>
      <c r="AO2128" s="176"/>
      <c r="AP2128" s="177"/>
      <c r="AQ2128" s="176"/>
      <c r="AR2128" s="177"/>
      <c r="AS2128" s="176"/>
      <c r="AT2128" s="177"/>
      <c r="AU2128" s="176"/>
      <c r="AV2128" s="177"/>
      <c r="AW2128" s="176"/>
      <c r="AX2128" s="178"/>
      <c r="AY2128" s="178"/>
      <c r="AZ2128" s="178"/>
      <c r="BA2128" s="178"/>
      <c r="BB2128" s="178"/>
      <c r="BC2128" s="178"/>
      <c r="BD2128" s="178"/>
      <c r="BY2128" s="177"/>
      <c r="CF2128" s="178"/>
    </row>
    <row r="2129" spans="40:84" ht="18.75" customHeight="1" x14ac:dyDescent="0.2">
      <c r="AN2129" s="177"/>
      <c r="AO2129" s="176"/>
      <c r="AP2129" s="177"/>
      <c r="AQ2129" s="176"/>
      <c r="AR2129" s="177"/>
      <c r="AS2129" s="176"/>
      <c r="AT2129" s="177"/>
      <c r="AU2129" s="176"/>
      <c r="AV2129" s="177"/>
      <c r="AW2129" s="176"/>
      <c r="AX2129" s="178"/>
      <c r="AY2129" s="178"/>
      <c r="AZ2129" s="178"/>
      <c r="BA2129" s="178"/>
      <c r="BB2129" s="178"/>
      <c r="BC2129" s="178"/>
      <c r="BD2129" s="178"/>
      <c r="BY2129" s="177"/>
      <c r="CF2129" s="178"/>
    </row>
    <row r="2130" spans="40:84" ht="18.75" customHeight="1" x14ac:dyDescent="0.2">
      <c r="AN2130" s="177"/>
      <c r="AO2130" s="176"/>
      <c r="AP2130" s="177"/>
      <c r="AQ2130" s="176"/>
      <c r="AR2130" s="177"/>
      <c r="AS2130" s="176"/>
      <c r="AT2130" s="177"/>
      <c r="AU2130" s="176"/>
      <c r="AV2130" s="177"/>
      <c r="AW2130" s="176"/>
      <c r="AX2130" s="178"/>
      <c r="AY2130" s="178"/>
      <c r="AZ2130" s="178"/>
      <c r="BA2130" s="178"/>
      <c r="BB2130" s="178"/>
      <c r="BC2130" s="178"/>
      <c r="BD2130" s="178"/>
      <c r="BY2130" s="177"/>
      <c r="CF2130" s="178"/>
    </row>
    <row r="2131" spans="40:84" ht="18.75" customHeight="1" x14ac:dyDescent="0.2">
      <c r="AN2131" s="177"/>
      <c r="AO2131" s="176"/>
      <c r="AP2131" s="177"/>
      <c r="AQ2131" s="176"/>
      <c r="AR2131" s="177"/>
      <c r="AS2131" s="176"/>
      <c r="AT2131" s="177"/>
      <c r="AU2131" s="176"/>
      <c r="AV2131" s="177"/>
      <c r="AW2131" s="176"/>
      <c r="AX2131" s="178"/>
      <c r="AY2131" s="178"/>
      <c r="AZ2131" s="178"/>
      <c r="BA2131" s="178"/>
      <c r="BB2131" s="178"/>
      <c r="BC2131" s="178"/>
      <c r="BD2131" s="178"/>
      <c r="BY2131" s="177"/>
      <c r="CF2131" s="178"/>
    </row>
    <row r="2132" spans="40:84" ht="18.75" customHeight="1" x14ac:dyDescent="0.2">
      <c r="AN2132" s="177"/>
      <c r="AO2132" s="176"/>
      <c r="AP2132" s="177"/>
      <c r="AQ2132" s="176"/>
      <c r="AR2132" s="177"/>
      <c r="AS2132" s="176"/>
      <c r="AT2132" s="177"/>
      <c r="AU2132" s="176"/>
      <c r="AV2132" s="177"/>
      <c r="AW2132" s="176"/>
      <c r="AX2132" s="178"/>
      <c r="AY2132" s="178"/>
      <c r="AZ2132" s="178"/>
      <c r="BA2132" s="178"/>
      <c r="BB2132" s="178"/>
      <c r="BC2132" s="178"/>
      <c r="BD2132" s="178"/>
      <c r="BY2132" s="177"/>
      <c r="CF2132" s="178"/>
    </row>
    <row r="2133" spans="40:84" ht="18.75" customHeight="1" x14ac:dyDescent="0.2">
      <c r="AN2133" s="177"/>
      <c r="AO2133" s="176"/>
      <c r="AP2133" s="177"/>
      <c r="AQ2133" s="176"/>
      <c r="AR2133" s="177"/>
      <c r="AS2133" s="176"/>
      <c r="AT2133" s="177"/>
      <c r="AU2133" s="176"/>
      <c r="AV2133" s="177"/>
      <c r="AW2133" s="176"/>
      <c r="AX2133" s="178"/>
      <c r="AY2133" s="178"/>
      <c r="AZ2133" s="178"/>
      <c r="BA2133" s="178"/>
      <c r="BB2133" s="178"/>
      <c r="BC2133" s="178"/>
      <c r="BD2133" s="178"/>
      <c r="BY2133" s="177"/>
      <c r="CF2133" s="178"/>
    </row>
    <row r="2134" spans="40:84" ht="18.75" customHeight="1" x14ac:dyDescent="0.2">
      <c r="AN2134" s="177"/>
      <c r="AO2134" s="176"/>
      <c r="AP2134" s="177"/>
      <c r="AQ2134" s="176"/>
      <c r="AR2134" s="177"/>
      <c r="AS2134" s="176"/>
      <c r="AT2134" s="177"/>
      <c r="AU2134" s="176"/>
      <c r="AV2134" s="177"/>
      <c r="AW2134" s="176"/>
      <c r="AX2134" s="178"/>
      <c r="AY2134" s="178"/>
      <c r="AZ2134" s="178"/>
      <c r="BA2134" s="178"/>
      <c r="BB2134" s="178"/>
      <c r="BC2134" s="178"/>
      <c r="BD2134" s="178"/>
      <c r="BY2134" s="177"/>
      <c r="CF2134" s="178"/>
    </row>
    <row r="2135" spans="40:84" ht="18.75" customHeight="1" x14ac:dyDescent="0.2">
      <c r="AN2135" s="177"/>
      <c r="AO2135" s="176"/>
      <c r="AP2135" s="177"/>
      <c r="AQ2135" s="176"/>
      <c r="AR2135" s="177"/>
      <c r="AS2135" s="176"/>
      <c r="AT2135" s="177"/>
      <c r="AU2135" s="176"/>
      <c r="AV2135" s="177"/>
      <c r="AW2135" s="176"/>
      <c r="AX2135" s="178"/>
      <c r="AY2135" s="178"/>
      <c r="AZ2135" s="178"/>
      <c r="BA2135" s="178"/>
      <c r="BB2135" s="178"/>
      <c r="BC2135" s="178"/>
      <c r="BD2135" s="178"/>
      <c r="BY2135" s="177"/>
      <c r="CF2135" s="178"/>
    </row>
    <row r="2136" spans="40:84" ht="18.75" customHeight="1" x14ac:dyDescent="0.2">
      <c r="AN2136" s="177"/>
      <c r="AO2136" s="176"/>
      <c r="AP2136" s="177"/>
      <c r="AQ2136" s="176"/>
      <c r="AR2136" s="177"/>
      <c r="AS2136" s="176"/>
      <c r="AT2136" s="177"/>
      <c r="AU2136" s="176"/>
      <c r="AV2136" s="177"/>
      <c r="AW2136" s="176"/>
      <c r="AX2136" s="178"/>
      <c r="AY2136" s="178"/>
      <c r="AZ2136" s="178"/>
      <c r="BA2136" s="178"/>
      <c r="BB2136" s="178"/>
      <c r="BC2136" s="178"/>
      <c r="BD2136" s="178"/>
      <c r="BY2136" s="177"/>
      <c r="CF2136" s="178"/>
    </row>
    <row r="2137" spans="40:84" ht="18.75" customHeight="1" x14ac:dyDescent="0.2">
      <c r="AN2137" s="177"/>
      <c r="AO2137" s="176"/>
      <c r="AP2137" s="177"/>
      <c r="AQ2137" s="176"/>
      <c r="AR2137" s="177"/>
      <c r="AS2137" s="176"/>
      <c r="AT2137" s="177"/>
      <c r="AU2137" s="176"/>
      <c r="AV2137" s="177"/>
      <c r="AW2137" s="176"/>
      <c r="AX2137" s="178"/>
      <c r="AY2137" s="178"/>
      <c r="AZ2137" s="178"/>
      <c r="BA2137" s="178"/>
      <c r="BB2137" s="178"/>
      <c r="BC2137" s="178"/>
      <c r="BD2137" s="178"/>
      <c r="BY2137" s="177"/>
      <c r="CF2137" s="178"/>
    </row>
    <row r="2138" spans="40:84" ht="18.75" customHeight="1" x14ac:dyDescent="0.2">
      <c r="AN2138" s="177"/>
      <c r="AO2138" s="176"/>
      <c r="AP2138" s="177"/>
      <c r="AQ2138" s="176"/>
      <c r="AR2138" s="177"/>
      <c r="AS2138" s="176"/>
      <c r="AT2138" s="177"/>
      <c r="AU2138" s="176"/>
      <c r="AV2138" s="177"/>
      <c r="AW2138" s="176"/>
      <c r="AX2138" s="178"/>
      <c r="AY2138" s="178"/>
      <c r="AZ2138" s="178"/>
      <c r="BA2138" s="178"/>
      <c r="BB2138" s="178"/>
      <c r="BC2138" s="178"/>
      <c r="BD2138" s="178"/>
      <c r="BY2138" s="177"/>
      <c r="CF2138" s="178"/>
    </row>
    <row r="2139" spans="40:84" ht="18.75" customHeight="1" x14ac:dyDescent="0.2">
      <c r="AN2139" s="177"/>
      <c r="AO2139" s="176"/>
      <c r="AP2139" s="177"/>
      <c r="AQ2139" s="176"/>
      <c r="AR2139" s="177"/>
      <c r="AS2139" s="176"/>
      <c r="AT2139" s="177"/>
      <c r="AU2139" s="176"/>
      <c r="AV2139" s="177"/>
      <c r="AW2139" s="176"/>
      <c r="AX2139" s="178"/>
      <c r="AY2139" s="178"/>
      <c r="AZ2139" s="178"/>
      <c r="BA2139" s="178"/>
      <c r="BB2139" s="178"/>
      <c r="BC2139" s="178"/>
      <c r="BD2139" s="178"/>
      <c r="BY2139" s="177"/>
      <c r="CF2139" s="178"/>
    </row>
    <row r="2140" spans="40:84" ht="18.75" customHeight="1" x14ac:dyDescent="0.2">
      <c r="AN2140" s="177"/>
      <c r="AO2140" s="176"/>
      <c r="AP2140" s="177"/>
      <c r="AQ2140" s="176"/>
      <c r="AR2140" s="177"/>
      <c r="AS2140" s="176"/>
      <c r="AT2140" s="177"/>
      <c r="AU2140" s="176"/>
      <c r="AV2140" s="177"/>
      <c r="AW2140" s="176"/>
      <c r="AX2140" s="178"/>
      <c r="AY2140" s="178"/>
      <c r="AZ2140" s="178"/>
      <c r="BA2140" s="178"/>
      <c r="BB2140" s="178"/>
      <c r="BC2140" s="178"/>
      <c r="BD2140" s="178"/>
      <c r="BY2140" s="177"/>
      <c r="CF2140" s="178"/>
    </row>
    <row r="2141" spans="40:84" ht="18.75" customHeight="1" x14ac:dyDescent="0.2">
      <c r="AN2141" s="177"/>
      <c r="AO2141" s="176"/>
      <c r="AP2141" s="177"/>
      <c r="AQ2141" s="176"/>
      <c r="AR2141" s="177"/>
      <c r="AS2141" s="176"/>
      <c r="AT2141" s="177"/>
      <c r="AU2141" s="176"/>
      <c r="AV2141" s="177"/>
      <c r="AW2141" s="176"/>
      <c r="AX2141" s="178"/>
      <c r="AY2141" s="178"/>
      <c r="AZ2141" s="178"/>
      <c r="BA2141" s="178"/>
      <c r="BB2141" s="178"/>
      <c r="BC2141" s="178"/>
      <c r="BD2141" s="178"/>
      <c r="BY2141" s="177"/>
      <c r="CF2141" s="178"/>
    </row>
    <row r="2142" spans="40:84" ht="18.75" customHeight="1" x14ac:dyDescent="0.2">
      <c r="AN2142" s="177"/>
      <c r="AO2142" s="176"/>
      <c r="AP2142" s="177"/>
      <c r="AQ2142" s="176"/>
      <c r="AR2142" s="177"/>
      <c r="AS2142" s="176"/>
      <c r="AT2142" s="177"/>
      <c r="AU2142" s="176"/>
      <c r="AV2142" s="177"/>
      <c r="AW2142" s="176"/>
      <c r="AX2142" s="178"/>
      <c r="AY2142" s="178"/>
      <c r="AZ2142" s="178"/>
      <c r="BA2142" s="178"/>
      <c r="BB2142" s="178"/>
      <c r="BC2142" s="178"/>
      <c r="BD2142" s="178"/>
      <c r="BY2142" s="177"/>
      <c r="CF2142" s="178"/>
    </row>
    <row r="2143" spans="40:84" ht="18.75" customHeight="1" x14ac:dyDescent="0.2">
      <c r="AN2143" s="177"/>
      <c r="AO2143" s="176"/>
      <c r="AP2143" s="177"/>
      <c r="AQ2143" s="176"/>
      <c r="AR2143" s="177"/>
      <c r="AS2143" s="176"/>
      <c r="AT2143" s="177"/>
      <c r="AU2143" s="176"/>
      <c r="AV2143" s="177"/>
      <c r="AW2143" s="176"/>
      <c r="AX2143" s="178"/>
      <c r="AY2143" s="178"/>
      <c r="AZ2143" s="178"/>
      <c r="BA2143" s="178"/>
      <c r="BB2143" s="178"/>
      <c r="BC2143" s="178"/>
      <c r="BD2143" s="178"/>
      <c r="BY2143" s="177"/>
      <c r="CF2143" s="178"/>
    </row>
    <row r="2144" spans="40:84" ht="18.75" customHeight="1" x14ac:dyDescent="0.2">
      <c r="AN2144" s="177"/>
      <c r="AO2144" s="176"/>
      <c r="AP2144" s="177"/>
      <c r="AQ2144" s="176"/>
      <c r="AR2144" s="177"/>
      <c r="AS2144" s="176"/>
      <c r="AT2144" s="177"/>
      <c r="AU2144" s="176"/>
      <c r="AV2144" s="177"/>
      <c r="AW2144" s="176"/>
      <c r="AX2144" s="178"/>
      <c r="AY2144" s="178"/>
      <c r="AZ2144" s="178"/>
      <c r="BA2144" s="178"/>
      <c r="BB2144" s="178"/>
      <c r="BC2144" s="178"/>
      <c r="BD2144" s="178"/>
      <c r="BY2144" s="177"/>
      <c r="CF2144" s="178"/>
    </row>
    <row r="2145" spans="40:84" ht="18.75" customHeight="1" x14ac:dyDescent="0.2">
      <c r="AN2145" s="177"/>
      <c r="AO2145" s="176"/>
      <c r="AP2145" s="177"/>
      <c r="AQ2145" s="176"/>
      <c r="AR2145" s="177"/>
      <c r="AS2145" s="176"/>
      <c r="AT2145" s="177"/>
      <c r="AU2145" s="176"/>
      <c r="AV2145" s="177"/>
      <c r="AW2145" s="176"/>
      <c r="AX2145" s="178"/>
      <c r="AY2145" s="178"/>
      <c r="AZ2145" s="178"/>
      <c r="BA2145" s="178"/>
      <c r="BB2145" s="178"/>
      <c r="BC2145" s="178"/>
      <c r="BD2145" s="178"/>
      <c r="BY2145" s="177"/>
      <c r="CF2145" s="178"/>
    </row>
    <row r="2146" spans="40:84" ht="18.75" customHeight="1" x14ac:dyDescent="0.2">
      <c r="AN2146" s="177"/>
      <c r="AO2146" s="176"/>
      <c r="AP2146" s="177"/>
      <c r="AQ2146" s="176"/>
      <c r="AR2146" s="177"/>
      <c r="AS2146" s="176"/>
      <c r="AT2146" s="177"/>
      <c r="AU2146" s="176"/>
      <c r="AV2146" s="177"/>
      <c r="AW2146" s="176"/>
      <c r="AX2146" s="178"/>
      <c r="AY2146" s="178"/>
      <c r="AZ2146" s="178"/>
      <c r="BA2146" s="178"/>
      <c r="BB2146" s="178"/>
      <c r="BC2146" s="178"/>
      <c r="BD2146" s="178"/>
      <c r="BY2146" s="177"/>
      <c r="CF2146" s="178"/>
    </row>
    <row r="2147" spans="40:84" ht="18.75" customHeight="1" x14ac:dyDescent="0.2">
      <c r="AN2147" s="177"/>
      <c r="AO2147" s="176"/>
      <c r="AP2147" s="177"/>
      <c r="AQ2147" s="176"/>
      <c r="AR2147" s="177"/>
      <c r="AS2147" s="176"/>
      <c r="AT2147" s="177"/>
      <c r="AU2147" s="176"/>
      <c r="AV2147" s="177"/>
      <c r="AW2147" s="176"/>
      <c r="AX2147" s="178"/>
      <c r="AY2147" s="178"/>
      <c r="AZ2147" s="178"/>
      <c r="BA2147" s="178"/>
      <c r="BB2147" s="178"/>
      <c r="BC2147" s="178"/>
      <c r="BD2147" s="178"/>
      <c r="BY2147" s="177"/>
      <c r="CF2147" s="178"/>
    </row>
    <row r="2148" spans="40:84" ht="18.75" customHeight="1" x14ac:dyDescent="0.2">
      <c r="AN2148" s="177"/>
      <c r="AO2148" s="176"/>
      <c r="AP2148" s="177"/>
      <c r="AQ2148" s="176"/>
      <c r="AR2148" s="177"/>
      <c r="AS2148" s="176"/>
      <c r="AT2148" s="177"/>
      <c r="AU2148" s="176"/>
      <c r="AV2148" s="177"/>
      <c r="AW2148" s="176"/>
      <c r="AX2148" s="178"/>
      <c r="AY2148" s="178"/>
      <c r="AZ2148" s="178"/>
      <c r="BA2148" s="178"/>
      <c r="BB2148" s="178"/>
      <c r="BC2148" s="178"/>
      <c r="BD2148" s="178"/>
      <c r="BY2148" s="177"/>
      <c r="CF2148" s="178"/>
    </row>
    <row r="2149" spans="40:84" ht="18.75" customHeight="1" x14ac:dyDescent="0.2">
      <c r="AN2149" s="177"/>
      <c r="AO2149" s="176"/>
      <c r="AP2149" s="177"/>
      <c r="AQ2149" s="176"/>
      <c r="AR2149" s="177"/>
      <c r="AS2149" s="176"/>
      <c r="AT2149" s="177"/>
      <c r="AU2149" s="176"/>
      <c r="AV2149" s="177"/>
      <c r="AW2149" s="176"/>
      <c r="AX2149" s="178"/>
      <c r="AY2149" s="178"/>
      <c r="AZ2149" s="178"/>
      <c r="BA2149" s="178"/>
      <c r="BB2149" s="178"/>
      <c r="BC2149" s="178"/>
      <c r="BD2149" s="178"/>
      <c r="BY2149" s="177"/>
      <c r="CF2149" s="178"/>
    </row>
    <row r="2150" spans="40:84" ht="18.75" customHeight="1" x14ac:dyDescent="0.2">
      <c r="AN2150" s="177"/>
      <c r="AO2150" s="176"/>
      <c r="AP2150" s="177"/>
      <c r="AQ2150" s="176"/>
      <c r="AR2150" s="177"/>
      <c r="AS2150" s="176"/>
      <c r="AT2150" s="177"/>
      <c r="AU2150" s="176"/>
      <c r="AV2150" s="177"/>
      <c r="AW2150" s="176"/>
      <c r="AX2150" s="178"/>
      <c r="AY2150" s="178"/>
      <c r="AZ2150" s="178"/>
      <c r="BA2150" s="178"/>
      <c r="BB2150" s="178"/>
      <c r="BC2150" s="178"/>
      <c r="BD2150" s="178"/>
      <c r="BY2150" s="177"/>
      <c r="CF2150" s="178"/>
    </row>
    <row r="2151" spans="40:84" ht="18.75" customHeight="1" x14ac:dyDescent="0.2">
      <c r="AN2151" s="177"/>
      <c r="AO2151" s="176"/>
      <c r="AP2151" s="177"/>
      <c r="AQ2151" s="176"/>
      <c r="AR2151" s="177"/>
      <c r="AS2151" s="176"/>
      <c r="AT2151" s="177"/>
      <c r="AU2151" s="176"/>
      <c r="AV2151" s="177"/>
      <c r="AW2151" s="176"/>
      <c r="AX2151" s="178"/>
      <c r="AY2151" s="178"/>
      <c r="AZ2151" s="178"/>
      <c r="BA2151" s="178"/>
      <c r="BB2151" s="178"/>
      <c r="BC2151" s="178"/>
      <c r="BD2151" s="178"/>
      <c r="BY2151" s="177"/>
      <c r="CF2151" s="178"/>
    </row>
    <row r="2152" spans="40:84" ht="18.75" customHeight="1" x14ac:dyDescent="0.2">
      <c r="AN2152" s="177"/>
      <c r="AO2152" s="176"/>
      <c r="AP2152" s="177"/>
      <c r="AQ2152" s="176"/>
      <c r="AR2152" s="177"/>
      <c r="AS2152" s="176"/>
      <c r="AT2152" s="177"/>
      <c r="AU2152" s="176"/>
      <c r="AV2152" s="177"/>
      <c r="AW2152" s="176"/>
      <c r="AX2152" s="178"/>
      <c r="AY2152" s="178"/>
      <c r="AZ2152" s="178"/>
      <c r="BA2152" s="178"/>
      <c r="BB2152" s="178"/>
      <c r="BC2152" s="178"/>
      <c r="BD2152" s="178"/>
      <c r="BY2152" s="177"/>
      <c r="CF2152" s="178"/>
    </row>
    <row r="2153" spans="40:84" ht="18.75" customHeight="1" x14ac:dyDescent="0.2">
      <c r="AN2153" s="177"/>
      <c r="AO2153" s="176"/>
      <c r="AP2153" s="177"/>
      <c r="AQ2153" s="176"/>
      <c r="AR2153" s="177"/>
      <c r="AS2153" s="176"/>
      <c r="AT2153" s="177"/>
      <c r="AU2153" s="176"/>
      <c r="AV2153" s="177"/>
      <c r="AW2153" s="176"/>
      <c r="AX2153" s="178"/>
      <c r="AY2153" s="178"/>
      <c r="AZ2153" s="178"/>
      <c r="BA2153" s="178"/>
      <c r="BB2153" s="178"/>
      <c r="BC2153" s="178"/>
      <c r="BD2153" s="178"/>
      <c r="BY2153" s="177"/>
      <c r="CF2153" s="178"/>
    </row>
    <row r="2154" spans="40:84" ht="18.75" customHeight="1" x14ac:dyDescent="0.2">
      <c r="AN2154" s="177"/>
      <c r="AO2154" s="176"/>
      <c r="AP2154" s="177"/>
      <c r="AQ2154" s="176"/>
      <c r="AR2154" s="177"/>
      <c r="AS2154" s="176"/>
      <c r="AT2154" s="177"/>
      <c r="AU2154" s="176"/>
      <c r="AV2154" s="177"/>
      <c r="AW2154" s="176"/>
      <c r="AX2154" s="178"/>
      <c r="AY2154" s="178"/>
      <c r="AZ2154" s="178"/>
      <c r="BA2154" s="178"/>
      <c r="BB2154" s="178"/>
      <c r="BC2154" s="178"/>
      <c r="BD2154" s="178"/>
      <c r="BY2154" s="177"/>
      <c r="CF2154" s="178"/>
    </row>
    <row r="2155" spans="40:84" ht="18.75" customHeight="1" x14ac:dyDescent="0.2">
      <c r="AN2155" s="177"/>
      <c r="AO2155" s="176"/>
      <c r="AP2155" s="177"/>
      <c r="AQ2155" s="176"/>
      <c r="AR2155" s="177"/>
      <c r="AS2155" s="176"/>
      <c r="AT2155" s="177"/>
      <c r="AU2155" s="176"/>
      <c r="AV2155" s="177"/>
      <c r="AW2155" s="176"/>
      <c r="AX2155" s="178"/>
      <c r="AY2155" s="178"/>
      <c r="AZ2155" s="178"/>
      <c r="BA2155" s="178"/>
      <c r="BB2155" s="178"/>
      <c r="BC2155" s="178"/>
      <c r="BD2155" s="178"/>
      <c r="BY2155" s="177"/>
      <c r="CF2155" s="178"/>
    </row>
    <row r="2156" spans="40:84" ht="18.75" customHeight="1" x14ac:dyDescent="0.2">
      <c r="AN2156" s="177"/>
      <c r="AO2156" s="176"/>
      <c r="AP2156" s="177"/>
      <c r="AQ2156" s="176"/>
      <c r="AR2156" s="177"/>
      <c r="AS2156" s="176"/>
      <c r="AT2156" s="177"/>
      <c r="AU2156" s="176"/>
      <c r="AV2156" s="177"/>
      <c r="AW2156" s="176"/>
      <c r="AX2156" s="178"/>
      <c r="AY2156" s="178"/>
      <c r="AZ2156" s="178"/>
      <c r="BA2156" s="178"/>
      <c r="BB2156" s="178"/>
      <c r="BC2156" s="178"/>
      <c r="BD2156" s="178"/>
      <c r="BY2156" s="177"/>
      <c r="CF2156" s="178"/>
    </row>
    <row r="2157" spans="40:84" ht="18.75" customHeight="1" x14ac:dyDescent="0.2">
      <c r="AN2157" s="177"/>
      <c r="AO2157" s="176"/>
      <c r="AP2157" s="177"/>
      <c r="AQ2157" s="176"/>
      <c r="AR2157" s="177"/>
      <c r="AS2157" s="176"/>
      <c r="AT2157" s="177"/>
      <c r="AU2157" s="176"/>
      <c r="AV2157" s="177"/>
      <c r="AW2157" s="176"/>
      <c r="AX2157" s="178"/>
      <c r="AY2157" s="178"/>
      <c r="AZ2157" s="178"/>
      <c r="BA2157" s="178"/>
      <c r="BB2157" s="178"/>
      <c r="BC2157" s="178"/>
      <c r="BD2157" s="178"/>
      <c r="BY2157" s="177"/>
      <c r="CF2157" s="178"/>
    </row>
    <row r="2158" spans="40:84" ht="18.75" customHeight="1" x14ac:dyDescent="0.2">
      <c r="AN2158" s="177"/>
      <c r="AO2158" s="176"/>
      <c r="AP2158" s="177"/>
      <c r="AQ2158" s="176"/>
      <c r="AR2158" s="177"/>
      <c r="AS2158" s="176"/>
      <c r="AT2158" s="177"/>
      <c r="AU2158" s="176"/>
      <c r="AV2158" s="177"/>
      <c r="AW2158" s="176"/>
      <c r="AX2158" s="178"/>
      <c r="AY2158" s="178"/>
      <c r="AZ2158" s="178"/>
      <c r="BA2158" s="178"/>
      <c r="BB2158" s="178"/>
      <c r="BC2158" s="178"/>
      <c r="BD2158" s="178"/>
      <c r="BY2158" s="177"/>
      <c r="CF2158" s="178"/>
    </row>
    <row r="2159" spans="40:84" ht="18.75" customHeight="1" x14ac:dyDescent="0.2">
      <c r="AN2159" s="177"/>
      <c r="AO2159" s="176"/>
      <c r="AP2159" s="177"/>
      <c r="AQ2159" s="176"/>
      <c r="AR2159" s="177"/>
      <c r="AS2159" s="176"/>
      <c r="AT2159" s="177"/>
      <c r="AU2159" s="176"/>
      <c r="AV2159" s="177"/>
      <c r="AW2159" s="176"/>
      <c r="AX2159" s="178"/>
      <c r="AY2159" s="178"/>
      <c r="AZ2159" s="178"/>
      <c r="BA2159" s="178"/>
      <c r="BB2159" s="178"/>
      <c r="BC2159" s="178"/>
      <c r="BD2159" s="178"/>
      <c r="BY2159" s="177"/>
      <c r="CF2159" s="178"/>
    </row>
    <row r="2160" spans="40:84" ht="18.75" customHeight="1" x14ac:dyDescent="0.2">
      <c r="AN2160" s="177"/>
      <c r="AO2160" s="176"/>
      <c r="AP2160" s="177"/>
      <c r="AQ2160" s="176"/>
      <c r="AR2160" s="177"/>
      <c r="AS2160" s="176"/>
      <c r="AT2160" s="177"/>
      <c r="AU2160" s="176"/>
      <c r="AV2160" s="177"/>
      <c r="AW2160" s="176"/>
      <c r="AX2160" s="178"/>
      <c r="AY2160" s="178"/>
      <c r="AZ2160" s="178"/>
      <c r="BA2160" s="178"/>
      <c r="BB2160" s="178"/>
      <c r="BC2160" s="178"/>
      <c r="BD2160" s="178"/>
      <c r="BY2160" s="177"/>
      <c r="CF2160" s="178"/>
    </row>
    <row r="2161" spans="40:84" ht="18.75" customHeight="1" x14ac:dyDescent="0.2">
      <c r="AN2161" s="177"/>
      <c r="AO2161" s="176"/>
      <c r="AP2161" s="177"/>
      <c r="AQ2161" s="176"/>
      <c r="AR2161" s="177"/>
      <c r="AS2161" s="176"/>
      <c r="AT2161" s="177"/>
      <c r="AU2161" s="176"/>
      <c r="AV2161" s="177"/>
      <c r="AW2161" s="176"/>
      <c r="AX2161" s="178"/>
      <c r="AY2161" s="178"/>
      <c r="AZ2161" s="178"/>
      <c r="BA2161" s="178"/>
      <c r="BB2161" s="178"/>
      <c r="BC2161" s="178"/>
      <c r="BD2161" s="178"/>
      <c r="BY2161" s="177"/>
      <c r="CF2161" s="178"/>
    </row>
    <row r="2162" spans="40:84" ht="18.75" customHeight="1" x14ac:dyDescent="0.2">
      <c r="AN2162" s="177"/>
      <c r="AO2162" s="176"/>
      <c r="AP2162" s="177"/>
      <c r="AQ2162" s="176"/>
      <c r="AR2162" s="177"/>
      <c r="AS2162" s="176"/>
      <c r="AT2162" s="177"/>
      <c r="AU2162" s="176"/>
      <c r="AV2162" s="177"/>
      <c r="AW2162" s="176"/>
      <c r="AX2162" s="178"/>
      <c r="AY2162" s="178"/>
      <c r="AZ2162" s="178"/>
      <c r="BA2162" s="178"/>
      <c r="BB2162" s="178"/>
      <c r="BC2162" s="178"/>
      <c r="BD2162" s="178"/>
      <c r="BY2162" s="177"/>
      <c r="CF2162" s="178"/>
    </row>
    <row r="2163" spans="40:84" ht="18.75" customHeight="1" x14ac:dyDescent="0.2">
      <c r="AN2163" s="177"/>
      <c r="AO2163" s="176"/>
      <c r="AP2163" s="177"/>
      <c r="AQ2163" s="176"/>
      <c r="AR2163" s="177"/>
      <c r="AS2163" s="176"/>
      <c r="AT2163" s="177"/>
      <c r="AU2163" s="176"/>
      <c r="AV2163" s="177"/>
      <c r="AW2163" s="176"/>
      <c r="AX2163" s="178"/>
      <c r="AY2163" s="178"/>
      <c r="AZ2163" s="178"/>
      <c r="BA2163" s="178"/>
      <c r="BB2163" s="178"/>
      <c r="BC2163" s="178"/>
      <c r="BD2163" s="178"/>
      <c r="BY2163" s="177"/>
      <c r="CF2163" s="178"/>
    </row>
    <row r="2164" spans="40:84" ht="18.75" customHeight="1" x14ac:dyDescent="0.2">
      <c r="AN2164" s="177"/>
      <c r="AO2164" s="176"/>
      <c r="AP2164" s="177"/>
      <c r="AQ2164" s="176"/>
      <c r="AR2164" s="177"/>
      <c r="AS2164" s="176"/>
      <c r="AT2164" s="177"/>
      <c r="AU2164" s="176"/>
      <c r="AV2164" s="177"/>
      <c r="AW2164" s="176"/>
      <c r="AX2164" s="178"/>
      <c r="AY2164" s="178"/>
      <c r="AZ2164" s="178"/>
      <c r="BA2164" s="178"/>
      <c r="BB2164" s="178"/>
      <c r="BC2164" s="178"/>
      <c r="BD2164" s="178"/>
      <c r="BY2164" s="177"/>
      <c r="CF2164" s="178"/>
    </row>
    <row r="2165" spans="40:84" ht="18.75" customHeight="1" x14ac:dyDescent="0.2">
      <c r="AN2165" s="177"/>
      <c r="AO2165" s="176"/>
      <c r="AP2165" s="177"/>
      <c r="AQ2165" s="176"/>
      <c r="AR2165" s="177"/>
      <c r="AS2165" s="176"/>
      <c r="AT2165" s="177"/>
      <c r="AU2165" s="176"/>
      <c r="AV2165" s="177"/>
      <c r="AW2165" s="176"/>
      <c r="AX2165" s="178"/>
      <c r="AY2165" s="178"/>
      <c r="AZ2165" s="178"/>
      <c r="BA2165" s="178"/>
      <c r="BB2165" s="178"/>
      <c r="BC2165" s="178"/>
      <c r="BD2165" s="178"/>
      <c r="BY2165" s="177"/>
      <c r="CF2165" s="178"/>
    </row>
    <row r="2166" spans="40:84" ht="18.75" customHeight="1" x14ac:dyDescent="0.2">
      <c r="AN2166" s="177"/>
      <c r="AO2166" s="176"/>
      <c r="AP2166" s="177"/>
      <c r="AQ2166" s="176"/>
      <c r="AR2166" s="177"/>
      <c r="AS2166" s="176"/>
      <c r="AT2166" s="177"/>
      <c r="AU2166" s="176"/>
      <c r="AV2166" s="177"/>
      <c r="AW2166" s="176"/>
      <c r="AX2166" s="178"/>
      <c r="AY2166" s="178"/>
      <c r="AZ2166" s="178"/>
      <c r="BA2166" s="178"/>
      <c r="BB2166" s="178"/>
      <c r="BC2166" s="178"/>
      <c r="BD2166" s="178"/>
      <c r="BY2166" s="177"/>
      <c r="CF2166" s="178"/>
    </row>
    <row r="2167" spans="40:84" ht="18.75" customHeight="1" x14ac:dyDescent="0.2">
      <c r="AN2167" s="177"/>
      <c r="AO2167" s="176"/>
      <c r="AP2167" s="177"/>
      <c r="AQ2167" s="176"/>
      <c r="AR2167" s="177"/>
      <c r="AS2167" s="176"/>
      <c r="AT2167" s="177"/>
      <c r="AU2167" s="176"/>
      <c r="AV2167" s="177"/>
      <c r="AW2167" s="176"/>
      <c r="AX2167" s="178"/>
      <c r="AY2167" s="178"/>
      <c r="AZ2167" s="178"/>
      <c r="BA2167" s="178"/>
      <c r="BB2167" s="178"/>
      <c r="BC2167" s="178"/>
      <c r="BD2167" s="178"/>
      <c r="BY2167" s="177"/>
      <c r="CF2167" s="178"/>
    </row>
    <row r="2168" spans="40:84" ht="18.75" customHeight="1" x14ac:dyDescent="0.2">
      <c r="AN2168" s="177"/>
      <c r="AO2168" s="176"/>
      <c r="AP2168" s="177"/>
      <c r="AQ2168" s="176"/>
      <c r="AR2168" s="177"/>
      <c r="AS2168" s="176"/>
      <c r="AT2168" s="177"/>
      <c r="AU2168" s="176"/>
      <c r="AV2168" s="177"/>
      <c r="AW2168" s="176"/>
      <c r="AX2168" s="178"/>
      <c r="AY2168" s="178"/>
      <c r="AZ2168" s="178"/>
      <c r="BA2168" s="178"/>
      <c r="BB2168" s="178"/>
      <c r="BC2168" s="178"/>
      <c r="BD2168" s="178"/>
      <c r="BY2168" s="177"/>
      <c r="CF2168" s="178"/>
    </row>
    <row r="2169" spans="40:84" ht="18.75" customHeight="1" x14ac:dyDescent="0.2">
      <c r="AN2169" s="177"/>
      <c r="AO2169" s="176"/>
      <c r="AP2169" s="177"/>
      <c r="AQ2169" s="176"/>
      <c r="AR2169" s="177"/>
      <c r="AS2169" s="176"/>
      <c r="AT2169" s="177"/>
      <c r="AU2169" s="176"/>
      <c r="AV2169" s="177"/>
      <c r="AW2169" s="176"/>
      <c r="AX2169" s="178"/>
      <c r="AY2169" s="178"/>
      <c r="AZ2169" s="178"/>
      <c r="BA2169" s="178"/>
      <c r="BB2169" s="178"/>
      <c r="BC2169" s="178"/>
      <c r="BD2169" s="178"/>
      <c r="BY2169" s="177"/>
      <c r="CF2169" s="178"/>
    </row>
    <row r="2170" spans="40:84" ht="18.75" customHeight="1" x14ac:dyDescent="0.2">
      <c r="AN2170" s="177"/>
      <c r="AO2170" s="176"/>
      <c r="AP2170" s="177"/>
      <c r="AQ2170" s="176"/>
      <c r="AR2170" s="177"/>
      <c r="AS2170" s="176"/>
      <c r="AT2170" s="177"/>
      <c r="AU2170" s="176"/>
      <c r="AV2170" s="177"/>
      <c r="AW2170" s="176"/>
      <c r="AX2170" s="178"/>
      <c r="AY2170" s="178"/>
      <c r="AZ2170" s="178"/>
      <c r="BA2170" s="178"/>
      <c r="BB2170" s="178"/>
      <c r="BC2170" s="178"/>
      <c r="BD2170" s="178"/>
      <c r="BY2170" s="177"/>
      <c r="CF2170" s="178"/>
    </row>
    <row r="2171" spans="40:84" ht="18.75" customHeight="1" x14ac:dyDescent="0.2">
      <c r="AN2171" s="177"/>
      <c r="AO2171" s="176"/>
      <c r="AP2171" s="177"/>
      <c r="AQ2171" s="176"/>
      <c r="AR2171" s="177"/>
      <c r="AS2171" s="176"/>
      <c r="AT2171" s="177"/>
      <c r="AU2171" s="176"/>
      <c r="AV2171" s="177"/>
      <c r="AW2171" s="176"/>
      <c r="AX2171" s="178"/>
      <c r="AY2171" s="178"/>
      <c r="AZ2171" s="178"/>
      <c r="BA2171" s="178"/>
      <c r="BB2171" s="178"/>
      <c r="BC2171" s="178"/>
      <c r="BD2171" s="178"/>
      <c r="BY2171" s="177"/>
      <c r="CF2171" s="178"/>
    </row>
    <row r="2172" spans="40:84" ht="18.75" customHeight="1" x14ac:dyDescent="0.2">
      <c r="AN2172" s="177"/>
      <c r="AO2172" s="176"/>
      <c r="AP2172" s="177"/>
      <c r="AQ2172" s="176"/>
      <c r="AR2172" s="177"/>
      <c r="AS2172" s="176"/>
      <c r="AT2172" s="177"/>
      <c r="AU2172" s="176"/>
      <c r="AV2172" s="177"/>
      <c r="AW2172" s="176"/>
      <c r="AX2172" s="178"/>
      <c r="AY2172" s="178"/>
      <c r="AZ2172" s="178"/>
      <c r="BA2172" s="178"/>
      <c r="BB2172" s="178"/>
      <c r="BC2172" s="178"/>
      <c r="BD2172" s="178"/>
      <c r="BY2172" s="177"/>
      <c r="CF2172" s="178"/>
    </row>
    <row r="2173" spans="40:84" ht="18.75" customHeight="1" x14ac:dyDescent="0.2">
      <c r="AN2173" s="177"/>
      <c r="AO2173" s="176"/>
      <c r="AP2173" s="177"/>
      <c r="AQ2173" s="176"/>
      <c r="AR2173" s="177"/>
      <c r="AS2173" s="176"/>
      <c r="AT2173" s="177"/>
      <c r="AU2173" s="176"/>
      <c r="AV2173" s="177"/>
      <c r="AW2173" s="176"/>
      <c r="AX2173" s="178"/>
      <c r="AY2173" s="178"/>
      <c r="AZ2173" s="178"/>
      <c r="BA2173" s="178"/>
      <c r="BB2173" s="178"/>
      <c r="BC2173" s="178"/>
      <c r="BD2173" s="178"/>
      <c r="BY2173" s="177"/>
      <c r="CF2173" s="178"/>
    </row>
    <row r="2174" spans="40:84" ht="18.75" customHeight="1" x14ac:dyDescent="0.2">
      <c r="AN2174" s="177"/>
      <c r="AO2174" s="176"/>
      <c r="AP2174" s="177"/>
      <c r="AQ2174" s="176"/>
      <c r="AR2174" s="177"/>
      <c r="AS2174" s="176"/>
      <c r="AT2174" s="177"/>
      <c r="AU2174" s="176"/>
      <c r="AV2174" s="177"/>
      <c r="AW2174" s="176"/>
      <c r="AX2174" s="178"/>
      <c r="AY2174" s="178"/>
      <c r="AZ2174" s="178"/>
      <c r="BA2174" s="178"/>
      <c r="BB2174" s="178"/>
      <c r="BC2174" s="178"/>
      <c r="BD2174" s="178"/>
      <c r="BY2174" s="177"/>
      <c r="CF2174" s="178"/>
    </row>
    <row r="2175" spans="40:84" ht="18.75" customHeight="1" x14ac:dyDescent="0.2">
      <c r="AN2175" s="177"/>
      <c r="AO2175" s="176"/>
      <c r="AP2175" s="177"/>
      <c r="AQ2175" s="176"/>
      <c r="AR2175" s="177"/>
      <c r="AS2175" s="176"/>
      <c r="AT2175" s="177"/>
      <c r="AU2175" s="176"/>
      <c r="AV2175" s="177"/>
      <c r="AW2175" s="176"/>
      <c r="AX2175" s="178"/>
      <c r="AY2175" s="178"/>
      <c r="AZ2175" s="178"/>
      <c r="BA2175" s="178"/>
      <c r="BB2175" s="178"/>
      <c r="BC2175" s="178"/>
      <c r="BD2175" s="178"/>
      <c r="BY2175" s="177"/>
      <c r="CF2175" s="178"/>
    </row>
    <row r="2176" spans="40:84" ht="18.75" customHeight="1" x14ac:dyDescent="0.2">
      <c r="AN2176" s="177"/>
      <c r="AO2176" s="176"/>
      <c r="AP2176" s="177"/>
      <c r="AQ2176" s="176"/>
      <c r="AR2176" s="177"/>
      <c r="AS2176" s="176"/>
      <c r="AT2176" s="177"/>
      <c r="AU2176" s="176"/>
      <c r="AV2176" s="177"/>
      <c r="AW2176" s="176"/>
      <c r="AX2176" s="178"/>
      <c r="AY2176" s="178"/>
      <c r="AZ2176" s="178"/>
      <c r="BA2176" s="178"/>
      <c r="BB2176" s="178"/>
      <c r="BC2176" s="178"/>
      <c r="BD2176" s="178"/>
      <c r="BY2176" s="177"/>
      <c r="CF2176" s="178"/>
    </row>
    <row r="2177" spans="40:84" ht="18.75" customHeight="1" x14ac:dyDescent="0.2">
      <c r="AN2177" s="177"/>
      <c r="AO2177" s="176"/>
      <c r="AP2177" s="177"/>
      <c r="AQ2177" s="176"/>
      <c r="AR2177" s="177"/>
      <c r="AS2177" s="176"/>
      <c r="AT2177" s="177"/>
      <c r="AU2177" s="176"/>
      <c r="AV2177" s="177"/>
      <c r="AW2177" s="176"/>
      <c r="AX2177" s="178"/>
      <c r="AY2177" s="178"/>
      <c r="AZ2177" s="178"/>
      <c r="BA2177" s="178"/>
      <c r="BB2177" s="178"/>
      <c r="BC2177" s="178"/>
      <c r="BD2177" s="178"/>
      <c r="BY2177" s="177"/>
      <c r="CF2177" s="178"/>
    </row>
    <row r="2178" spans="40:84" ht="18.75" customHeight="1" x14ac:dyDescent="0.2">
      <c r="AN2178" s="177"/>
      <c r="AO2178" s="176"/>
      <c r="AP2178" s="177"/>
      <c r="AQ2178" s="176"/>
      <c r="AR2178" s="177"/>
      <c r="AS2178" s="176"/>
      <c r="AT2178" s="177"/>
      <c r="AU2178" s="176"/>
      <c r="AV2178" s="177"/>
      <c r="AW2178" s="176"/>
      <c r="AX2178" s="178"/>
      <c r="AY2178" s="178"/>
      <c r="AZ2178" s="178"/>
      <c r="BA2178" s="178"/>
      <c r="BB2178" s="178"/>
      <c r="BC2178" s="178"/>
      <c r="BD2178" s="178"/>
      <c r="BY2178" s="177"/>
      <c r="CF2178" s="178"/>
    </row>
    <row r="2179" spans="40:84" ht="18.75" customHeight="1" x14ac:dyDescent="0.2">
      <c r="AN2179" s="177"/>
      <c r="AO2179" s="176"/>
      <c r="AP2179" s="177"/>
      <c r="AQ2179" s="176"/>
      <c r="AR2179" s="177"/>
      <c r="AS2179" s="176"/>
      <c r="AT2179" s="177"/>
      <c r="AU2179" s="176"/>
      <c r="AV2179" s="177"/>
      <c r="AW2179" s="176"/>
      <c r="AX2179" s="178"/>
      <c r="AY2179" s="178"/>
      <c r="AZ2179" s="178"/>
      <c r="BA2179" s="178"/>
      <c r="BB2179" s="178"/>
      <c r="BC2179" s="178"/>
      <c r="BD2179" s="178"/>
      <c r="BY2179" s="177"/>
      <c r="CF2179" s="178"/>
    </row>
    <row r="2180" spans="40:84" ht="18.75" customHeight="1" x14ac:dyDescent="0.2">
      <c r="AN2180" s="177"/>
      <c r="AO2180" s="176"/>
      <c r="AP2180" s="177"/>
      <c r="AQ2180" s="176"/>
      <c r="AR2180" s="177"/>
      <c r="AS2180" s="176"/>
      <c r="AT2180" s="177"/>
      <c r="AU2180" s="176"/>
      <c r="AV2180" s="177"/>
      <c r="AW2180" s="176"/>
      <c r="AX2180" s="178"/>
      <c r="AY2180" s="178"/>
      <c r="AZ2180" s="178"/>
      <c r="BA2180" s="178"/>
      <c r="BB2180" s="178"/>
      <c r="BC2180" s="178"/>
      <c r="BD2180" s="178"/>
      <c r="BY2180" s="177"/>
      <c r="CF2180" s="178"/>
    </row>
    <row r="2181" spans="40:84" ht="18.75" customHeight="1" x14ac:dyDescent="0.2">
      <c r="AN2181" s="177"/>
      <c r="AO2181" s="176"/>
      <c r="AP2181" s="177"/>
      <c r="AQ2181" s="176"/>
      <c r="AR2181" s="177"/>
      <c r="AS2181" s="176"/>
      <c r="AT2181" s="177"/>
      <c r="AU2181" s="176"/>
      <c r="AV2181" s="177"/>
      <c r="AW2181" s="176"/>
      <c r="AX2181" s="178"/>
      <c r="AY2181" s="178"/>
      <c r="AZ2181" s="178"/>
      <c r="BA2181" s="178"/>
      <c r="BB2181" s="178"/>
      <c r="BC2181" s="178"/>
      <c r="BD2181" s="178"/>
      <c r="BY2181" s="177"/>
      <c r="CF2181" s="178"/>
    </row>
    <row r="2182" spans="40:84" ht="18.75" customHeight="1" x14ac:dyDescent="0.2">
      <c r="AN2182" s="177"/>
      <c r="AO2182" s="176"/>
      <c r="AP2182" s="177"/>
      <c r="AQ2182" s="176"/>
      <c r="AR2182" s="177"/>
      <c r="AS2182" s="176"/>
      <c r="AT2182" s="177"/>
      <c r="AU2182" s="176"/>
      <c r="AV2182" s="177"/>
      <c r="AW2182" s="176"/>
      <c r="AX2182" s="178"/>
      <c r="AY2182" s="178"/>
      <c r="AZ2182" s="178"/>
      <c r="BA2182" s="178"/>
      <c r="BB2182" s="178"/>
      <c r="BC2182" s="178"/>
      <c r="BD2182" s="178"/>
      <c r="BY2182" s="177"/>
      <c r="CF2182" s="178"/>
    </row>
    <row r="2183" spans="40:84" ht="18.75" customHeight="1" x14ac:dyDescent="0.2">
      <c r="AN2183" s="177"/>
      <c r="AO2183" s="176"/>
      <c r="AP2183" s="177"/>
      <c r="AQ2183" s="176"/>
      <c r="AR2183" s="177"/>
      <c r="AS2183" s="176"/>
      <c r="AT2183" s="177"/>
      <c r="AU2183" s="176"/>
      <c r="AV2183" s="177"/>
      <c r="AW2183" s="176"/>
      <c r="AX2183" s="178"/>
      <c r="AY2183" s="178"/>
      <c r="AZ2183" s="178"/>
      <c r="BA2183" s="178"/>
      <c r="BB2183" s="178"/>
      <c r="BC2183" s="178"/>
      <c r="BD2183" s="178"/>
      <c r="BY2183" s="177"/>
      <c r="CF2183" s="178"/>
    </row>
    <row r="2184" spans="40:84" ht="18.75" customHeight="1" x14ac:dyDescent="0.2">
      <c r="AN2184" s="177"/>
      <c r="AO2184" s="176"/>
      <c r="AP2184" s="177"/>
      <c r="AQ2184" s="176"/>
      <c r="AR2184" s="177"/>
      <c r="AS2184" s="176"/>
      <c r="AT2184" s="177"/>
      <c r="AU2184" s="176"/>
      <c r="AV2184" s="177"/>
      <c r="AW2184" s="176"/>
      <c r="AX2184" s="178"/>
      <c r="AY2184" s="178"/>
      <c r="AZ2184" s="178"/>
      <c r="BA2184" s="178"/>
      <c r="BB2184" s="178"/>
      <c r="BC2184" s="178"/>
      <c r="BD2184" s="178"/>
      <c r="BY2184" s="177"/>
      <c r="CF2184" s="178"/>
    </row>
    <row r="2185" spans="40:84" ht="18.75" customHeight="1" x14ac:dyDescent="0.2">
      <c r="AN2185" s="177"/>
      <c r="AO2185" s="176"/>
      <c r="AP2185" s="177"/>
      <c r="AQ2185" s="176"/>
      <c r="AR2185" s="177"/>
      <c r="AS2185" s="176"/>
      <c r="AT2185" s="177"/>
      <c r="AU2185" s="176"/>
      <c r="AV2185" s="177"/>
      <c r="AW2185" s="176"/>
      <c r="AX2185" s="178"/>
      <c r="AY2185" s="178"/>
      <c r="AZ2185" s="178"/>
      <c r="BA2185" s="178"/>
      <c r="BB2185" s="178"/>
      <c r="BC2185" s="178"/>
      <c r="BD2185" s="178"/>
      <c r="BY2185" s="177"/>
      <c r="CF2185" s="178"/>
    </row>
    <row r="2186" spans="40:84" ht="18.75" customHeight="1" x14ac:dyDescent="0.2">
      <c r="AN2186" s="177"/>
      <c r="AO2186" s="176"/>
      <c r="AP2186" s="177"/>
      <c r="AQ2186" s="176"/>
      <c r="AR2186" s="177"/>
      <c r="AS2186" s="176"/>
      <c r="AT2186" s="177"/>
      <c r="AU2186" s="176"/>
      <c r="AV2186" s="177"/>
      <c r="AW2186" s="176"/>
      <c r="AX2186" s="178"/>
      <c r="AY2186" s="178"/>
      <c r="AZ2186" s="178"/>
      <c r="BA2186" s="178"/>
      <c r="BB2186" s="178"/>
      <c r="BC2186" s="178"/>
      <c r="BD2186" s="178"/>
      <c r="BY2186" s="177"/>
      <c r="CF2186" s="178"/>
    </row>
    <row r="2187" spans="40:84" ht="18.75" customHeight="1" x14ac:dyDescent="0.2">
      <c r="AN2187" s="177"/>
      <c r="AO2187" s="176"/>
      <c r="AP2187" s="177"/>
      <c r="AQ2187" s="176"/>
      <c r="AR2187" s="177"/>
      <c r="AS2187" s="176"/>
      <c r="AT2187" s="177"/>
      <c r="AU2187" s="176"/>
      <c r="AV2187" s="177"/>
      <c r="AW2187" s="176"/>
      <c r="AX2187" s="178"/>
      <c r="AY2187" s="178"/>
      <c r="AZ2187" s="178"/>
      <c r="BA2187" s="178"/>
      <c r="BB2187" s="178"/>
      <c r="BC2187" s="178"/>
      <c r="BD2187" s="178"/>
      <c r="BY2187" s="177"/>
      <c r="CF2187" s="178"/>
    </row>
    <row r="2188" spans="40:84" ht="18.75" customHeight="1" x14ac:dyDescent="0.2">
      <c r="AN2188" s="177"/>
      <c r="AO2188" s="176"/>
      <c r="AP2188" s="177"/>
      <c r="AQ2188" s="176"/>
      <c r="AR2188" s="177"/>
      <c r="AS2188" s="176"/>
      <c r="AT2188" s="177"/>
      <c r="AU2188" s="176"/>
      <c r="AV2188" s="177"/>
      <c r="AW2188" s="176"/>
      <c r="AX2188" s="178"/>
      <c r="AY2188" s="178"/>
      <c r="AZ2188" s="178"/>
      <c r="BA2188" s="178"/>
      <c r="BB2188" s="178"/>
      <c r="BC2188" s="178"/>
      <c r="BD2188" s="178"/>
      <c r="BY2188" s="177"/>
      <c r="CF2188" s="178"/>
    </row>
    <row r="2189" spans="40:84" ht="18.75" customHeight="1" x14ac:dyDescent="0.2">
      <c r="AN2189" s="177"/>
      <c r="AO2189" s="176"/>
      <c r="AP2189" s="177"/>
      <c r="AQ2189" s="176"/>
      <c r="AR2189" s="177"/>
      <c r="AS2189" s="176"/>
      <c r="AT2189" s="177"/>
      <c r="AU2189" s="176"/>
      <c r="AV2189" s="177"/>
      <c r="AW2189" s="176"/>
      <c r="AX2189" s="178"/>
      <c r="AY2189" s="178"/>
      <c r="AZ2189" s="178"/>
      <c r="BA2189" s="178"/>
      <c r="BB2189" s="178"/>
      <c r="BC2189" s="178"/>
      <c r="BD2189" s="178"/>
      <c r="BY2189" s="177"/>
      <c r="CF2189" s="178"/>
    </row>
    <row r="2190" spans="40:84" ht="18.75" customHeight="1" x14ac:dyDescent="0.2">
      <c r="AN2190" s="177"/>
      <c r="AO2190" s="176"/>
      <c r="AP2190" s="177"/>
      <c r="AQ2190" s="176"/>
      <c r="AR2190" s="177"/>
      <c r="AS2190" s="176"/>
      <c r="AT2190" s="177"/>
      <c r="AU2190" s="176"/>
      <c r="AV2190" s="177"/>
      <c r="AW2190" s="176"/>
      <c r="AX2190" s="178"/>
      <c r="AY2190" s="178"/>
      <c r="AZ2190" s="178"/>
      <c r="BA2190" s="178"/>
      <c r="BB2190" s="178"/>
      <c r="BC2190" s="178"/>
      <c r="BD2190" s="178"/>
      <c r="BY2190" s="177"/>
      <c r="CF2190" s="178"/>
    </row>
    <row r="2191" spans="40:84" ht="18.75" customHeight="1" x14ac:dyDescent="0.2">
      <c r="AN2191" s="177"/>
      <c r="AO2191" s="176"/>
      <c r="AP2191" s="177"/>
      <c r="AQ2191" s="176"/>
      <c r="AR2191" s="177"/>
      <c r="AS2191" s="176"/>
      <c r="AT2191" s="177"/>
      <c r="AU2191" s="176"/>
      <c r="AV2191" s="177"/>
      <c r="AW2191" s="176"/>
      <c r="AX2191" s="178"/>
      <c r="AY2191" s="178"/>
      <c r="AZ2191" s="178"/>
      <c r="BA2191" s="178"/>
      <c r="BB2191" s="178"/>
      <c r="BC2191" s="178"/>
      <c r="BD2191" s="178"/>
      <c r="BY2191" s="177"/>
      <c r="CF2191" s="178"/>
    </row>
    <row r="2192" spans="40:84" ht="18.75" customHeight="1" x14ac:dyDescent="0.2">
      <c r="AN2192" s="177"/>
      <c r="AO2192" s="176"/>
      <c r="AP2192" s="177"/>
      <c r="AQ2192" s="176"/>
      <c r="AR2192" s="177"/>
      <c r="AS2192" s="176"/>
      <c r="AT2192" s="177"/>
      <c r="AU2192" s="176"/>
      <c r="AV2192" s="177"/>
      <c r="AW2192" s="176"/>
      <c r="AX2192" s="178"/>
      <c r="AY2192" s="178"/>
      <c r="AZ2192" s="178"/>
      <c r="BA2192" s="178"/>
      <c r="BB2192" s="178"/>
      <c r="BC2192" s="178"/>
      <c r="BD2192" s="178"/>
      <c r="BY2192" s="177"/>
      <c r="CF2192" s="178"/>
    </row>
    <row r="2193" spans="40:84" ht="18.75" customHeight="1" x14ac:dyDescent="0.2">
      <c r="AN2193" s="177"/>
      <c r="AO2193" s="176"/>
      <c r="AP2193" s="177"/>
      <c r="AQ2193" s="176"/>
      <c r="AR2193" s="177"/>
      <c r="AS2193" s="176"/>
      <c r="AT2193" s="177"/>
      <c r="AU2193" s="176"/>
      <c r="AV2193" s="177"/>
      <c r="AW2193" s="176"/>
      <c r="AX2193" s="178"/>
      <c r="AY2193" s="178"/>
      <c r="AZ2193" s="178"/>
      <c r="BA2193" s="178"/>
      <c r="BB2193" s="178"/>
      <c r="BC2193" s="178"/>
      <c r="BD2193" s="178"/>
      <c r="BY2193" s="177"/>
      <c r="CF2193" s="178"/>
    </row>
    <row r="2194" spans="40:84" ht="18.75" customHeight="1" x14ac:dyDescent="0.2">
      <c r="AN2194" s="177"/>
      <c r="AO2194" s="176"/>
      <c r="AP2194" s="177"/>
      <c r="AQ2194" s="176"/>
      <c r="AR2194" s="177"/>
      <c r="AS2194" s="176"/>
      <c r="AT2194" s="177"/>
      <c r="AU2194" s="176"/>
      <c r="AV2194" s="177"/>
      <c r="AW2194" s="176"/>
      <c r="AX2194" s="178"/>
      <c r="AY2194" s="178"/>
      <c r="AZ2194" s="178"/>
      <c r="BA2194" s="178"/>
      <c r="BB2194" s="178"/>
      <c r="BC2194" s="178"/>
      <c r="BD2194" s="178"/>
      <c r="BY2194" s="177"/>
      <c r="CF2194" s="178"/>
    </row>
    <row r="2195" spans="40:84" ht="18.75" customHeight="1" x14ac:dyDescent="0.2">
      <c r="AN2195" s="177"/>
      <c r="AO2195" s="176"/>
      <c r="AP2195" s="177"/>
      <c r="AQ2195" s="176"/>
      <c r="AR2195" s="177"/>
      <c r="AS2195" s="176"/>
      <c r="AT2195" s="177"/>
      <c r="AU2195" s="176"/>
      <c r="AV2195" s="177"/>
      <c r="AW2195" s="176"/>
      <c r="AX2195" s="178"/>
      <c r="AY2195" s="178"/>
      <c r="AZ2195" s="178"/>
      <c r="BA2195" s="178"/>
      <c r="BB2195" s="178"/>
      <c r="BC2195" s="178"/>
      <c r="BD2195" s="178"/>
      <c r="BY2195" s="177"/>
      <c r="CF2195" s="178"/>
    </row>
    <row r="2196" spans="40:84" ht="18.75" customHeight="1" x14ac:dyDescent="0.2">
      <c r="AN2196" s="177"/>
      <c r="AO2196" s="176"/>
      <c r="AP2196" s="177"/>
      <c r="AQ2196" s="176"/>
      <c r="AR2196" s="177"/>
      <c r="AS2196" s="176"/>
      <c r="AT2196" s="177"/>
      <c r="AU2196" s="176"/>
      <c r="AV2196" s="177"/>
      <c r="AW2196" s="176"/>
      <c r="AX2196" s="178"/>
      <c r="AY2196" s="178"/>
      <c r="AZ2196" s="178"/>
      <c r="BA2196" s="178"/>
      <c r="BB2196" s="178"/>
      <c r="BC2196" s="178"/>
      <c r="BD2196" s="178"/>
      <c r="BY2196" s="177"/>
      <c r="CF2196" s="178"/>
    </row>
    <row r="2197" spans="40:84" ht="18.75" customHeight="1" x14ac:dyDescent="0.2">
      <c r="AN2197" s="177"/>
      <c r="AO2197" s="176"/>
      <c r="AP2197" s="177"/>
      <c r="AQ2197" s="176"/>
      <c r="AR2197" s="177"/>
      <c r="AS2197" s="176"/>
      <c r="AT2197" s="177"/>
      <c r="AU2197" s="176"/>
      <c r="AV2197" s="177"/>
      <c r="AW2197" s="176"/>
      <c r="AX2197" s="178"/>
      <c r="AY2197" s="178"/>
      <c r="AZ2197" s="178"/>
      <c r="BA2197" s="178"/>
      <c r="BB2197" s="178"/>
      <c r="BC2197" s="178"/>
      <c r="BD2197" s="178"/>
      <c r="BY2197" s="177"/>
      <c r="CF2197" s="178"/>
    </row>
    <row r="2198" spans="40:84" ht="18.75" customHeight="1" x14ac:dyDescent="0.2">
      <c r="AN2198" s="177"/>
      <c r="AO2198" s="176"/>
      <c r="AP2198" s="177"/>
      <c r="AQ2198" s="176"/>
      <c r="AR2198" s="177"/>
      <c r="AS2198" s="176"/>
      <c r="AT2198" s="177"/>
      <c r="AU2198" s="176"/>
      <c r="AV2198" s="177"/>
      <c r="AW2198" s="176"/>
      <c r="AX2198" s="178"/>
      <c r="AY2198" s="178"/>
      <c r="AZ2198" s="178"/>
      <c r="BA2198" s="178"/>
      <c r="BB2198" s="178"/>
      <c r="BC2198" s="178"/>
      <c r="BD2198" s="178"/>
      <c r="BY2198" s="177"/>
      <c r="CF2198" s="178"/>
    </row>
    <row r="2199" spans="40:84" ht="18.75" customHeight="1" x14ac:dyDescent="0.2">
      <c r="AN2199" s="177"/>
      <c r="AO2199" s="176"/>
      <c r="AP2199" s="177"/>
      <c r="AQ2199" s="176"/>
      <c r="AR2199" s="177"/>
      <c r="AS2199" s="176"/>
      <c r="AT2199" s="177"/>
      <c r="AU2199" s="176"/>
      <c r="AV2199" s="177"/>
      <c r="AW2199" s="176"/>
      <c r="AX2199" s="178"/>
      <c r="AY2199" s="178"/>
      <c r="AZ2199" s="178"/>
      <c r="BA2199" s="178"/>
      <c r="BB2199" s="178"/>
      <c r="BC2199" s="178"/>
      <c r="BD2199" s="178"/>
      <c r="BY2199" s="177"/>
      <c r="CF2199" s="178"/>
    </row>
    <row r="2200" spans="40:84" ht="18.75" customHeight="1" x14ac:dyDescent="0.2">
      <c r="AN2200" s="177"/>
      <c r="AO2200" s="176"/>
      <c r="AP2200" s="177"/>
      <c r="AQ2200" s="176"/>
      <c r="AR2200" s="177"/>
      <c r="AS2200" s="176"/>
      <c r="AT2200" s="177"/>
      <c r="AU2200" s="176"/>
      <c r="AV2200" s="177"/>
      <c r="AW2200" s="176"/>
      <c r="AX2200" s="178"/>
      <c r="AY2200" s="178"/>
      <c r="AZ2200" s="178"/>
      <c r="BA2200" s="178"/>
      <c r="BB2200" s="178"/>
      <c r="BC2200" s="178"/>
      <c r="BD2200" s="178"/>
      <c r="BY2200" s="177"/>
      <c r="CF2200" s="178"/>
    </row>
    <row r="2201" spans="40:84" ht="18.75" customHeight="1" x14ac:dyDescent="0.2">
      <c r="AN2201" s="177"/>
      <c r="AO2201" s="176"/>
      <c r="AP2201" s="177"/>
      <c r="AQ2201" s="176"/>
      <c r="AR2201" s="177"/>
      <c r="AS2201" s="176"/>
      <c r="AT2201" s="177"/>
      <c r="AU2201" s="176"/>
      <c r="AV2201" s="177"/>
      <c r="AW2201" s="176"/>
      <c r="AX2201" s="178"/>
      <c r="AY2201" s="178"/>
      <c r="AZ2201" s="178"/>
      <c r="BA2201" s="178"/>
      <c r="BB2201" s="178"/>
      <c r="BC2201" s="178"/>
      <c r="BD2201" s="178"/>
      <c r="BY2201" s="177"/>
      <c r="CF2201" s="178"/>
    </row>
    <row r="2202" spans="40:84" ht="18.75" customHeight="1" x14ac:dyDescent="0.2">
      <c r="AN2202" s="177"/>
      <c r="AO2202" s="176"/>
      <c r="AP2202" s="177"/>
      <c r="AQ2202" s="176"/>
      <c r="AR2202" s="177"/>
      <c r="AS2202" s="176"/>
      <c r="AT2202" s="177"/>
      <c r="AU2202" s="176"/>
      <c r="AV2202" s="177"/>
      <c r="AW2202" s="176"/>
      <c r="AX2202" s="178"/>
      <c r="AY2202" s="178"/>
      <c r="AZ2202" s="178"/>
      <c r="BA2202" s="178"/>
      <c r="BB2202" s="178"/>
      <c r="BC2202" s="178"/>
      <c r="BD2202" s="178"/>
      <c r="BY2202" s="177"/>
      <c r="CF2202" s="178"/>
    </row>
    <row r="2203" spans="40:84" ht="18.75" customHeight="1" x14ac:dyDescent="0.2">
      <c r="AN2203" s="177"/>
      <c r="AO2203" s="176"/>
      <c r="AP2203" s="177"/>
      <c r="AQ2203" s="176"/>
      <c r="AR2203" s="177"/>
      <c r="AS2203" s="176"/>
      <c r="AT2203" s="177"/>
      <c r="AU2203" s="176"/>
      <c r="AV2203" s="177"/>
      <c r="AW2203" s="176"/>
      <c r="AX2203" s="178"/>
      <c r="AY2203" s="178"/>
      <c r="AZ2203" s="178"/>
      <c r="BA2203" s="178"/>
      <c r="BB2203" s="178"/>
      <c r="BC2203" s="178"/>
      <c r="BD2203" s="178"/>
      <c r="BY2203" s="177"/>
      <c r="CF2203" s="178"/>
    </row>
    <row r="2204" spans="40:84" ht="18.75" customHeight="1" x14ac:dyDescent="0.2">
      <c r="AN2204" s="177"/>
      <c r="AO2204" s="176"/>
      <c r="AP2204" s="177"/>
      <c r="AQ2204" s="176"/>
      <c r="AR2204" s="177"/>
      <c r="AS2204" s="176"/>
      <c r="AT2204" s="177"/>
      <c r="AU2204" s="176"/>
      <c r="AV2204" s="177"/>
      <c r="AW2204" s="176"/>
      <c r="AX2204" s="178"/>
      <c r="AY2204" s="178"/>
      <c r="AZ2204" s="178"/>
      <c r="BA2204" s="178"/>
      <c r="BB2204" s="178"/>
      <c r="BC2204" s="178"/>
      <c r="BD2204" s="178"/>
      <c r="BY2204" s="177"/>
      <c r="CF2204" s="178"/>
    </row>
    <row r="2205" spans="40:84" ht="18.75" customHeight="1" x14ac:dyDescent="0.2">
      <c r="AN2205" s="177"/>
      <c r="AO2205" s="176"/>
      <c r="AP2205" s="177"/>
      <c r="AQ2205" s="176"/>
      <c r="AR2205" s="177"/>
      <c r="AS2205" s="176"/>
      <c r="AT2205" s="177"/>
      <c r="AU2205" s="176"/>
      <c r="AV2205" s="177"/>
      <c r="AW2205" s="176"/>
      <c r="AX2205" s="178"/>
      <c r="AY2205" s="178"/>
      <c r="AZ2205" s="178"/>
      <c r="BA2205" s="178"/>
      <c r="BB2205" s="178"/>
      <c r="BC2205" s="178"/>
      <c r="BD2205" s="178"/>
      <c r="BY2205" s="177"/>
      <c r="CF2205" s="178"/>
    </row>
    <row r="2206" spans="40:84" ht="18.75" customHeight="1" x14ac:dyDescent="0.2">
      <c r="AN2206" s="177"/>
      <c r="AO2206" s="176"/>
      <c r="AP2206" s="177"/>
      <c r="AQ2206" s="176"/>
      <c r="AR2206" s="177"/>
      <c r="AS2206" s="176"/>
      <c r="AT2206" s="177"/>
      <c r="AU2206" s="176"/>
      <c r="AV2206" s="177"/>
      <c r="AW2206" s="176"/>
      <c r="AX2206" s="178"/>
      <c r="AY2206" s="178"/>
      <c r="AZ2206" s="178"/>
      <c r="BA2206" s="178"/>
      <c r="BB2206" s="178"/>
      <c r="BC2206" s="178"/>
      <c r="BD2206" s="178"/>
      <c r="BY2206" s="177"/>
      <c r="CF2206" s="178"/>
    </row>
    <row r="2207" spans="40:84" ht="18.75" customHeight="1" x14ac:dyDescent="0.2">
      <c r="AN2207" s="177"/>
      <c r="AO2207" s="176"/>
      <c r="AP2207" s="177"/>
      <c r="AQ2207" s="176"/>
      <c r="AR2207" s="177"/>
      <c r="AS2207" s="176"/>
      <c r="AT2207" s="177"/>
      <c r="AU2207" s="176"/>
      <c r="AV2207" s="177"/>
      <c r="AW2207" s="176"/>
      <c r="AX2207" s="178"/>
      <c r="AY2207" s="178"/>
      <c r="AZ2207" s="178"/>
      <c r="BA2207" s="178"/>
      <c r="BB2207" s="178"/>
      <c r="BC2207" s="178"/>
      <c r="BD2207" s="178"/>
      <c r="BY2207" s="177"/>
      <c r="CF2207" s="178"/>
    </row>
    <row r="2208" spans="40:84" ht="18.75" customHeight="1" x14ac:dyDescent="0.2">
      <c r="AN2208" s="177"/>
      <c r="AO2208" s="176"/>
      <c r="AP2208" s="177"/>
      <c r="AQ2208" s="176"/>
      <c r="AR2208" s="177"/>
      <c r="AS2208" s="176"/>
      <c r="AT2208" s="177"/>
      <c r="AU2208" s="176"/>
      <c r="AV2208" s="177"/>
      <c r="AW2208" s="176"/>
      <c r="AX2208" s="178"/>
      <c r="AY2208" s="178"/>
      <c r="AZ2208" s="178"/>
      <c r="BA2208" s="178"/>
      <c r="BB2208" s="178"/>
      <c r="BC2208" s="178"/>
      <c r="BD2208" s="178"/>
      <c r="BY2208" s="177"/>
      <c r="CF2208" s="178"/>
    </row>
    <row r="2209" spans="40:84" ht="18.75" customHeight="1" x14ac:dyDescent="0.2">
      <c r="AN2209" s="177"/>
      <c r="AO2209" s="176"/>
      <c r="AP2209" s="177"/>
      <c r="AQ2209" s="176"/>
      <c r="AR2209" s="177"/>
      <c r="AS2209" s="176"/>
      <c r="AT2209" s="177"/>
      <c r="AU2209" s="176"/>
      <c r="AV2209" s="177"/>
      <c r="AW2209" s="176"/>
      <c r="AX2209" s="178"/>
      <c r="AY2209" s="178"/>
      <c r="AZ2209" s="178"/>
      <c r="BA2209" s="178"/>
      <c r="BB2209" s="178"/>
      <c r="BC2209" s="178"/>
      <c r="BD2209" s="178"/>
      <c r="BY2209" s="177"/>
      <c r="CF2209" s="178"/>
    </row>
    <row r="2210" spans="40:84" ht="18.75" customHeight="1" x14ac:dyDescent="0.2">
      <c r="AN2210" s="177"/>
      <c r="AO2210" s="176"/>
      <c r="AP2210" s="177"/>
      <c r="AQ2210" s="176"/>
      <c r="AR2210" s="177"/>
      <c r="AS2210" s="176"/>
      <c r="AT2210" s="177"/>
      <c r="AU2210" s="176"/>
      <c r="AV2210" s="177"/>
      <c r="AW2210" s="176"/>
      <c r="AX2210" s="178"/>
      <c r="AY2210" s="178"/>
      <c r="AZ2210" s="178"/>
      <c r="BA2210" s="178"/>
      <c r="BB2210" s="178"/>
      <c r="BC2210" s="178"/>
      <c r="BD2210" s="178"/>
      <c r="BY2210" s="177"/>
      <c r="CF2210" s="178"/>
    </row>
    <row r="2211" spans="40:84" ht="18.75" customHeight="1" x14ac:dyDescent="0.2">
      <c r="AN2211" s="177"/>
      <c r="AO2211" s="176"/>
      <c r="AP2211" s="177"/>
      <c r="AQ2211" s="176"/>
      <c r="AR2211" s="177"/>
      <c r="AS2211" s="176"/>
      <c r="AT2211" s="177"/>
      <c r="AU2211" s="176"/>
      <c r="AV2211" s="177"/>
      <c r="AW2211" s="176"/>
      <c r="AX2211" s="178"/>
      <c r="AY2211" s="178"/>
      <c r="AZ2211" s="178"/>
      <c r="BA2211" s="178"/>
      <c r="BB2211" s="178"/>
      <c r="BC2211" s="178"/>
      <c r="BD2211" s="178"/>
      <c r="BY2211" s="177"/>
      <c r="CF2211" s="178"/>
    </row>
    <row r="2212" spans="40:84" ht="18.75" customHeight="1" x14ac:dyDescent="0.2">
      <c r="AN2212" s="177"/>
      <c r="AO2212" s="176"/>
      <c r="AP2212" s="177"/>
      <c r="AQ2212" s="176"/>
      <c r="AR2212" s="177"/>
      <c r="AS2212" s="176"/>
      <c r="AT2212" s="177"/>
      <c r="AU2212" s="176"/>
      <c r="AV2212" s="177"/>
      <c r="AW2212" s="176"/>
      <c r="AX2212" s="178"/>
      <c r="AY2212" s="178"/>
      <c r="AZ2212" s="178"/>
      <c r="BA2212" s="178"/>
      <c r="BB2212" s="178"/>
      <c r="BC2212" s="178"/>
      <c r="BD2212" s="178"/>
      <c r="BY2212" s="177"/>
      <c r="CF2212" s="178"/>
    </row>
    <row r="2213" spans="40:84" ht="18.75" customHeight="1" x14ac:dyDescent="0.2">
      <c r="AN2213" s="177"/>
      <c r="AO2213" s="176"/>
      <c r="AP2213" s="177"/>
      <c r="AQ2213" s="176"/>
      <c r="AR2213" s="177"/>
      <c r="AS2213" s="176"/>
      <c r="AT2213" s="177"/>
      <c r="AU2213" s="176"/>
      <c r="AV2213" s="177"/>
      <c r="AW2213" s="176"/>
      <c r="AX2213" s="178"/>
      <c r="AY2213" s="178"/>
      <c r="AZ2213" s="178"/>
      <c r="BA2213" s="178"/>
      <c r="BB2213" s="178"/>
      <c r="BC2213" s="178"/>
      <c r="BD2213" s="178"/>
      <c r="BY2213" s="177"/>
      <c r="CF2213" s="178"/>
    </row>
    <row r="2214" spans="40:84" ht="18.75" customHeight="1" x14ac:dyDescent="0.2">
      <c r="AN2214" s="177"/>
      <c r="AO2214" s="176"/>
      <c r="AP2214" s="177"/>
      <c r="AQ2214" s="176"/>
      <c r="AR2214" s="177"/>
      <c r="AS2214" s="176"/>
      <c r="AT2214" s="177"/>
      <c r="AU2214" s="176"/>
      <c r="AV2214" s="177"/>
      <c r="AW2214" s="176"/>
      <c r="AX2214" s="178"/>
      <c r="AY2214" s="178"/>
      <c r="AZ2214" s="178"/>
      <c r="BA2214" s="178"/>
      <c r="BB2214" s="178"/>
      <c r="BC2214" s="178"/>
      <c r="BD2214" s="178"/>
      <c r="BY2214" s="177"/>
      <c r="CF2214" s="178"/>
    </row>
    <row r="2215" spans="40:84" ht="18.75" customHeight="1" x14ac:dyDescent="0.2">
      <c r="AN2215" s="177"/>
      <c r="AO2215" s="176"/>
      <c r="AP2215" s="177"/>
      <c r="AQ2215" s="176"/>
      <c r="AR2215" s="177"/>
      <c r="AS2215" s="176"/>
      <c r="AT2215" s="177"/>
      <c r="AU2215" s="176"/>
      <c r="AV2215" s="177"/>
      <c r="AW2215" s="176"/>
      <c r="AX2215" s="178"/>
      <c r="AY2215" s="178"/>
      <c r="AZ2215" s="178"/>
      <c r="BA2215" s="178"/>
      <c r="BB2215" s="178"/>
      <c r="BC2215" s="178"/>
      <c r="BD2215" s="178"/>
      <c r="BY2215" s="177"/>
      <c r="CF2215" s="178"/>
    </row>
    <row r="2216" spans="40:84" ht="18.75" customHeight="1" x14ac:dyDescent="0.2">
      <c r="AN2216" s="177"/>
      <c r="AO2216" s="176"/>
      <c r="AP2216" s="177"/>
      <c r="AQ2216" s="176"/>
      <c r="AR2216" s="177"/>
      <c r="AS2216" s="176"/>
      <c r="AT2216" s="177"/>
      <c r="AU2216" s="176"/>
      <c r="AV2216" s="177"/>
      <c r="AW2216" s="176"/>
      <c r="AX2216" s="178"/>
      <c r="AY2216" s="178"/>
      <c r="AZ2216" s="178"/>
      <c r="BA2216" s="178"/>
      <c r="BB2216" s="178"/>
      <c r="BC2216" s="178"/>
      <c r="BD2216" s="178"/>
      <c r="BY2216" s="177"/>
      <c r="CF2216" s="178"/>
    </row>
    <row r="2217" spans="40:84" ht="18.75" customHeight="1" x14ac:dyDescent="0.2">
      <c r="AN2217" s="177"/>
      <c r="AO2217" s="176"/>
      <c r="AP2217" s="177"/>
      <c r="AQ2217" s="176"/>
      <c r="AR2217" s="177"/>
      <c r="AS2217" s="176"/>
      <c r="AT2217" s="177"/>
      <c r="AU2217" s="176"/>
      <c r="AV2217" s="177"/>
      <c r="AW2217" s="176"/>
      <c r="AX2217" s="178"/>
      <c r="AY2217" s="178"/>
      <c r="AZ2217" s="178"/>
      <c r="BA2217" s="178"/>
      <c r="BB2217" s="178"/>
      <c r="BC2217" s="178"/>
      <c r="BD2217" s="178"/>
      <c r="BY2217" s="177"/>
      <c r="CF2217" s="178"/>
    </row>
    <row r="2218" spans="40:84" ht="18.75" customHeight="1" x14ac:dyDescent="0.2">
      <c r="AN2218" s="177"/>
      <c r="AO2218" s="176"/>
      <c r="AP2218" s="177"/>
      <c r="AQ2218" s="176"/>
      <c r="AR2218" s="177"/>
      <c r="AS2218" s="176"/>
      <c r="AT2218" s="177"/>
      <c r="AU2218" s="176"/>
      <c r="AV2218" s="177"/>
      <c r="AW2218" s="176"/>
      <c r="AX2218" s="178"/>
      <c r="AY2218" s="178"/>
      <c r="AZ2218" s="178"/>
      <c r="BA2218" s="178"/>
      <c r="BB2218" s="178"/>
      <c r="BC2218" s="178"/>
      <c r="BD2218" s="178"/>
      <c r="BY2218" s="177"/>
      <c r="CF2218" s="178"/>
    </row>
    <row r="2219" spans="40:84" ht="18.75" customHeight="1" x14ac:dyDescent="0.2">
      <c r="AN2219" s="177"/>
      <c r="AO2219" s="176"/>
      <c r="AP2219" s="177"/>
      <c r="AQ2219" s="176"/>
      <c r="AR2219" s="177"/>
      <c r="AS2219" s="176"/>
      <c r="AT2219" s="177"/>
      <c r="AU2219" s="176"/>
      <c r="AV2219" s="177"/>
      <c r="AW2219" s="176"/>
      <c r="AX2219" s="178"/>
      <c r="AY2219" s="178"/>
      <c r="AZ2219" s="178"/>
      <c r="BA2219" s="178"/>
      <c r="BB2219" s="178"/>
      <c r="BC2219" s="178"/>
      <c r="BD2219" s="178"/>
      <c r="BY2219" s="177"/>
      <c r="CF2219" s="178"/>
    </row>
    <row r="2220" spans="40:84" ht="18.75" customHeight="1" x14ac:dyDescent="0.2">
      <c r="AN2220" s="177"/>
      <c r="AO2220" s="176"/>
      <c r="AP2220" s="177"/>
      <c r="AQ2220" s="176"/>
      <c r="AR2220" s="177"/>
      <c r="AS2220" s="176"/>
      <c r="AT2220" s="177"/>
      <c r="AU2220" s="176"/>
      <c r="AV2220" s="177"/>
      <c r="AW2220" s="176"/>
      <c r="AX2220" s="178"/>
      <c r="AY2220" s="178"/>
      <c r="AZ2220" s="178"/>
      <c r="BA2220" s="178"/>
      <c r="BB2220" s="178"/>
      <c r="BC2220" s="178"/>
      <c r="BD2220" s="178"/>
      <c r="BY2220" s="177"/>
      <c r="CF2220" s="178"/>
    </row>
    <row r="2221" spans="40:84" ht="18.75" customHeight="1" x14ac:dyDescent="0.2">
      <c r="AN2221" s="177"/>
      <c r="AO2221" s="176"/>
      <c r="AP2221" s="177"/>
      <c r="AQ2221" s="176"/>
      <c r="AR2221" s="177"/>
      <c r="AS2221" s="176"/>
      <c r="AT2221" s="177"/>
      <c r="AU2221" s="176"/>
      <c r="AV2221" s="177"/>
      <c r="AW2221" s="176"/>
      <c r="AX2221" s="178"/>
      <c r="AY2221" s="178"/>
      <c r="AZ2221" s="178"/>
      <c r="BA2221" s="178"/>
      <c r="BB2221" s="178"/>
      <c r="BC2221" s="178"/>
      <c r="BD2221" s="178"/>
      <c r="BY2221" s="177"/>
      <c r="CF2221" s="178"/>
    </row>
    <row r="2222" spans="40:84" ht="18.75" customHeight="1" x14ac:dyDescent="0.2">
      <c r="AN2222" s="177"/>
      <c r="AO2222" s="176"/>
      <c r="AP2222" s="177"/>
      <c r="AQ2222" s="176"/>
      <c r="AR2222" s="177"/>
      <c r="AS2222" s="176"/>
      <c r="AT2222" s="177"/>
      <c r="AU2222" s="176"/>
      <c r="AV2222" s="177"/>
      <c r="AW2222" s="176"/>
      <c r="AX2222" s="178"/>
      <c r="AY2222" s="178"/>
      <c r="AZ2222" s="178"/>
      <c r="BA2222" s="178"/>
      <c r="BB2222" s="178"/>
      <c r="BC2222" s="178"/>
      <c r="BD2222" s="178"/>
      <c r="BY2222" s="177"/>
      <c r="CF2222" s="178"/>
    </row>
    <row r="2223" spans="40:84" ht="18.75" customHeight="1" x14ac:dyDescent="0.2">
      <c r="AN2223" s="177"/>
      <c r="AO2223" s="176"/>
      <c r="AP2223" s="177"/>
      <c r="AQ2223" s="176"/>
      <c r="AR2223" s="177"/>
      <c r="AS2223" s="176"/>
      <c r="AT2223" s="177"/>
      <c r="AU2223" s="176"/>
      <c r="AV2223" s="177"/>
      <c r="AW2223" s="176"/>
      <c r="AX2223" s="178"/>
      <c r="AY2223" s="178"/>
      <c r="AZ2223" s="178"/>
      <c r="BA2223" s="178"/>
      <c r="BB2223" s="178"/>
      <c r="BC2223" s="178"/>
      <c r="BD2223" s="178"/>
      <c r="BY2223" s="177"/>
      <c r="CF2223" s="178"/>
    </row>
    <row r="2224" spans="40:84" ht="18.75" customHeight="1" x14ac:dyDescent="0.2">
      <c r="AN2224" s="177"/>
      <c r="AO2224" s="176"/>
      <c r="AP2224" s="177"/>
      <c r="AQ2224" s="176"/>
      <c r="AR2224" s="177"/>
      <c r="AS2224" s="176"/>
      <c r="AT2224" s="177"/>
      <c r="AU2224" s="176"/>
      <c r="AV2224" s="177"/>
      <c r="AW2224" s="176"/>
      <c r="AX2224" s="178"/>
      <c r="AY2224" s="178"/>
      <c r="AZ2224" s="178"/>
      <c r="BA2224" s="178"/>
      <c r="BB2224" s="178"/>
      <c r="BC2224" s="178"/>
      <c r="BD2224" s="178"/>
      <c r="BY2224" s="177"/>
      <c r="CF2224" s="178"/>
    </row>
    <row r="2225" spans="40:84" ht="18.75" customHeight="1" x14ac:dyDescent="0.2">
      <c r="AN2225" s="177"/>
      <c r="AO2225" s="176"/>
      <c r="AP2225" s="177"/>
      <c r="AQ2225" s="176"/>
      <c r="AR2225" s="177"/>
      <c r="AS2225" s="176"/>
      <c r="AT2225" s="177"/>
      <c r="AU2225" s="176"/>
      <c r="AV2225" s="177"/>
      <c r="AW2225" s="176"/>
      <c r="AX2225" s="178"/>
      <c r="AY2225" s="178"/>
      <c r="AZ2225" s="178"/>
      <c r="BA2225" s="178"/>
      <c r="BB2225" s="178"/>
      <c r="BC2225" s="178"/>
      <c r="BD2225" s="178"/>
      <c r="BY2225" s="177"/>
      <c r="CF2225" s="178"/>
    </row>
    <row r="2226" spans="40:84" ht="18.75" customHeight="1" x14ac:dyDescent="0.2">
      <c r="AN2226" s="177"/>
      <c r="AO2226" s="176"/>
      <c r="AP2226" s="177"/>
      <c r="AQ2226" s="176"/>
      <c r="AR2226" s="177"/>
      <c r="AS2226" s="176"/>
      <c r="AT2226" s="177"/>
      <c r="AU2226" s="176"/>
      <c r="AV2226" s="177"/>
      <c r="AW2226" s="176"/>
      <c r="AX2226" s="178"/>
      <c r="AY2226" s="178"/>
      <c r="AZ2226" s="178"/>
      <c r="BA2226" s="178"/>
      <c r="BB2226" s="178"/>
      <c r="BC2226" s="178"/>
      <c r="BD2226" s="178"/>
      <c r="BY2226" s="177"/>
      <c r="CF2226" s="178"/>
    </row>
    <row r="2227" spans="40:84" ht="18.75" customHeight="1" x14ac:dyDescent="0.2">
      <c r="AN2227" s="177"/>
      <c r="AO2227" s="176"/>
      <c r="AP2227" s="177"/>
      <c r="AQ2227" s="176"/>
      <c r="AR2227" s="177"/>
      <c r="AS2227" s="176"/>
      <c r="AT2227" s="177"/>
      <c r="AU2227" s="176"/>
      <c r="AV2227" s="177"/>
      <c r="AW2227" s="176"/>
      <c r="AX2227" s="178"/>
      <c r="AY2227" s="178"/>
      <c r="AZ2227" s="178"/>
      <c r="BA2227" s="178"/>
      <c r="BB2227" s="178"/>
      <c r="BC2227" s="178"/>
      <c r="BD2227" s="178"/>
      <c r="BY2227" s="177"/>
      <c r="CF2227" s="178"/>
    </row>
    <row r="2228" spans="40:84" ht="18.75" customHeight="1" x14ac:dyDescent="0.2">
      <c r="AN2228" s="177"/>
      <c r="AO2228" s="176"/>
      <c r="AP2228" s="177"/>
      <c r="AQ2228" s="176"/>
      <c r="AR2228" s="177"/>
      <c r="AS2228" s="176"/>
      <c r="AT2228" s="177"/>
      <c r="AU2228" s="176"/>
      <c r="AV2228" s="177"/>
      <c r="AW2228" s="176"/>
      <c r="AX2228" s="178"/>
      <c r="AY2228" s="178"/>
      <c r="AZ2228" s="178"/>
      <c r="BA2228" s="178"/>
      <c r="BB2228" s="178"/>
      <c r="BC2228" s="178"/>
      <c r="BD2228" s="178"/>
      <c r="BY2228" s="177"/>
      <c r="CF2228" s="178"/>
    </row>
    <row r="2229" spans="40:84" ht="18.75" customHeight="1" x14ac:dyDescent="0.2">
      <c r="AN2229" s="177"/>
      <c r="AO2229" s="176"/>
      <c r="AP2229" s="177"/>
      <c r="AQ2229" s="176"/>
      <c r="AR2229" s="177"/>
      <c r="AS2229" s="176"/>
      <c r="AT2229" s="177"/>
      <c r="AU2229" s="176"/>
      <c r="AV2229" s="177"/>
      <c r="AW2229" s="176"/>
      <c r="AX2229" s="178"/>
      <c r="AY2229" s="178"/>
      <c r="AZ2229" s="178"/>
      <c r="BA2229" s="178"/>
      <c r="BB2229" s="178"/>
      <c r="BC2229" s="178"/>
      <c r="BD2229" s="178"/>
      <c r="BY2229" s="177"/>
      <c r="CF2229" s="178"/>
    </row>
    <row r="2230" spans="40:84" ht="18.75" customHeight="1" x14ac:dyDescent="0.2">
      <c r="AN2230" s="177"/>
      <c r="AO2230" s="176"/>
      <c r="AP2230" s="177"/>
      <c r="AQ2230" s="176"/>
      <c r="AR2230" s="177"/>
      <c r="AS2230" s="176"/>
      <c r="AT2230" s="177"/>
      <c r="AU2230" s="176"/>
      <c r="AV2230" s="177"/>
      <c r="AW2230" s="176"/>
      <c r="AX2230" s="178"/>
      <c r="AY2230" s="178"/>
      <c r="AZ2230" s="178"/>
      <c r="BA2230" s="178"/>
      <c r="BB2230" s="178"/>
      <c r="BC2230" s="178"/>
      <c r="BD2230" s="178"/>
      <c r="BY2230" s="177"/>
      <c r="CF2230" s="178"/>
    </row>
    <row r="2231" spans="40:84" ht="18.75" customHeight="1" x14ac:dyDescent="0.2">
      <c r="AN2231" s="177"/>
      <c r="AO2231" s="176"/>
      <c r="AP2231" s="177"/>
      <c r="AQ2231" s="176"/>
      <c r="AR2231" s="177"/>
      <c r="AS2231" s="176"/>
      <c r="AT2231" s="177"/>
      <c r="AU2231" s="176"/>
      <c r="AV2231" s="177"/>
      <c r="AW2231" s="176"/>
      <c r="AX2231" s="178"/>
      <c r="AY2231" s="178"/>
      <c r="AZ2231" s="178"/>
      <c r="BA2231" s="178"/>
      <c r="BB2231" s="178"/>
      <c r="BC2231" s="178"/>
      <c r="BD2231" s="178"/>
      <c r="BY2231" s="177"/>
      <c r="CF2231" s="178"/>
    </row>
    <row r="2232" spans="40:84" ht="18.75" customHeight="1" x14ac:dyDescent="0.2">
      <c r="AN2232" s="177"/>
      <c r="AO2232" s="176"/>
      <c r="AP2232" s="177"/>
      <c r="AQ2232" s="176"/>
      <c r="AR2232" s="177"/>
      <c r="AS2232" s="176"/>
      <c r="AT2232" s="177"/>
      <c r="AU2232" s="176"/>
      <c r="AV2232" s="177"/>
      <c r="AW2232" s="176"/>
      <c r="AX2232" s="178"/>
      <c r="AY2232" s="178"/>
      <c r="AZ2232" s="178"/>
      <c r="BA2232" s="178"/>
      <c r="BB2232" s="178"/>
      <c r="BC2232" s="178"/>
      <c r="BD2232" s="178"/>
      <c r="BY2232" s="177"/>
      <c r="CF2232" s="178"/>
    </row>
    <row r="2233" spans="40:84" ht="18.75" customHeight="1" x14ac:dyDescent="0.2">
      <c r="AN2233" s="177"/>
      <c r="AO2233" s="176"/>
      <c r="AP2233" s="177"/>
      <c r="AQ2233" s="176"/>
      <c r="AR2233" s="177"/>
      <c r="AS2233" s="176"/>
      <c r="AT2233" s="177"/>
      <c r="AU2233" s="176"/>
      <c r="AV2233" s="177"/>
      <c r="AW2233" s="176"/>
      <c r="AX2233" s="178"/>
      <c r="AY2233" s="178"/>
      <c r="AZ2233" s="178"/>
      <c r="BA2233" s="178"/>
      <c r="BB2233" s="178"/>
      <c r="BC2233" s="178"/>
      <c r="BD2233" s="178"/>
      <c r="BY2233" s="177"/>
      <c r="CF2233" s="178"/>
    </row>
    <row r="2234" spans="40:84" ht="18.75" customHeight="1" x14ac:dyDescent="0.2">
      <c r="AN2234" s="177"/>
      <c r="AO2234" s="176"/>
      <c r="AP2234" s="177"/>
      <c r="AQ2234" s="176"/>
      <c r="AR2234" s="177"/>
      <c r="AS2234" s="176"/>
      <c r="AT2234" s="177"/>
      <c r="AU2234" s="176"/>
      <c r="AV2234" s="177"/>
      <c r="AW2234" s="176"/>
      <c r="AX2234" s="178"/>
      <c r="AY2234" s="178"/>
      <c r="AZ2234" s="178"/>
      <c r="BA2234" s="178"/>
      <c r="BB2234" s="178"/>
      <c r="BC2234" s="178"/>
      <c r="BD2234" s="178"/>
      <c r="BY2234" s="177"/>
      <c r="CF2234" s="178"/>
    </row>
    <row r="2235" spans="40:84" ht="18.75" customHeight="1" x14ac:dyDescent="0.2">
      <c r="AN2235" s="177"/>
      <c r="AO2235" s="176"/>
      <c r="AP2235" s="177"/>
      <c r="AQ2235" s="176"/>
      <c r="AR2235" s="177"/>
      <c r="AS2235" s="176"/>
      <c r="AT2235" s="177"/>
      <c r="AU2235" s="176"/>
      <c r="AV2235" s="177"/>
      <c r="AW2235" s="176"/>
      <c r="AX2235" s="178"/>
      <c r="AY2235" s="178"/>
      <c r="AZ2235" s="178"/>
      <c r="BA2235" s="178"/>
      <c r="BB2235" s="178"/>
      <c r="BC2235" s="178"/>
      <c r="BD2235" s="178"/>
      <c r="BY2235" s="177"/>
      <c r="CF2235" s="178"/>
    </row>
    <row r="2236" spans="40:84" ht="18.75" customHeight="1" x14ac:dyDescent="0.2">
      <c r="AN2236" s="177"/>
      <c r="AO2236" s="176"/>
      <c r="AP2236" s="177"/>
      <c r="AQ2236" s="176"/>
      <c r="AR2236" s="177"/>
      <c r="AS2236" s="176"/>
      <c r="AT2236" s="177"/>
      <c r="AU2236" s="176"/>
      <c r="AV2236" s="177"/>
      <c r="AW2236" s="176"/>
      <c r="AX2236" s="178"/>
      <c r="AY2236" s="178"/>
      <c r="AZ2236" s="178"/>
      <c r="BA2236" s="178"/>
      <c r="BB2236" s="178"/>
      <c r="BC2236" s="178"/>
      <c r="BD2236" s="178"/>
      <c r="BY2236" s="177"/>
      <c r="CF2236" s="178"/>
    </row>
    <row r="2237" spans="40:84" ht="18.75" customHeight="1" x14ac:dyDescent="0.2">
      <c r="AN2237" s="177"/>
      <c r="AO2237" s="176"/>
      <c r="AP2237" s="177"/>
      <c r="AQ2237" s="176"/>
      <c r="AR2237" s="177"/>
      <c r="AS2237" s="176"/>
      <c r="AT2237" s="177"/>
      <c r="AU2237" s="176"/>
      <c r="AV2237" s="177"/>
      <c r="AW2237" s="176"/>
      <c r="AX2237" s="178"/>
      <c r="AY2237" s="178"/>
      <c r="AZ2237" s="178"/>
      <c r="BA2237" s="178"/>
      <c r="BB2237" s="178"/>
      <c r="BC2237" s="178"/>
      <c r="BD2237" s="178"/>
      <c r="BY2237" s="177"/>
      <c r="CF2237" s="178"/>
    </row>
    <row r="2238" spans="40:84" ht="18.75" customHeight="1" x14ac:dyDescent="0.2">
      <c r="AN2238" s="177"/>
      <c r="AO2238" s="176"/>
      <c r="AP2238" s="177"/>
      <c r="AQ2238" s="176"/>
      <c r="AR2238" s="177"/>
      <c r="AS2238" s="176"/>
      <c r="AT2238" s="177"/>
      <c r="AU2238" s="176"/>
      <c r="AV2238" s="177"/>
      <c r="AW2238" s="176"/>
      <c r="AX2238" s="178"/>
      <c r="AY2238" s="178"/>
      <c r="AZ2238" s="178"/>
      <c r="BA2238" s="178"/>
      <c r="BB2238" s="178"/>
      <c r="BC2238" s="178"/>
      <c r="BD2238" s="178"/>
      <c r="BY2238" s="177"/>
      <c r="CF2238" s="178"/>
    </row>
    <row r="2239" spans="40:84" ht="18.75" customHeight="1" x14ac:dyDescent="0.2">
      <c r="AN2239" s="177"/>
      <c r="AO2239" s="176"/>
      <c r="AP2239" s="177"/>
      <c r="AQ2239" s="176"/>
      <c r="AR2239" s="177"/>
      <c r="AS2239" s="176"/>
      <c r="AT2239" s="177"/>
      <c r="AU2239" s="176"/>
      <c r="AV2239" s="177"/>
      <c r="AW2239" s="176"/>
      <c r="AX2239" s="178"/>
      <c r="AY2239" s="178"/>
      <c r="AZ2239" s="178"/>
      <c r="BA2239" s="178"/>
      <c r="BB2239" s="178"/>
      <c r="BC2239" s="178"/>
      <c r="BD2239" s="178"/>
      <c r="BY2239" s="177"/>
      <c r="CF2239" s="178"/>
    </row>
    <row r="2240" spans="40:84" ht="18.75" customHeight="1" x14ac:dyDescent="0.2">
      <c r="AN2240" s="177"/>
      <c r="AO2240" s="176"/>
      <c r="AP2240" s="177"/>
      <c r="AQ2240" s="176"/>
      <c r="AR2240" s="177"/>
      <c r="AS2240" s="176"/>
      <c r="AT2240" s="177"/>
      <c r="AU2240" s="176"/>
      <c r="AV2240" s="177"/>
      <c r="AW2240" s="176"/>
      <c r="AX2240" s="178"/>
      <c r="AY2240" s="178"/>
      <c r="AZ2240" s="178"/>
      <c r="BA2240" s="178"/>
      <c r="BB2240" s="178"/>
      <c r="BC2240" s="178"/>
      <c r="BD2240" s="178"/>
      <c r="BY2240" s="177"/>
      <c r="CF2240" s="178"/>
    </row>
    <row r="2241" spans="40:84" ht="18.75" customHeight="1" x14ac:dyDescent="0.2">
      <c r="AN2241" s="177"/>
      <c r="AO2241" s="176"/>
      <c r="AP2241" s="177"/>
      <c r="AQ2241" s="176"/>
      <c r="AR2241" s="177"/>
      <c r="AS2241" s="176"/>
      <c r="AT2241" s="177"/>
      <c r="AU2241" s="176"/>
      <c r="AV2241" s="177"/>
      <c r="AW2241" s="176"/>
      <c r="AX2241" s="178"/>
      <c r="AY2241" s="178"/>
      <c r="AZ2241" s="178"/>
      <c r="BA2241" s="178"/>
      <c r="BB2241" s="178"/>
      <c r="BC2241" s="178"/>
      <c r="BD2241" s="178"/>
      <c r="BY2241" s="177"/>
      <c r="CF2241" s="178"/>
    </row>
    <row r="2242" spans="40:84" ht="18.75" customHeight="1" x14ac:dyDescent="0.2">
      <c r="AN2242" s="177"/>
      <c r="AO2242" s="176"/>
      <c r="AP2242" s="177"/>
      <c r="AQ2242" s="176"/>
      <c r="AR2242" s="177"/>
      <c r="AS2242" s="176"/>
      <c r="AT2242" s="177"/>
      <c r="AU2242" s="176"/>
      <c r="AV2242" s="177"/>
      <c r="AW2242" s="176"/>
      <c r="AX2242" s="178"/>
      <c r="AY2242" s="178"/>
      <c r="AZ2242" s="178"/>
      <c r="BA2242" s="178"/>
      <c r="BB2242" s="178"/>
      <c r="BC2242" s="178"/>
      <c r="BD2242" s="178"/>
      <c r="BY2242" s="177"/>
      <c r="CF2242" s="178"/>
    </row>
    <row r="2243" spans="40:84" ht="18.75" customHeight="1" x14ac:dyDescent="0.2">
      <c r="AN2243" s="177"/>
      <c r="AO2243" s="176"/>
      <c r="AP2243" s="177"/>
      <c r="AQ2243" s="176"/>
      <c r="AR2243" s="177"/>
      <c r="AS2243" s="176"/>
      <c r="AT2243" s="177"/>
      <c r="AU2243" s="176"/>
      <c r="AV2243" s="177"/>
      <c r="AW2243" s="176"/>
      <c r="AX2243" s="178"/>
      <c r="AY2243" s="178"/>
      <c r="AZ2243" s="178"/>
      <c r="BA2243" s="178"/>
      <c r="BB2243" s="178"/>
      <c r="BC2243" s="178"/>
      <c r="BD2243" s="178"/>
      <c r="BY2243" s="177"/>
      <c r="CF2243" s="178"/>
    </row>
    <row r="2244" spans="40:84" ht="18.75" customHeight="1" x14ac:dyDescent="0.2">
      <c r="AN2244" s="177"/>
      <c r="AO2244" s="176"/>
      <c r="AP2244" s="177"/>
      <c r="AQ2244" s="176"/>
      <c r="AR2244" s="177"/>
      <c r="AS2244" s="176"/>
      <c r="AT2244" s="177"/>
      <c r="AU2244" s="176"/>
      <c r="AV2244" s="177"/>
      <c r="AW2244" s="176"/>
      <c r="AX2244" s="178"/>
      <c r="AY2244" s="178"/>
      <c r="AZ2244" s="178"/>
      <c r="BA2244" s="178"/>
      <c r="BB2244" s="178"/>
      <c r="BC2244" s="178"/>
      <c r="BD2244" s="178"/>
      <c r="BY2244" s="177"/>
      <c r="CF2244" s="178"/>
    </row>
    <row r="2245" spans="40:84" ht="18.75" customHeight="1" x14ac:dyDescent="0.2">
      <c r="AN2245" s="177"/>
      <c r="AO2245" s="176"/>
      <c r="AP2245" s="177"/>
      <c r="AQ2245" s="176"/>
      <c r="AR2245" s="177"/>
      <c r="AS2245" s="176"/>
      <c r="AT2245" s="177"/>
      <c r="AU2245" s="176"/>
      <c r="AV2245" s="177"/>
      <c r="AW2245" s="176"/>
      <c r="AX2245" s="178"/>
      <c r="AY2245" s="178"/>
      <c r="AZ2245" s="178"/>
      <c r="BA2245" s="178"/>
      <c r="BB2245" s="178"/>
      <c r="BC2245" s="178"/>
      <c r="BD2245" s="178"/>
      <c r="BY2245" s="177"/>
      <c r="CF2245" s="178"/>
    </row>
    <row r="2246" spans="40:84" ht="18.75" customHeight="1" x14ac:dyDescent="0.2">
      <c r="AN2246" s="177"/>
      <c r="AO2246" s="176"/>
      <c r="AP2246" s="177"/>
      <c r="AQ2246" s="176"/>
      <c r="AR2246" s="177"/>
      <c r="AS2246" s="176"/>
      <c r="AT2246" s="177"/>
      <c r="AU2246" s="176"/>
      <c r="AV2246" s="177"/>
      <c r="AW2246" s="176"/>
      <c r="AX2246" s="178"/>
      <c r="AY2246" s="178"/>
      <c r="AZ2246" s="178"/>
      <c r="BA2246" s="178"/>
      <c r="BB2246" s="178"/>
      <c r="BC2246" s="178"/>
      <c r="BD2246" s="178"/>
      <c r="BY2246" s="177"/>
      <c r="CF2246" s="178"/>
    </row>
    <row r="2247" spans="40:84" ht="18.75" customHeight="1" x14ac:dyDescent="0.2">
      <c r="AN2247" s="177"/>
      <c r="AO2247" s="176"/>
      <c r="AP2247" s="177"/>
      <c r="AQ2247" s="176"/>
      <c r="AR2247" s="177"/>
      <c r="AS2247" s="176"/>
      <c r="AT2247" s="177"/>
      <c r="AU2247" s="176"/>
      <c r="AV2247" s="177"/>
      <c r="AW2247" s="176"/>
      <c r="AX2247" s="178"/>
      <c r="AY2247" s="178"/>
      <c r="AZ2247" s="178"/>
      <c r="BA2247" s="178"/>
      <c r="BB2247" s="178"/>
      <c r="BC2247" s="178"/>
      <c r="BD2247" s="178"/>
      <c r="BY2247" s="177"/>
      <c r="CF2247" s="178"/>
    </row>
    <row r="2248" spans="40:84" ht="18.75" customHeight="1" x14ac:dyDescent="0.2">
      <c r="AN2248" s="177"/>
      <c r="AO2248" s="176"/>
      <c r="AP2248" s="177"/>
      <c r="AQ2248" s="176"/>
      <c r="AR2248" s="177"/>
      <c r="AS2248" s="176"/>
      <c r="AT2248" s="177"/>
      <c r="AU2248" s="176"/>
      <c r="AV2248" s="177"/>
      <c r="AW2248" s="176"/>
      <c r="AX2248" s="178"/>
      <c r="AY2248" s="178"/>
      <c r="AZ2248" s="178"/>
      <c r="BA2248" s="178"/>
      <c r="BB2248" s="178"/>
      <c r="BC2248" s="178"/>
      <c r="BD2248" s="178"/>
      <c r="BY2248" s="177"/>
      <c r="CF2248" s="178"/>
    </row>
    <row r="2249" spans="40:84" ht="18.75" customHeight="1" x14ac:dyDescent="0.2">
      <c r="AN2249" s="177"/>
      <c r="AO2249" s="176"/>
      <c r="AP2249" s="177"/>
      <c r="AQ2249" s="176"/>
      <c r="AR2249" s="177"/>
      <c r="AS2249" s="176"/>
      <c r="AT2249" s="177"/>
      <c r="AU2249" s="176"/>
      <c r="AV2249" s="177"/>
      <c r="AW2249" s="176"/>
      <c r="AX2249" s="178"/>
      <c r="AY2249" s="178"/>
      <c r="AZ2249" s="178"/>
      <c r="BA2249" s="178"/>
      <c r="BB2249" s="178"/>
      <c r="BC2249" s="178"/>
      <c r="BD2249" s="178"/>
      <c r="BY2249" s="177"/>
      <c r="CF2249" s="178"/>
    </row>
    <row r="2250" spans="40:84" ht="18.75" customHeight="1" x14ac:dyDescent="0.2">
      <c r="AN2250" s="177"/>
      <c r="AO2250" s="176"/>
      <c r="AP2250" s="177"/>
      <c r="AQ2250" s="176"/>
      <c r="AR2250" s="177"/>
      <c r="AS2250" s="176"/>
      <c r="AT2250" s="177"/>
      <c r="AU2250" s="176"/>
      <c r="AV2250" s="177"/>
      <c r="AW2250" s="176"/>
      <c r="AX2250" s="178"/>
      <c r="AY2250" s="178"/>
      <c r="AZ2250" s="178"/>
      <c r="BA2250" s="178"/>
      <c r="BB2250" s="178"/>
      <c r="BC2250" s="178"/>
      <c r="BD2250" s="178"/>
      <c r="BY2250" s="177"/>
      <c r="CF2250" s="178"/>
    </row>
    <row r="2251" spans="40:84" ht="18.75" customHeight="1" x14ac:dyDescent="0.2">
      <c r="AN2251" s="177"/>
      <c r="AO2251" s="176"/>
      <c r="AP2251" s="177"/>
      <c r="AQ2251" s="176"/>
      <c r="AR2251" s="177"/>
      <c r="AS2251" s="176"/>
      <c r="AT2251" s="177"/>
      <c r="AU2251" s="176"/>
      <c r="AV2251" s="177"/>
      <c r="AW2251" s="176"/>
      <c r="AX2251" s="178"/>
      <c r="AY2251" s="178"/>
      <c r="AZ2251" s="178"/>
      <c r="BA2251" s="178"/>
      <c r="BB2251" s="178"/>
      <c r="BC2251" s="178"/>
      <c r="BD2251" s="178"/>
      <c r="BY2251" s="177"/>
      <c r="CF2251" s="178"/>
    </row>
    <row r="2252" spans="40:84" ht="18.75" customHeight="1" x14ac:dyDescent="0.2">
      <c r="AN2252" s="177"/>
      <c r="AO2252" s="176"/>
      <c r="AP2252" s="177"/>
      <c r="AQ2252" s="176"/>
      <c r="AR2252" s="177"/>
      <c r="AS2252" s="176"/>
      <c r="AT2252" s="177"/>
      <c r="AU2252" s="176"/>
      <c r="AV2252" s="177"/>
      <c r="AW2252" s="176"/>
      <c r="AX2252" s="178"/>
      <c r="AY2252" s="178"/>
      <c r="AZ2252" s="178"/>
      <c r="BA2252" s="178"/>
      <c r="BB2252" s="178"/>
      <c r="BC2252" s="178"/>
      <c r="BD2252" s="178"/>
      <c r="BY2252" s="177"/>
      <c r="CF2252" s="178"/>
    </row>
    <row r="2253" spans="40:84" ht="18.75" customHeight="1" x14ac:dyDescent="0.2">
      <c r="AN2253" s="177"/>
      <c r="AO2253" s="176"/>
      <c r="AP2253" s="177"/>
      <c r="AQ2253" s="176"/>
      <c r="AR2253" s="177"/>
      <c r="AS2253" s="176"/>
      <c r="AT2253" s="177"/>
      <c r="AU2253" s="176"/>
      <c r="AV2253" s="177"/>
      <c r="AW2253" s="176"/>
      <c r="AX2253" s="178"/>
      <c r="AY2253" s="178"/>
      <c r="AZ2253" s="178"/>
      <c r="BA2253" s="178"/>
      <c r="BB2253" s="178"/>
      <c r="BC2253" s="178"/>
      <c r="BD2253" s="178"/>
      <c r="BY2253" s="177"/>
      <c r="CF2253" s="178"/>
    </row>
    <row r="2254" spans="40:84" ht="18.75" customHeight="1" x14ac:dyDescent="0.2">
      <c r="AN2254" s="177"/>
      <c r="AO2254" s="176"/>
      <c r="AP2254" s="177"/>
      <c r="AQ2254" s="176"/>
      <c r="AR2254" s="177"/>
      <c r="AS2254" s="176"/>
      <c r="AT2254" s="177"/>
      <c r="AU2254" s="176"/>
      <c r="AV2254" s="177"/>
      <c r="AW2254" s="176"/>
      <c r="AX2254" s="178"/>
      <c r="AY2254" s="178"/>
      <c r="AZ2254" s="178"/>
      <c r="BA2254" s="178"/>
      <c r="BB2254" s="178"/>
      <c r="BC2254" s="178"/>
      <c r="BD2254" s="178"/>
      <c r="BY2254" s="177"/>
      <c r="CF2254" s="178"/>
    </row>
    <row r="2255" spans="40:84" ht="18.75" customHeight="1" x14ac:dyDescent="0.2">
      <c r="AN2255" s="177"/>
      <c r="AO2255" s="176"/>
      <c r="AP2255" s="177"/>
      <c r="AQ2255" s="176"/>
      <c r="AR2255" s="177"/>
      <c r="AS2255" s="176"/>
      <c r="AT2255" s="177"/>
      <c r="AU2255" s="176"/>
      <c r="AV2255" s="177"/>
      <c r="AW2255" s="176"/>
      <c r="AX2255" s="178"/>
      <c r="AY2255" s="178"/>
      <c r="AZ2255" s="178"/>
      <c r="BA2255" s="178"/>
      <c r="BB2255" s="178"/>
      <c r="BC2255" s="178"/>
      <c r="BD2255" s="178"/>
      <c r="BY2255" s="177"/>
      <c r="CF2255" s="178"/>
    </row>
    <row r="2256" spans="40:84" ht="18.75" customHeight="1" x14ac:dyDescent="0.2">
      <c r="AN2256" s="177"/>
      <c r="AO2256" s="176"/>
      <c r="AP2256" s="177"/>
      <c r="AQ2256" s="176"/>
      <c r="AR2256" s="177"/>
      <c r="AS2256" s="176"/>
      <c r="AT2256" s="177"/>
      <c r="AU2256" s="176"/>
      <c r="AV2256" s="177"/>
      <c r="AW2256" s="176"/>
      <c r="AX2256" s="178"/>
      <c r="AY2256" s="178"/>
      <c r="AZ2256" s="178"/>
      <c r="BA2256" s="178"/>
      <c r="BB2256" s="178"/>
      <c r="BC2256" s="178"/>
      <c r="BD2256" s="178"/>
      <c r="BY2256" s="177"/>
      <c r="CF2256" s="178"/>
    </row>
    <row r="2257" spans="40:84" ht="18.75" customHeight="1" x14ac:dyDescent="0.2">
      <c r="AN2257" s="177"/>
      <c r="AO2257" s="176"/>
      <c r="AP2257" s="177"/>
      <c r="AQ2257" s="176"/>
      <c r="AR2257" s="177"/>
      <c r="AS2257" s="176"/>
      <c r="AT2257" s="177"/>
      <c r="AU2257" s="176"/>
      <c r="AV2257" s="177"/>
      <c r="AW2257" s="176"/>
      <c r="AX2257" s="178"/>
      <c r="AY2257" s="178"/>
      <c r="AZ2257" s="178"/>
      <c r="BA2257" s="178"/>
      <c r="BB2257" s="178"/>
      <c r="BC2257" s="178"/>
      <c r="BD2257" s="178"/>
      <c r="BY2257" s="177"/>
      <c r="CF2257" s="178"/>
    </row>
    <row r="2258" spans="40:84" ht="18.75" customHeight="1" x14ac:dyDescent="0.2">
      <c r="AN2258" s="177"/>
      <c r="AO2258" s="176"/>
      <c r="AP2258" s="177"/>
      <c r="AQ2258" s="176"/>
      <c r="AR2258" s="177"/>
      <c r="AS2258" s="176"/>
      <c r="AT2258" s="177"/>
      <c r="AU2258" s="176"/>
      <c r="AV2258" s="177"/>
      <c r="AW2258" s="176"/>
      <c r="AX2258" s="178"/>
      <c r="AY2258" s="178"/>
      <c r="AZ2258" s="178"/>
      <c r="BA2258" s="178"/>
      <c r="BB2258" s="178"/>
      <c r="BC2258" s="178"/>
      <c r="BD2258" s="178"/>
      <c r="BY2258" s="177"/>
      <c r="CF2258" s="178"/>
    </row>
    <row r="2259" spans="40:84" ht="18.75" customHeight="1" x14ac:dyDescent="0.2">
      <c r="AN2259" s="177"/>
      <c r="AO2259" s="176"/>
      <c r="AP2259" s="177"/>
      <c r="AQ2259" s="176"/>
      <c r="AR2259" s="177"/>
      <c r="AS2259" s="176"/>
      <c r="AT2259" s="177"/>
      <c r="AU2259" s="176"/>
      <c r="AV2259" s="177"/>
      <c r="AW2259" s="176"/>
      <c r="AX2259" s="178"/>
      <c r="AY2259" s="178"/>
      <c r="AZ2259" s="178"/>
      <c r="BA2259" s="178"/>
      <c r="BB2259" s="178"/>
      <c r="BC2259" s="178"/>
      <c r="BD2259" s="178"/>
      <c r="BY2259" s="177"/>
      <c r="CF2259" s="178"/>
    </row>
    <row r="2260" spans="40:84" ht="18.75" customHeight="1" x14ac:dyDescent="0.2">
      <c r="AN2260" s="177"/>
      <c r="AO2260" s="176"/>
      <c r="AP2260" s="177"/>
      <c r="AQ2260" s="176"/>
      <c r="AR2260" s="177"/>
      <c r="AS2260" s="176"/>
      <c r="AT2260" s="177"/>
      <c r="AU2260" s="176"/>
      <c r="AV2260" s="177"/>
      <c r="AW2260" s="176"/>
      <c r="AX2260" s="178"/>
      <c r="AY2260" s="178"/>
      <c r="AZ2260" s="178"/>
      <c r="BA2260" s="178"/>
      <c r="BB2260" s="178"/>
      <c r="BC2260" s="178"/>
      <c r="BD2260" s="178"/>
      <c r="BY2260" s="177"/>
      <c r="CF2260" s="178"/>
    </row>
    <row r="2261" spans="40:84" ht="18.75" customHeight="1" x14ac:dyDescent="0.2">
      <c r="AN2261" s="177"/>
      <c r="AO2261" s="176"/>
      <c r="AP2261" s="177"/>
      <c r="AQ2261" s="176"/>
      <c r="AR2261" s="177"/>
      <c r="AS2261" s="176"/>
      <c r="AT2261" s="177"/>
      <c r="AU2261" s="176"/>
      <c r="AV2261" s="177"/>
      <c r="AW2261" s="176"/>
      <c r="AX2261" s="178"/>
      <c r="AY2261" s="178"/>
      <c r="AZ2261" s="178"/>
      <c r="BA2261" s="178"/>
      <c r="BB2261" s="178"/>
      <c r="BC2261" s="178"/>
      <c r="BD2261" s="178"/>
      <c r="BY2261" s="177"/>
      <c r="CF2261" s="178"/>
    </row>
    <row r="2262" spans="40:84" ht="18.75" customHeight="1" x14ac:dyDescent="0.2">
      <c r="AN2262" s="177"/>
      <c r="AO2262" s="176"/>
      <c r="AP2262" s="177"/>
      <c r="AQ2262" s="176"/>
      <c r="AR2262" s="177"/>
      <c r="AS2262" s="176"/>
      <c r="AT2262" s="177"/>
      <c r="AU2262" s="176"/>
      <c r="AV2262" s="177"/>
      <c r="AW2262" s="176"/>
      <c r="AX2262" s="178"/>
      <c r="AY2262" s="178"/>
      <c r="AZ2262" s="178"/>
      <c r="BA2262" s="178"/>
      <c r="BB2262" s="178"/>
      <c r="BC2262" s="178"/>
      <c r="BD2262" s="178"/>
      <c r="BY2262" s="177"/>
      <c r="CF2262" s="178"/>
    </row>
    <row r="2263" spans="40:84" ht="18.75" customHeight="1" x14ac:dyDescent="0.2">
      <c r="AN2263" s="177"/>
      <c r="AO2263" s="176"/>
      <c r="AP2263" s="177"/>
      <c r="AQ2263" s="176"/>
      <c r="AR2263" s="177"/>
      <c r="AS2263" s="176"/>
      <c r="AT2263" s="177"/>
      <c r="AU2263" s="176"/>
      <c r="AV2263" s="177"/>
      <c r="AW2263" s="176"/>
      <c r="AX2263" s="178"/>
      <c r="AY2263" s="178"/>
      <c r="AZ2263" s="178"/>
      <c r="BA2263" s="178"/>
      <c r="BB2263" s="178"/>
      <c r="BC2263" s="178"/>
      <c r="BD2263" s="178"/>
      <c r="BY2263" s="177"/>
      <c r="CF2263" s="178"/>
    </row>
    <row r="2264" spans="40:84" ht="18.75" customHeight="1" x14ac:dyDescent="0.2">
      <c r="AN2264" s="177"/>
      <c r="AO2264" s="176"/>
      <c r="AP2264" s="177"/>
      <c r="AQ2264" s="176"/>
      <c r="AR2264" s="177"/>
      <c r="AS2264" s="176"/>
      <c r="AT2264" s="177"/>
      <c r="AU2264" s="176"/>
      <c r="AV2264" s="177"/>
      <c r="AW2264" s="176"/>
      <c r="AX2264" s="178"/>
      <c r="AY2264" s="178"/>
      <c r="AZ2264" s="178"/>
      <c r="BA2264" s="178"/>
      <c r="BB2264" s="178"/>
      <c r="BC2264" s="178"/>
      <c r="BD2264" s="178"/>
      <c r="BY2264" s="177"/>
      <c r="CF2264" s="178"/>
    </row>
    <row r="2265" spans="40:84" ht="18.75" customHeight="1" x14ac:dyDescent="0.2">
      <c r="AN2265" s="177"/>
      <c r="AO2265" s="176"/>
      <c r="AP2265" s="177"/>
      <c r="AQ2265" s="176"/>
      <c r="AR2265" s="177"/>
      <c r="AS2265" s="176"/>
      <c r="AT2265" s="177"/>
      <c r="AU2265" s="176"/>
      <c r="AV2265" s="177"/>
      <c r="AW2265" s="176"/>
      <c r="AX2265" s="178"/>
      <c r="AY2265" s="178"/>
      <c r="AZ2265" s="178"/>
      <c r="BA2265" s="178"/>
      <c r="BB2265" s="178"/>
      <c r="BC2265" s="178"/>
      <c r="BD2265" s="178"/>
      <c r="BY2265" s="177"/>
      <c r="CF2265" s="178"/>
    </row>
    <row r="2266" spans="40:84" ht="18.75" customHeight="1" x14ac:dyDescent="0.2">
      <c r="AN2266" s="177"/>
      <c r="AO2266" s="176"/>
      <c r="AP2266" s="177"/>
      <c r="AQ2266" s="176"/>
      <c r="AR2266" s="177"/>
      <c r="AS2266" s="176"/>
      <c r="AT2266" s="177"/>
      <c r="AU2266" s="176"/>
      <c r="AV2266" s="177"/>
      <c r="AW2266" s="176"/>
      <c r="AX2266" s="178"/>
      <c r="AY2266" s="178"/>
      <c r="AZ2266" s="178"/>
      <c r="BA2266" s="178"/>
      <c r="BB2266" s="178"/>
      <c r="BC2266" s="178"/>
      <c r="BD2266" s="178"/>
      <c r="BY2266" s="177"/>
      <c r="CF2266" s="178"/>
    </row>
    <row r="2267" spans="40:84" ht="18.75" customHeight="1" x14ac:dyDescent="0.2">
      <c r="AN2267" s="177"/>
      <c r="AO2267" s="176"/>
      <c r="AP2267" s="177"/>
      <c r="AQ2267" s="176"/>
      <c r="AR2267" s="177"/>
      <c r="AS2267" s="176"/>
      <c r="AT2267" s="177"/>
      <c r="AU2267" s="176"/>
      <c r="AV2267" s="177"/>
      <c r="AW2267" s="176"/>
      <c r="AX2267" s="178"/>
      <c r="AY2267" s="178"/>
      <c r="AZ2267" s="178"/>
      <c r="BA2267" s="178"/>
      <c r="BB2267" s="178"/>
      <c r="BC2267" s="178"/>
      <c r="BD2267" s="178"/>
      <c r="BY2267" s="177"/>
      <c r="CF2267" s="178"/>
    </row>
    <row r="2268" spans="40:84" ht="18.75" customHeight="1" x14ac:dyDescent="0.2">
      <c r="AN2268" s="177"/>
      <c r="AO2268" s="176"/>
      <c r="AP2268" s="177"/>
      <c r="AQ2268" s="176"/>
      <c r="AR2268" s="177"/>
      <c r="AS2268" s="176"/>
      <c r="AT2268" s="177"/>
      <c r="AU2268" s="176"/>
      <c r="AV2268" s="177"/>
      <c r="AW2268" s="176"/>
      <c r="AX2268" s="178"/>
      <c r="AY2268" s="178"/>
      <c r="AZ2268" s="178"/>
      <c r="BA2268" s="178"/>
      <c r="BB2268" s="178"/>
      <c r="BC2268" s="178"/>
      <c r="BD2268" s="178"/>
      <c r="BY2268" s="177"/>
      <c r="CF2268" s="178"/>
    </row>
    <row r="2269" spans="40:84" ht="18.75" customHeight="1" x14ac:dyDescent="0.2">
      <c r="AN2269" s="177"/>
      <c r="AO2269" s="176"/>
      <c r="AP2269" s="177"/>
      <c r="AQ2269" s="176"/>
      <c r="AR2269" s="177"/>
      <c r="AS2269" s="176"/>
      <c r="AT2269" s="177"/>
      <c r="AU2269" s="176"/>
      <c r="AV2269" s="177"/>
      <c r="AW2269" s="176"/>
      <c r="AX2269" s="178"/>
      <c r="AY2269" s="178"/>
      <c r="AZ2269" s="178"/>
      <c r="BA2269" s="178"/>
      <c r="BB2269" s="178"/>
      <c r="BC2269" s="178"/>
      <c r="BD2269" s="178"/>
      <c r="BY2269" s="177"/>
      <c r="CF2269" s="178"/>
    </row>
    <row r="2270" spans="40:84" ht="18.75" customHeight="1" x14ac:dyDescent="0.2">
      <c r="AN2270" s="177"/>
      <c r="AO2270" s="176"/>
      <c r="AP2270" s="177"/>
      <c r="AQ2270" s="176"/>
      <c r="AR2270" s="177"/>
      <c r="AS2270" s="176"/>
      <c r="AT2270" s="177"/>
      <c r="AU2270" s="176"/>
      <c r="AV2270" s="177"/>
      <c r="AW2270" s="176"/>
      <c r="AX2270" s="178"/>
      <c r="AY2270" s="178"/>
      <c r="AZ2270" s="178"/>
      <c r="BA2270" s="178"/>
      <c r="BB2270" s="178"/>
      <c r="BC2270" s="178"/>
      <c r="BD2270" s="178"/>
      <c r="BY2270" s="177"/>
      <c r="CF2270" s="178"/>
    </row>
    <row r="2271" spans="40:84" ht="18.75" customHeight="1" x14ac:dyDescent="0.2">
      <c r="AN2271" s="177"/>
      <c r="AO2271" s="176"/>
      <c r="AP2271" s="177"/>
      <c r="AQ2271" s="176"/>
      <c r="AR2271" s="177"/>
      <c r="AS2271" s="176"/>
      <c r="AT2271" s="177"/>
      <c r="AU2271" s="176"/>
      <c r="AV2271" s="177"/>
      <c r="AW2271" s="176"/>
      <c r="AX2271" s="178"/>
      <c r="AY2271" s="178"/>
      <c r="AZ2271" s="178"/>
      <c r="BA2271" s="178"/>
      <c r="BB2271" s="178"/>
      <c r="BC2271" s="178"/>
      <c r="BD2271" s="178"/>
      <c r="BY2271" s="177"/>
      <c r="CF2271" s="178"/>
    </row>
    <row r="2272" spans="40:84" ht="18.75" customHeight="1" x14ac:dyDescent="0.2">
      <c r="AN2272" s="177"/>
      <c r="AO2272" s="176"/>
      <c r="AP2272" s="177"/>
      <c r="AQ2272" s="176"/>
      <c r="AR2272" s="177"/>
      <c r="AS2272" s="176"/>
      <c r="AT2272" s="177"/>
      <c r="AU2272" s="176"/>
      <c r="AV2272" s="177"/>
      <c r="AW2272" s="176"/>
      <c r="AX2272" s="178"/>
      <c r="AY2272" s="178"/>
      <c r="AZ2272" s="178"/>
      <c r="BA2272" s="178"/>
      <c r="BB2272" s="178"/>
      <c r="BC2272" s="178"/>
      <c r="BD2272" s="178"/>
      <c r="BY2272" s="177"/>
      <c r="CF2272" s="178"/>
    </row>
    <row r="2273" spans="40:84" ht="18.75" customHeight="1" x14ac:dyDescent="0.2">
      <c r="AN2273" s="177"/>
      <c r="AO2273" s="176"/>
      <c r="AP2273" s="177"/>
      <c r="AQ2273" s="176"/>
      <c r="AR2273" s="177"/>
      <c r="AS2273" s="176"/>
      <c r="AT2273" s="177"/>
      <c r="AU2273" s="176"/>
      <c r="AV2273" s="177"/>
      <c r="AW2273" s="176"/>
      <c r="AX2273" s="178"/>
      <c r="AY2273" s="178"/>
      <c r="AZ2273" s="178"/>
      <c r="BA2273" s="178"/>
      <c r="BB2273" s="178"/>
      <c r="BC2273" s="178"/>
      <c r="BD2273" s="178"/>
      <c r="BY2273" s="177"/>
      <c r="CF2273" s="178"/>
    </row>
    <row r="2274" spans="40:84" ht="18.75" customHeight="1" x14ac:dyDescent="0.2">
      <c r="AN2274" s="177"/>
      <c r="AO2274" s="176"/>
      <c r="AP2274" s="177"/>
      <c r="AQ2274" s="176"/>
      <c r="AR2274" s="177"/>
      <c r="AS2274" s="176"/>
      <c r="AT2274" s="177"/>
      <c r="AU2274" s="176"/>
      <c r="AV2274" s="177"/>
      <c r="AW2274" s="176"/>
      <c r="AX2274" s="178"/>
      <c r="AY2274" s="178"/>
      <c r="AZ2274" s="178"/>
      <c r="BA2274" s="178"/>
      <c r="BB2274" s="178"/>
      <c r="BC2274" s="178"/>
      <c r="BD2274" s="178"/>
      <c r="BY2274" s="177"/>
      <c r="CF2274" s="178"/>
    </row>
    <row r="2275" spans="40:84" ht="18.75" customHeight="1" x14ac:dyDescent="0.2">
      <c r="AN2275" s="177"/>
      <c r="AO2275" s="176"/>
      <c r="AP2275" s="177"/>
      <c r="AQ2275" s="176"/>
      <c r="AR2275" s="177"/>
      <c r="AS2275" s="176"/>
      <c r="AT2275" s="177"/>
      <c r="AU2275" s="176"/>
      <c r="AV2275" s="177"/>
      <c r="AW2275" s="176"/>
      <c r="AX2275" s="178"/>
      <c r="AY2275" s="178"/>
      <c r="AZ2275" s="178"/>
      <c r="BA2275" s="178"/>
      <c r="BB2275" s="178"/>
      <c r="BC2275" s="178"/>
      <c r="BD2275" s="178"/>
      <c r="BY2275" s="177"/>
      <c r="CF2275" s="178"/>
    </row>
    <row r="2276" spans="40:84" ht="18.75" customHeight="1" x14ac:dyDescent="0.2">
      <c r="AN2276" s="177"/>
      <c r="AO2276" s="176"/>
      <c r="AP2276" s="177"/>
      <c r="AQ2276" s="176"/>
      <c r="AR2276" s="177"/>
      <c r="AS2276" s="176"/>
      <c r="AT2276" s="177"/>
      <c r="AU2276" s="176"/>
      <c r="AV2276" s="177"/>
      <c r="AW2276" s="176"/>
      <c r="AX2276" s="178"/>
      <c r="AY2276" s="178"/>
      <c r="AZ2276" s="178"/>
      <c r="BA2276" s="178"/>
      <c r="BB2276" s="178"/>
      <c r="BC2276" s="178"/>
      <c r="BD2276" s="178"/>
      <c r="BY2276" s="177"/>
      <c r="CF2276" s="178"/>
    </row>
    <row r="2277" spans="40:84" ht="18.75" customHeight="1" x14ac:dyDescent="0.2">
      <c r="AN2277" s="177"/>
      <c r="AO2277" s="176"/>
      <c r="AP2277" s="177"/>
      <c r="AQ2277" s="176"/>
      <c r="AR2277" s="177"/>
      <c r="AS2277" s="176"/>
      <c r="AT2277" s="177"/>
      <c r="AU2277" s="176"/>
      <c r="AV2277" s="177"/>
      <c r="AW2277" s="176"/>
      <c r="AX2277" s="178"/>
      <c r="AY2277" s="178"/>
      <c r="AZ2277" s="178"/>
      <c r="BA2277" s="178"/>
      <c r="BB2277" s="178"/>
      <c r="BC2277" s="178"/>
      <c r="BD2277" s="178"/>
      <c r="BY2277" s="177"/>
      <c r="CF2277" s="178"/>
    </row>
    <row r="2278" spans="40:84" ht="18.75" customHeight="1" x14ac:dyDescent="0.2">
      <c r="AN2278" s="177"/>
      <c r="AO2278" s="176"/>
      <c r="AP2278" s="177"/>
      <c r="AQ2278" s="176"/>
      <c r="AR2278" s="177"/>
      <c r="AS2278" s="176"/>
      <c r="AT2278" s="177"/>
      <c r="AU2278" s="176"/>
      <c r="AV2278" s="177"/>
      <c r="AW2278" s="176"/>
      <c r="AX2278" s="178"/>
      <c r="AY2278" s="178"/>
      <c r="AZ2278" s="178"/>
      <c r="BA2278" s="178"/>
      <c r="BB2278" s="178"/>
      <c r="BC2278" s="178"/>
      <c r="BD2278" s="178"/>
      <c r="BY2278" s="177"/>
      <c r="CF2278" s="178"/>
    </row>
    <row r="2279" spans="40:84" ht="18.75" customHeight="1" x14ac:dyDescent="0.2">
      <c r="AN2279" s="177"/>
      <c r="AO2279" s="176"/>
      <c r="AP2279" s="177"/>
      <c r="AQ2279" s="176"/>
      <c r="AR2279" s="177"/>
      <c r="AS2279" s="176"/>
      <c r="AT2279" s="177"/>
      <c r="AU2279" s="176"/>
      <c r="AV2279" s="177"/>
      <c r="AW2279" s="176"/>
      <c r="AX2279" s="178"/>
      <c r="AY2279" s="178"/>
      <c r="AZ2279" s="178"/>
      <c r="BA2279" s="178"/>
      <c r="BB2279" s="178"/>
      <c r="BC2279" s="178"/>
      <c r="BD2279" s="178"/>
      <c r="BY2279" s="177"/>
      <c r="CF2279" s="178"/>
    </row>
    <row r="2280" spans="40:84" ht="18.75" customHeight="1" x14ac:dyDescent="0.2">
      <c r="AN2280" s="177"/>
      <c r="AO2280" s="176"/>
      <c r="AP2280" s="177"/>
      <c r="AQ2280" s="176"/>
      <c r="AR2280" s="177"/>
      <c r="AS2280" s="176"/>
      <c r="AT2280" s="177"/>
      <c r="AU2280" s="176"/>
      <c r="AV2280" s="177"/>
      <c r="AW2280" s="176"/>
      <c r="AX2280" s="178"/>
      <c r="AY2280" s="178"/>
      <c r="AZ2280" s="178"/>
      <c r="BA2280" s="178"/>
      <c r="BB2280" s="178"/>
      <c r="BC2280" s="178"/>
      <c r="BD2280" s="178"/>
      <c r="BY2280" s="177"/>
      <c r="CF2280" s="178"/>
    </row>
    <row r="2281" spans="40:84" ht="18.75" customHeight="1" x14ac:dyDescent="0.2">
      <c r="AN2281" s="177"/>
      <c r="AO2281" s="176"/>
      <c r="AP2281" s="177"/>
      <c r="AQ2281" s="176"/>
      <c r="AR2281" s="177"/>
      <c r="AS2281" s="176"/>
      <c r="AT2281" s="177"/>
      <c r="AU2281" s="176"/>
      <c r="AV2281" s="177"/>
      <c r="AW2281" s="176"/>
      <c r="AX2281" s="178"/>
      <c r="AY2281" s="178"/>
      <c r="AZ2281" s="178"/>
      <c r="BA2281" s="178"/>
      <c r="BB2281" s="178"/>
      <c r="BC2281" s="178"/>
      <c r="BD2281" s="178"/>
      <c r="BY2281" s="177"/>
      <c r="CF2281" s="178"/>
    </row>
    <row r="2282" spans="40:84" ht="18.75" customHeight="1" x14ac:dyDescent="0.2">
      <c r="AN2282" s="177"/>
      <c r="AO2282" s="176"/>
      <c r="AP2282" s="177"/>
      <c r="AQ2282" s="176"/>
      <c r="AR2282" s="177"/>
      <c r="AS2282" s="176"/>
      <c r="AT2282" s="177"/>
      <c r="AU2282" s="176"/>
      <c r="AV2282" s="177"/>
      <c r="AW2282" s="176"/>
      <c r="AX2282" s="178"/>
      <c r="AY2282" s="178"/>
      <c r="AZ2282" s="178"/>
      <c r="BA2282" s="178"/>
      <c r="BB2282" s="178"/>
      <c r="BC2282" s="178"/>
      <c r="BD2282" s="178"/>
      <c r="BY2282" s="177"/>
      <c r="CF2282" s="178"/>
    </row>
    <row r="2283" spans="40:84" ht="18.75" customHeight="1" x14ac:dyDescent="0.2">
      <c r="AN2283" s="177"/>
      <c r="AO2283" s="176"/>
      <c r="AP2283" s="177"/>
      <c r="AQ2283" s="176"/>
      <c r="AR2283" s="177"/>
      <c r="AS2283" s="176"/>
      <c r="AT2283" s="177"/>
      <c r="AU2283" s="176"/>
      <c r="AV2283" s="177"/>
      <c r="AW2283" s="176"/>
      <c r="AX2283" s="178"/>
      <c r="AY2283" s="178"/>
      <c r="AZ2283" s="178"/>
      <c r="BA2283" s="178"/>
      <c r="BB2283" s="178"/>
      <c r="BC2283" s="178"/>
      <c r="BD2283" s="178"/>
      <c r="BY2283" s="177"/>
      <c r="CF2283" s="178"/>
    </row>
    <row r="2284" spans="40:84" ht="18.75" customHeight="1" x14ac:dyDescent="0.2">
      <c r="AN2284" s="177"/>
      <c r="AO2284" s="176"/>
      <c r="AP2284" s="177"/>
      <c r="AQ2284" s="176"/>
      <c r="AR2284" s="177"/>
      <c r="AS2284" s="176"/>
      <c r="AT2284" s="177"/>
      <c r="AU2284" s="176"/>
      <c r="AV2284" s="177"/>
      <c r="AW2284" s="176"/>
      <c r="AX2284" s="178"/>
      <c r="AY2284" s="178"/>
      <c r="AZ2284" s="178"/>
      <c r="BA2284" s="178"/>
      <c r="BB2284" s="178"/>
      <c r="BC2284" s="178"/>
      <c r="BD2284" s="178"/>
      <c r="BY2284" s="177"/>
      <c r="CF2284" s="178"/>
    </row>
    <row r="2285" spans="40:84" ht="18.75" customHeight="1" x14ac:dyDescent="0.2">
      <c r="AN2285" s="177"/>
      <c r="AO2285" s="176"/>
      <c r="AP2285" s="177"/>
      <c r="AQ2285" s="176"/>
      <c r="AR2285" s="177"/>
      <c r="AS2285" s="176"/>
      <c r="AT2285" s="177"/>
      <c r="AU2285" s="176"/>
      <c r="AV2285" s="177"/>
      <c r="AW2285" s="176"/>
      <c r="AX2285" s="178"/>
      <c r="AY2285" s="178"/>
      <c r="AZ2285" s="178"/>
      <c r="BA2285" s="178"/>
      <c r="BB2285" s="178"/>
      <c r="BC2285" s="178"/>
      <c r="BD2285" s="178"/>
      <c r="BY2285" s="177"/>
      <c r="CF2285" s="178"/>
    </row>
    <row r="2286" spans="40:84" ht="18.75" customHeight="1" x14ac:dyDescent="0.2">
      <c r="AN2286" s="177"/>
      <c r="AO2286" s="176"/>
      <c r="AP2286" s="177"/>
      <c r="AQ2286" s="176"/>
      <c r="AR2286" s="177"/>
      <c r="AS2286" s="176"/>
      <c r="AT2286" s="177"/>
      <c r="AU2286" s="176"/>
      <c r="AV2286" s="177"/>
      <c r="AW2286" s="176"/>
      <c r="AX2286" s="178"/>
      <c r="AY2286" s="178"/>
      <c r="AZ2286" s="178"/>
      <c r="BA2286" s="178"/>
      <c r="BB2286" s="178"/>
      <c r="BC2286" s="178"/>
      <c r="BD2286" s="178"/>
      <c r="BY2286" s="177"/>
      <c r="CF2286" s="178"/>
    </row>
    <row r="2287" spans="40:84" ht="18.75" customHeight="1" x14ac:dyDescent="0.2">
      <c r="AN2287" s="177"/>
      <c r="AO2287" s="176"/>
      <c r="AP2287" s="177"/>
      <c r="AQ2287" s="176"/>
      <c r="AR2287" s="177"/>
      <c r="AS2287" s="176"/>
      <c r="AT2287" s="177"/>
      <c r="AU2287" s="176"/>
      <c r="AV2287" s="177"/>
      <c r="AW2287" s="176"/>
      <c r="AX2287" s="178"/>
      <c r="AY2287" s="178"/>
      <c r="AZ2287" s="178"/>
      <c r="BA2287" s="178"/>
      <c r="BB2287" s="178"/>
      <c r="BC2287" s="178"/>
      <c r="BD2287" s="178"/>
      <c r="BY2287" s="177"/>
      <c r="CF2287" s="178"/>
    </row>
    <row r="2288" spans="40:84" ht="18.75" customHeight="1" x14ac:dyDescent="0.2">
      <c r="AN2288" s="177"/>
      <c r="AO2288" s="176"/>
      <c r="AP2288" s="177"/>
      <c r="AQ2288" s="176"/>
      <c r="AR2288" s="177"/>
      <c r="AS2288" s="176"/>
      <c r="AT2288" s="177"/>
      <c r="AU2288" s="176"/>
      <c r="AV2288" s="177"/>
      <c r="AW2288" s="176"/>
      <c r="AX2288" s="178"/>
      <c r="AY2288" s="178"/>
      <c r="AZ2288" s="178"/>
      <c r="BA2288" s="178"/>
      <c r="BB2288" s="178"/>
      <c r="BC2288" s="178"/>
      <c r="BD2288" s="178"/>
      <c r="BY2288" s="177"/>
      <c r="CF2288" s="178"/>
    </row>
    <row r="2289" spans="40:84" ht="18.75" customHeight="1" x14ac:dyDescent="0.2">
      <c r="AN2289" s="177"/>
      <c r="AO2289" s="176"/>
      <c r="AP2289" s="177"/>
      <c r="AQ2289" s="176"/>
      <c r="AR2289" s="177"/>
      <c r="AS2289" s="176"/>
      <c r="AT2289" s="177"/>
      <c r="AU2289" s="176"/>
      <c r="AV2289" s="177"/>
      <c r="AW2289" s="176"/>
      <c r="AX2289" s="178"/>
      <c r="AY2289" s="178"/>
      <c r="AZ2289" s="178"/>
      <c r="BA2289" s="178"/>
      <c r="BB2289" s="178"/>
      <c r="BC2289" s="178"/>
      <c r="BD2289" s="178"/>
      <c r="BY2289" s="177"/>
      <c r="CF2289" s="178"/>
    </row>
    <row r="2290" spans="40:84" ht="18.75" customHeight="1" x14ac:dyDescent="0.2">
      <c r="AN2290" s="177"/>
      <c r="AO2290" s="176"/>
      <c r="AP2290" s="177"/>
      <c r="AQ2290" s="176"/>
      <c r="AR2290" s="177"/>
      <c r="AS2290" s="176"/>
      <c r="AT2290" s="177"/>
      <c r="AU2290" s="176"/>
      <c r="AV2290" s="177"/>
      <c r="AW2290" s="176"/>
      <c r="AX2290" s="178"/>
      <c r="AY2290" s="178"/>
      <c r="AZ2290" s="178"/>
      <c r="BA2290" s="178"/>
      <c r="BB2290" s="178"/>
      <c r="BC2290" s="178"/>
      <c r="BD2290" s="178"/>
      <c r="BY2290" s="177"/>
      <c r="CF2290" s="178"/>
    </row>
    <row r="2291" spans="40:84" ht="18.75" customHeight="1" x14ac:dyDescent="0.2">
      <c r="AN2291" s="177"/>
      <c r="AO2291" s="176"/>
      <c r="AP2291" s="177"/>
      <c r="AQ2291" s="176"/>
      <c r="AR2291" s="177"/>
      <c r="AS2291" s="176"/>
      <c r="AT2291" s="177"/>
      <c r="AU2291" s="176"/>
      <c r="AV2291" s="177"/>
      <c r="AW2291" s="176"/>
      <c r="AX2291" s="178"/>
      <c r="AY2291" s="178"/>
      <c r="AZ2291" s="178"/>
      <c r="BA2291" s="178"/>
      <c r="BB2291" s="178"/>
      <c r="BC2291" s="178"/>
      <c r="BD2291" s="178"/>
      <c r="BY2291" s="177"/>
      <c r="CF2291" s="178"/>
    </row>
    <row r="2292" spans="40:84" ht="18.75" customHeight="1" x14ac:dyDescent="0.2">
      <c r="AN2292" s="177"/>
      <c r="AO2292" s="176"/>
      <c r="AP2292" s="177"/>
      <c r="AQ2292" s="176"/>
      <c r="AR2292" s="177"/>
      <c r="AS2292" s="176"/>
      <c r="AT2292" s="177"/>
      <c r="AU2292" s="176"/>
      <c r="AV2292" s="177"/>
      <c r="AW2292" s="176"/>
      <c r="AX2292" s="178"/>
      <c r="AY2292" s="178"/>
      <c r="AZ2292" s="178"/>
      <c r="BA2292" s="178"/>
      <c r="BB2292" s="178"/>
      <c r="BC2292" s="178"/>
      <c r="BD2292" s="178"/>
      <c r="BY2292" s="177"/>
      <c r="CF2292" s="178"/>
    </row>
    <row r="2293" spans="40:84" ht="18.75" customHeight="1" x14ac:dyDescent="0.2">
      <c r="AN2293" s="177"/>
      <c r="AO2293" s="176"/>
      <c r="AP2293" s="177"/>
      <c r="AQ2293" s="176"/>
      <c r="AR2293" s="177"/>
      <c r="AS2293" s="176"/>
      <c r="AT2293" s="177"/>
      <c r="AU2293" s="176"/>
      <c r="AV2293" s="177"/>
      <c r="AW2293" s="176"/>
      <c r="AX2293" s="178"/>
      <c r="AY2293" s="178"/>
      <c r="AZ2293" s="178"/>
      <c r="BA2293" s="178"/>
      <c r="BB2293" s="178"/>
      <c r="BC2293" s="178"/>
      <c r="BD2293" s="178"/>
      <c r="BY2293" s="177"/>
      <c r="CF2293" s="178"/>
    </row>
    <row r="2294" spans="40:84" ht="18.75" customHeight="1" x14ac:dyDescent="0.2">
      <c r="AN2294" s="177"/>
      <c r="AO2294" s="176"/>
      <c r="AP2294" s="177"/>
      <c r="AQ2294" s="176"/>
      <c r="AR2294" s="177"/>
      <c r="AS2294" s="176"/>
      <c r="AT2294" s="177"/>
      <c r="AU2294" s="176"/>
      <c r="AV2294" s="177"/>
      <c r="AW2294" s="176"/>
      <c r="AX2294" s="178"/>
      <c r="AY2294" s="178"/>
      <c r="AZ2294" s="178"/>
      <c r="BA2294" s="178"/>
      <c r="BB2294" s="178"/>
      <c r="BC2294" s="178"/>
      <c r="BD2294" s="178"/>
      <c r="BY2294" s="177"/>
      <c r="CF2294" s="178"/>
    </row>
    <row r="2295" spans="40:84" ht="18.75" customHeight="1" x14ac:dyDescent="0.2">
      <c r="AN2295" s="177"/>
      <c r="AO2295" s="176"/>
      <c r="AP2295" s="177"/>
      <c r="AQ2295" s="176"/>
      <c r="AR2295" s="177"/>
      <c r="AS2295" s="176"/>
      <c r="AT2295" s="177"/>
      <c r="AU2295" s="176"/>
      <c r="AV2295" s="177"/>
      <c r="AW2295" s="176"/>
      <c r="AX2295" s="178"/>
      <c r="AY2295" s="178"/>
      <c r="AZ2295" s="178"/>
      <c r="BA2295" s="178"/>
      <c r="BB2295" s="178"/>
      <c r="BC2295" s="178"/>
      <c r="BD2295" s="178"/>
      <c r="BY2295" s="177"/>
      <c r="CF2295" s="178"/>
    </row>
    <row r="2296" spans="40:84" ht="18.75" customHeight="1" x14ac:dyDescent="0.2">
      <c r="AN2296" s="177"/>
      <c r="AO2296" s="176"/>
      <c r="AP2296" s="177"/>
      <c r="AQ2296" s="176"/>
      <c r="AR2296" s="177"/>
      <c r="AS2296" s="176"/>
      <c r="AT2296" s="177"/>
      <c r="AU2296" s="176"/>
      <c r="AV2296" s="177"/>
      <c r="AW2296" s="176"/>
      <c r="AX2296" s="178"/>
      <c r="AY2296" s="178"/>
      <c r="AZ2296" s="178"/>
      <c r="BA2296" s="178"/>
      <c r="BB2296" s="178"/>
      <c r="BC2296" s="178"/>
      <c r="BD2296" s="178"/>
      <c r="BY2296" s="177"/>
      <c r="CF2296" s="178"/>
    </row>
    <row r="2297" spans="40:84" ht="18.75" customHeight="1" x14ac:dyDescent="0.2">
      <c r="AN2297" s="177"/>
      <c r="AO2297" s="176"/>
      <c r="AP2297" s="177"/>
      <c r="AQ2297" s="176"/>
      <c r="AR2297" s="177"/>
      <c r="AS2297" s="176"/>
      <c r="AT2297" s="177"/>
      <c r="AU2297" s="176"/>
      <c r="AV2297" s="177"/>
      <c r="AW2297" s="176"/>
      <c r="AX2297" s="178"/>
      <c r="AY2297" s="178"/>
      <c r="AZ2297" s="178"/>
      <c r="BA2297" s="178"/>
      <c r="BB2297" s="178"/>
      <c r="BC2297" s="178"/>
      <c r="BD2297" s="178"/>
      <c r="BY2297" s="177"/>
      <c r="CF2297" s="178"/>
    </row>
    <row r="2298" spans="40:84" ht="18.75" customHeight="1" x14ac:dyDescent="0.2">
      <c r="AN2298" s="177"/>
      <c r="AO2298" s="176"/>
      <c r="AP2298" s="177"/>
      <c r="AQ2298" s="176"/>
      <c r="AR2298" s="177"/>
      <c r="AS2298" s="176"/>
      <c r="AT2298" s="177"/>
      <c r="AU2298" s="176"/>
      <c r="AV2298" s="177"/>
      <c r="AW2298" s="176"/>
      <c r="AX2298" s="178"/>
      <c r="AY2298" s="178"/>
      <c r="AZ2298" s="178"/>
      <c r="BA2298" s="178"/>
      <c r="BB2298" s="178"/>
      <c r="BC2298" s="178"/>
      <c r="BD2298" s="178"/>
      <c r="BY2298" s="177"/>
      <c r="CF2298" s="178"/>
    </row>
    <row r="2299" spans="40:84" ht="18.75" customHeight="1" x14ac:dyDescent="0.2">
      <c r="AN2299" s="177"/>
      <c r="AO2299" s="176"/>
      <c r="AP2299" s="177"/>
      <c r="AQ2299" s="176"/>
      <c r="AR2299" s="177"/>
      <c r="AS2299" s="176"/>
      <c r="AT2299" s="177"/>
      <c r="AU2299" s="176"/>
      <c r="AV2299" s="177"/>
      <c r="AW2299" s="176"/>
      <c r="AX2299" s="178"/>
      <c r="AY2299" s="178"/>
      <c r="AZ2299" s="178"/>
      <c r="BA2299" s="178"/>
      <c r="BB2299" s="178"/>
      <c r="BC2299" s="178"/>
      <c r="BD2299" s="178"/>
      <c r="BY2299" s="177"/>
      <c r="CF2299" s="178"/>
    </row>
    <row r="2300" spans="40:84" ht="18.75" customHeight="1" x14ac:dyDescent="0.2">
      <c r="AN2300" s="177"/>
      <c r="AO2300" s="176"/>
      <c r="AP2300" s="177"/>
      <c r="AQ2300" s="176"/>
      <c r="AR2300" s="177"/>
      <c r="AS2300" s="176"/>
      <c r="AT2300" s="177"/>
      <c r="AU2300" s="176"/>
      <c r="AV2300" s="177"/>
      <c r="AW2300" s="176"/>
      <c r="AX2300" s="178"/>
      <c r="AY2300" s="178"/>
      <c r="AZ2300" s="178"/>
      <c r="BA2300" s="178"/>
      <c r="BB2300" s="178"/>
      <c r="BC2300" s="178"/>
      <c r="BD2300" s="178"/>
      <c r="BY2300" s="177"/>
      <c r="CF2300" s="178"/>
    </row>
    <row r="2301" spans="40:84" ht="18.75" customHeight="1" x14ac:dyDescent="0.2">
      <c r="AN2301" s="177"/>
      <c r="AO2301" s="176"/>
      <c r="AP2301" s="177"/>
      <c r="AQ2301" s="176"/>
      <c r="AR2301" s="177"/>
      <c r="AS2301" s="176"/>
      <c r="AT2301" s="177"/>
      <c r="AU2301" s="176"/>
      <c r="AV2301" s="177"/>
      <c r="AW2301" s="176"/>
      <c r="AX2301" s="178"/>
      <c r="AY2301" s="178"/>
      <c r="AZ2301" s="178"/>
      <c r="BA2301" s="178"/>
      <c r="BB2301" s="178"/>
      <c r="BC2301" s="178"/>
      <c r="BD2301" s="178"/>
      <c r="BY2301" s="177"/>
      <c r="CF2301" s="178"/>
    </row>
    <row r="2302" spans="40:84" ht="18.75" customHeight="1" x14ac:dyDescent="0.2">
      <c r="AN2302" s="177"/>
      <c r="AO2302" s="176"/>
      <c r="AP2302" s="177"/>
      <c r="AQ2302" s="176"/>
      <c r="AR2302" s="177"/>
      <c r="AS2302" s="176"/>
      <c r="AT2302" s="177"/>
      <c r="AU2302" s="176"/>
      <c r="AV2302" s="177"/>
      <c r="AW2302" s="176"/>
      <c r="AX2302" s="178"/>
      <c r="AY2302" s="178"/>
      <c r="AZ2302" s="178"/>
      <c r="BA2302" s="178"/>
      <c r="BB2302" s="178"/>
      <c r="BC2302" s="178"/>
      <c r="BD2302" s="178"/>
      <c r="BY2302" s="177"/>
      <c r="CF2302" s="178"/>
    </row>
    <row r="2303" spans="40:84" ht="18.75" customHeight="1" x14ac:dyDescent="0.2">
      <c r="AN2303" s="177"/>
      <c r="AO2303" s="176"/>
      <c r="AP2303" s="177"/>
      <c r="AQ2303" s="176"/>
      <c r="AR2303" s="177"/>
      <c r="AS2303" s="176"/>
      <c r="AT2303" s="177"/>
      <c r="AU2303" s="176"/>
      <c r="AV2303" s="177"/>
      <c r="AW2303" s="176"/>
      <c r="AX2303" s="178"/>
      <c r="AY2303" s="178"/>
      <c r="AZ2303" s="178"/>
      <c r="BA2303" s="178"/>
      <c r="BB2303" s="178"/>
      <c r="BC2303" s="178"/>
      <c r="BD2303" s="178"/>
      <c r="BY2303" s="177"/>
      <c r="CF2303" s="178"/>
    </row>
    <row r="2304" spans="40:84" ht="18.75" customHeight="1" x14ac:dyDescent="0.2">
      <c r="AN2304" s="177"/>
      <c r="AO2304" s="176"/>
      <c r="AP2304" s="177"/>
      <c r="AQ2304" s="176"/>
      <c r="AR2304" s="177"/>
      <c r="AS2304" s="176"/>
      <c r="AT2304" s="177"/>
      <c r="AU2304" s="176"/>
      <c r="AV2304" s="177"/>
      <c r="AW2304" s="176"/>
      <c r="AX2304" s="178"/>
      <c r="AY2304" s="178"/>
      <c r="AZ2304" s="178"/>
      <c r="BA2304" s="178"/>
      <c r="BB2304" s="178"/>
      <c r="BC2304" s="178"/>
      <c r="BD2304" s="178"/>
      <c r="BY2304" s="177"/>
      <c r="CF2304" s="178"/>
    </row>
    <row r="2305" spans="40:84" ht="18.75" customHeight="1" x14ac:dyDescent="0.2">
      <c r="AN2305" s="177"/>
      <c r="AO2305" s="176"/>
      <c r="AP2305" s="177"/>
      <c r="AQ2305" s="176"/>
      <c r="AR2305" s="177"/>
      <c r="AS2305" s="176"/>
      <c r="AT2305" s="177"/>
      <c r="AU2305" s="176"/>
      <c r="AV2305" s="177"/>
      <c r="AW2305" s="176"/>
      <c r="AX2305" s="178"/>
      <c r="AY2305" s="178"/>
      <c r="AZ2305" s="178"/>
      <c r="BA2305" s="178"/>
      <c r="BB2305" s="178"/>
      <c r="BC2305" s="178"/>
      <c r="BD2305" s="178"/>
      <c r="BY2305" s="177"/>
      <c r="CF2305" s="178"/>
    </row>
    <row r="2306" spans="40:84" ht="18.75" customHeight="1" x14ac:dyDescent="0.2">
      <c r="AN2306" s="177"/>
      <c r="AO2306" s="176"/>
      <c r="AP2306" s="177"/>
      <c r="AQ2306" s="176"/>
      <c r="AR2306" s="177"/>
      <c r="AS2306" s="176"/>
      <c r="AT2306" s="177"/>
      <c r="AU2306" s="176"/>
      <c r="AV2306" s="177"/>
      <c r="AW2306" s="176"/>
      <c r="AX2306" s="178"/>
      <c r="AY2306" s="178"/>
      <c r="AZ2306" s="178"/>
      <c r="BA2306" s="178"/>
      <c r="BB2306" s="178"/>
      <c r="BC2306" s="178"/>
      <c r="BD2306" s="178"/>
      <c r="BY2306" s="177"/>
      <c r="CF2306" s="178"/>
    </row>
    <row r="2307" spans="40:84" ht="18.75" customHeight="1" x14ac:dyDescent="0.2">
      <c r="AN2307" s="177"/>
      <c r="AO2307" s="176"/>
      <c r="AP2307" s="177"/>
      <c r="AQ2307" s="176"/>
      <c r="AR2307" s="177"/>
      <c r="AS2307" s="176"/>
      <c r="AT2307" s="177"/>
      <c r="AU2307" s="176"/>
      <c r="AV2307" s="177"/>
      <c r="AW2307" s="176"/>
      <c r="AX2307" s="178"/>
      <c r="AY2307" s="178"/>
      <c r="AZ2307" s="178"/>
      <c r="BA2307" s="178"/>
      <c r="BB2307" s="178"/>
      <c r="BC2307" s="178"/>
      <c r="BD2307" s="178"/>
      <c r="BY2307" s="177"/>
      <c r="CF2307" s="178"/>
    </row>
    <row r="2308" spans="40:84" ht="18.75" customHeight="1" x14ac:dyDescent="0.2">
      <c r="AN2308" s="177"/>
      <c r="AO2308" s="176"/>
      <c r="AP2308" s="177"/>
      <c r="AQ2308" s="176"/>
      <c r="AR2308" s="177"/>
      <c r="AS2308" s="176"/>
      <c r="AT2308" s="177"/>
      <c r="AU2308" s="176"/>
      <c r="AV2308" s="177"/>
      <c r="AW2308" s="176"/>
      <c r="AX2308" s="178"/>
      <c r="AY2308" s="178"/>
      <c r="AZ2308" s="178"/>
      <c r="BA2308" s="178"/>
      <c r="BB2308" s="178"/>
      <c r="BC2308" s="178"/>
      <c r="BD2308" s="178"/>
      <c r="BY2308" s="177"/>
      <c r="CF2308" s="178"/>
    </row>
    <row r="2309" spans="40:84" ht="18.75" customHeight="1" x14ac:dyDescent="0.2">
      <c r="AN2309" s="177"/>
      <c r="AO2309" s="176"/>
      <c r="AP2309" s="177"/>
      <c r="AQ2309" s="176"/>
      <c r="AR2309" s="177"/>
      <c r="AS2309" s="176"/>
      <c r="AT2309" s="177"/>
      <c r="AU2309" s="176"/>
      <c r="AV2309" s="177"/>
      <c r="AW2309" s="176"/>
      <c r="AX2309" s="178"/>
      <c r="AY2309" s="178"/>
      <c r="AZ2309" s="178"/>
      <c r="BA2309" s="178"/>
      <c r="BB2309" s="178"/>
      <c r="BC2309" s="178"/>
      <c r="BD2309" s="178"/>
      <c r="BY2309" s="177"/>
      <c r="CF2309" s="178"/>
    </row>
    <row r="2310" spans="40:84" ht="18.75" customHeight="1" x14ac:dyDescent="0.2">
      <c r="AN2310" s="177"/>
      <c r="AO2310" s="176"/>
      <c r="AP2310" s="177"/>
      <c r="AQ2310" s="176"/>
      <c r="AR2310" s="177"/>
      <c r="AS2310" s="176"/>
      <c r="AT2310" s="177"/>
      <c r="AU2310" s="176"/>
      <c r="AV2310" s="177"/>
      <c r="AW2310" s="176"/>
      <c r="AX2310" s="178"/>
      <c r="AY2310" s="178"/>
      <c r="AZ2310" s="178"/>
      <c r="BA2310" s="178"/>
      <c r="BB2310" s="178"/>
      <c r="BC2310" s="178"/>
      <c r="BD2310" s="178"/>
      <c r="BY2310" s="177"/>
      <c r="CF2310" s="178"/>
    </row>
    <row r="2311" spans="40:84" ht="18.75" customHeight="1" x14ac:dyDescent="0.2">
      <c r="AN2311" s="177"/>
      <c r="AO2311" s="176"/>
      <c r="AP2311" s="177"/>
      <c r="AQ2311" s="176"/>
      <c r="AR2311" s="177"/>
      <c r="AS2311" s="176"/>
      <c r="AT2311" s="177"/>
      <c r="AU2311" s="176"/>
      <c r="AV2311" s="177"/>
      <c r="AW2311" s="176"/>
      <c r="AX2311" s="178"/>
      <c r="AY2311" s="178"/>
      <c r="AZ2311" s="178"/>
      <c r="BA2311" s="178"/>
      <c r="BB2311" s="178"/>
      <c r="BC2311" s="178"/>
      <c r="BD2311" s="178"/>
      <c r="BY2311" s="177"/>
      <c r="CF2311" s="178"/>
    </row>
    <row r="2312" spans="40:84" ht="18.75" customHeight="1" x14ac:dyDescent="0.2">
      <c r="AN2312" s="177"/>
      <c r="AO2312" s="176"/>
      <c r="AP2312" s="177"/>
      <c r="AQ2312" s="176"/>
      <c r="AR2312" s="177"/>
      <c r="AS2312" s="176"/>
      <c r="AT2312" s="177"/>
      <c r="AU2312" s="176"/>
      <c r="AV2312" s="177"/>
      <c r="AW2312" s="176"/>
      <c r="AX2312" s="178"/>
      <c r="AY2312" s="178"/>
      <c r="AZ2312" s="178"/>
      <c r="BA2312" s="178"/>
      <c r="BB2312" s="178"/>
      <c r="BC2312" s="178"/>
      <c r="BD2312" s="178"/>
      <c r="BY2312" s="177"/>
      <c r="CF2312" s="178"/>
    </row>
    <row r="2313" spans="40:84" ht="18.75" customHeight="1" x14ac:dyDescent="0.2">
      <c r="AN2313" s="177"/>
      <c r="AO2313" s="176"/>
      <c r="AP2313" s="177"/>
      <c r="AQ2313" s="176"/>
      <c r="AR2313" s="177"/>
      <c r="AS2313" s="176"/>
      <c r="AT2313" s="177"/>
      <c r="AU2313" s="176"/>
      <c r="AV2313" s="177"/>
      <c r="AW2313" s="176"/>
      <c r="AX2313" s="178"/>
      <c r="AY2313" s="178"/>
      <c r="AZ2313" s="178"/>
      <c r="BA2313" s="178"/>
      <c r="BB2313" s="178"/>
      <c r="BC2313" s="178"/>
      <c r="BD2313" s="178"/>
      <c r="BY2313" s="177"/>
      <c r="CF2313" s="178"/>
    </row>
    <row r="2314" spans="40:84" ht="18.75" customHeight="1" x14ac:dyDescent="0.2">
      <c r="AN2314" s="177"/>
      <c r="AO2314" s="176"/>
      <c r="AP2314" s="177"/>
      <c r="AQ2314" s="176"/>
      <c r="AR2314" s="177"/>
      <c r="AS2314" s="176"/>
      <c r="AT2314" s="177"/>
      <c r="AU2314" s="176"/>
      <c r="AV2314" s="177"/>
      <c r="AW2314" s="176"/>
      <c r="AX2314" s="178"/>
      <c r="AY2314" s="178"/>
      <c r="AZ2314" s="178"/>
      <c r="BA2314" s="178"/>
      <c r="BB2314" s="178"/>
      <c r="BC2314" s="178"/>
      <c r="BD2314" s="178"/>
      <c r="BY2314" s="177"/>
      <c r="CF2314" s="178"/>
    </row>
    <row r="2315" spans="40:84" ht="18.75" customHeight="1" x14ac:dyDescent="0.2">
      <c r="AN2315" s="177"/>
      <c r="AO2315" s="176"/>
      <c r="AP2315" s="177"/>
      <c r="AQ2315" s="176"/>
      <c r="AR2315" s="177"/>
      <c r="AS2315" s="176"/>
      <c r="AT2315" s="177"/>
      <c r="AU2315" s="176"/>
      <c r="AV2315" s="177"/>
      <c r="AW2315" s="176"/>
      <c r="AX2315" s="178"/>
      <c r="AY2315" s="178"/>
      <c r="AZ2315" s="178"/>
      <c r="BA2315" s="178"/>
      <c r="BB2315" s="178"/>
      <c r="BC2315" s="178"/>
      <c r="BD2315" s="178"/>
      <c r="BY2315" s="177"/>
      <c r="CF2315" s="178"/>
    </row>
    <row r="2316" spans="40:84" ht="18.75" customHeight="1" x14ac:dyDescent="0.2">
      <c r="AN2316" s="177"/>
      <c r="AO2316" s="176"/>
      <c r="AP2316" s="177"/>
      <c r="AQ2316" s="176"/>
      <c r="AR2316" s="177"/>
      <c r="AS2316" s="176"/>
      <c r="AT2316" s="177"/>
      <c r="AU2316" s="176"/>
      <c r="AV2316" s="177"/>
      <c r="AW2316" s="176"/>
      <c r="AX2316" s="178"/>
      <c r="AY2316" s="178"/>
      <c r="AZ2316" s="178"/>
      <c r="BA2316" s="178"/>
      <c r="BB2316" s="178"/>
      <c r="BC2316" s="178"/>
      <c r="BD2316" s="178"/>
      <c r="BY2316" s="177"/>
      <c r="CF2316" s="178"/>
    </row>
    <row r="2317" spans="40:84" ht="18.75" customHeight="1" x14ac:dyDescent="0.2">
      <c r="AN2317" s="177"/>
      <c r="AO2317" s="176"/>
      <c r="AP2317" s="177"/>
      <c r="AQ2317" s="176"/>
      <c r="AR2317" s="177"/>
      <c r="AS2317" s="176"/>
      <c r="AT2317" s="177"/>
      <c r="AU2317" s="176"/>
      <c r="AV2317" s="177"/>
      <c r="AW2317" s="176"/>
      <c r="AX2317" s="178"/>
      <c r="AY2317" s="178"/>
      <c r="AZ2317" s="178"/>
      <c r="BA2317" s="178"/>
      <c r="BB2317" s="178"/>
      <c r="BC2317" s="178"/>
      <c r="BD2317" s="178"/>
      <c r="BY2317" s="177"/>
      <c r="CF2317" s="178"/>
    </row>
    <row r="2318" spans="40:84" ht="18.75" customHeight="1" x14ac:dyDescent="0.2">
      <c r="AN2318" s="177"/>
      <c r="AO2318" s="176"/>
      <c r="AP2318" s="177"/>
      <c r="AQ2318" s="176"/>
      <c r="AR2318" s="177"/>
      <c r="AS2318" s="176"/>
      <c r="AT2318" s="177"/>
      <c r="AU2318" s="176"/>
      <c r="AV2318" s="177"/>
      <c r="AW2318" s="176"/>
      <c r="AX2318" s="178"/>
      <c r="AY2318" s="178"/>
      <c r="AZ2318" s="178"/>
      <c r="BA2318" s="178"/>
      <c r="BB2318" s="178"/>
      <c r="BC2318" s="178"/>
      <c r="BD2318" s="178"/>
      <c r="BY2318" s="177"/>
      <c r="CF2318" s="178"/>
    </row>
    <row r="2319" spans="40:84" ht="18.75" customHeight="1" x14ac:dyDescent="0.2">
      <c r="AN2319" s="177"/>
      <c r="AO2319" s="176"/>
      <c r="AP2319" s="177"/>
      <c r="AQ2319" s="176"/>
      <c r="AR2319" s="177"/>
      <c r="AS2319" s="176"/>
      <c r="AT2319" s="177"/>
      <c r="AU2319" s="176"/>
      <c r="AV2319" s="177"/>
      <c r="AW2319" s="176"/>
      <c r="AX2319" s="178"/>
      <c r="AY2319" s="178"/>
      <c r="AZ2319" s="178"/>
      <c r="BA2319" s="178"/>
      <c r="BB2319" s="178"/>
      <c r="BC2319" s="178"/>
      <c r="BD2319" s="178"/>
      <c r="BY2319" s="177"/>
      <c r="CF2319" s="178"/>
    </row>
    <row r="2320" spans="40:84" ht="18.75" customHeight="1" x14ac:dyDescent="0.2">
      <c r="AN2320" s="177"/>
      <c r="AO2320" s="176"/>
      <c r="AP2320" s="177"/>
      <c r="AQ2320" s="176"/>
      <c r="AR2320" s="177"/>
      <c r="AS2320" s="176"/>
      <c r="AT2320" s="177"/>
      <c r="AU2320" s="176"/>
      <c r="AV2320" s="177"/>
      <c r="AW2320" s="176"/>
      <c r="AX2320" s="178"/>
      <c r="AY2320" s="178"/>
      <c r="AZ2320" s="178"/>
      <c r="BA2320" s="178"/>
      <c r="BB2320" s="178"/>
      <c r="BC2320" s="178"/>
      <c r="BD2320" s="178"/>
      <c r="BY2320" s="177"/>
      <c r="CF2320" s="178"/>
    </row>
    <row r="2321" spans="40:84" ht="18.75" customHeight="1" x14ac:dyDescent="0.2">
      <c r="AN2321" s="177"/>
      <c r="AO2321" s="176"/>
      <c r="AP2321" s="177"/>
      <c r="AQ2321" s="176"/>
      <c r="AR2321" s="177"/>
      <c r="AS2321" s="176"/>
      <c r="AT2321" s="177"/>
      <c r="AU2321" s="176"/>
      <c r="AV2321" s="177"/>
      <c r="AW2321" s="176"/>
      <c r="AX2321" s="178"/>
      <c r="AY2321" s="178"/>
      <c r="AZ2321" s="178"/>
      <c r="BA2321" s="178"/>
      <c r="BB2321" s="178"/>
      <c r="BC2321" s="178"/>
      <c r="BD2321" s="178"/>
      <c r="BY2321" s="177"/>
      <c r="CF2321" s="178"/>
    </row>
    <row r="2322" spans="40:84" ht="18.75" customHeight="1" x14ac:dyDescent="0.2">
      <c r="AN2322" s="177"/>
      <c r="AO2322" s="176"/>
      <c r="AP2322" s="177"/>
      <c r="AQ2322" s="176"/>
      <c r="AR2322" s="177"/>
      <c r="AS2322" s="176"/>
      <c r="AT2322" s="177"/>
      <c r="AU2322" s="176"/>
      <c r="AV2322" s="177"/>
      <c r="AW2322" s="176"/>
      <c r="AX2322" s="178"/>
      <c r="AY2322" s="178"/>
      <c r="AZ2322" s="178"/>
      <c r="BA2322" s="178"/>
      <c r="BB2322" s="178"/>
      <c r="BC2322" s="178"/>
      <c r="BD2322" s="178"/>
      <c r="BY2322" s="177"/>
      <c r="CF2322" s="178"/>
    </row>
    <row r="2323" spans="40:84" ht="18.75" customHeight="1" x14ac:dyDescent="0.2">
      <c r="AN2323" s="177"/>
      <c r="AO2323" s="176"/>
      <c r="AP2323" s="177"/>
      <c r="AQ2323" s="176"/>
      <c r="AR2323" s="177"/>
      <c r="AS2323" s="176"/>
      <c r="AT2323" s="177"/>
      <c r="AU2323" s="176"/>
      <c r="AV2323" s="177"/>
      <c r="AW2323" s="176"/>
      <c r="AX2323" s="178"/>
      <c r="AY2323" s="178"/>
      <c r="AZ2323" s="178"/>
      <c r="BA2323" s="178"/>
      <c r="BB2323" s="178"/>
      <c r="BC2323" s="178"/>
      <c r="BD2323" s="178"/>
      <c r="BY2323" s="177"/>
      <c r="CF2323" s="178"/>
    </row>
    <row r="2324" spans="40:84" ht="18.75" customHeight="1" x14ac:dyDescent="0.2">
      <c r="AN2324" s="177"/>
      <c r="AO2324" s="176"/>
      <c r="AP2324" s="177"/>
      <c r="AQ2324" s="176"/>
      <c r="AR2324" s="177"/>
      <c r="AS2324" s="176"/>
      <c r="AT2324" s="177"/>
      <c r="AU2324" s="176"/>
      <c r="AV2324" s="177"/>
      <c r="AW2324" s="176"/>
      <c r="AX2324" s="178"/>
      <c r="AY2324" s="178"/>
      <c r="AZ2324" s="178"/>
      <c r="BA2324" s="178"/>
      <c r="BB2324" s="178"/>
      <c r="BC2324" s="178"/>
      <c r="BD2324" s="178"/>
      <c r="BY2324" s="177"/>
      <c r="CF2324" s="178"/>
    </row>
    <row r="2325" spans="40:84" ht="18.75" customHeight="1" x14ac:dyDescent="0.2">
      <c r="AN2325" s="177"/>
      <c r="AO2325" s="176"/>
      <c r="AP2325" s="177"/>
      <c r="AQ2325" s="176"/>
      <c r="AR2325" s="177"/>
      <c r="AS2325" s="176"/>
      <c r="AT2325" s="177"/>
      <c r="AU2325" s="176"/>
      <c r="AV2325" s="177"/>
      <c r="AW2325" s="176"/>
      <c r="AX2325" s="178"/>
      <c r="AY2325" s="178"/>
      <c r="AZ2325" s="178"/>
      <c r="BA2325" s="178"/>
      <c r="BB2325" s="178"/>
      <c r="BC2325" s="178"/>
      <c r="BD2325" s="178"/>
      <c r="BY2325" s="177"/>
      <c r="CF2325" s="178"/>
    </row>
    <row r="2326" spans="40:84" ht="18.75" customHeight="1" x14ac:dyDescent="0.2">
      <c r="AN2326" s="177"/>
      <c r="AO2326" s="176"/>
      <c r="AP2326" s="177"/>
      <c r="AQ2326" s="176"/>
      <c r="AR2326" s="177"/>
      <c r="AS2326" s="176"/>
      <c r="AT2326" s="177"/>
      <c r="AU2326" s="176"/>
      <c r="AV2326" s="177"/>
      <c r="AW2326" s="176"/>
      <c r="AX2326" s="178"/>
      <c r="AY2326" s="178"/>
      <c r="AZ2326" s="178"/>
      <c r="BA2326" s="178"/>
      <c r="BB2326" s="178"/>
      <c r="BC2326" s="178"/>
      <c r="BD2326" s="178"/>
      <c r="BY2326" s="177"/>
      <c r="CF2326" s="178"/>
    </row>
    <row r="2327" spans="40:84" ht="18.75" customHeight="1" x14ac:dyDescent="0.2">
      <c r="AN2327" s="177"/>
      <c r="AO2327" s="176"/>
      <c r="AP2327" s="177"/>
      <c r="AQ2327" s="176"/>
      <c r="AR2327" s="177"/>
      <c r="AS2327" s="176"/>
      <c r="AT2327" s="177"/>
      <c r="AU2327" s="176"/>
      <c r="AV2327" s="177"/>
      <c r="AW2327" s="176"/>
      <c r="AX2327" s="178"/>
      <c r="AY2327" s="178"/>
      <c r="AZ2327" s="178"/>
      <c r="BA2327" s="178"/>
      <c r="BB2327" s="178"/>
      <c r="BC2327" s="178"/>
      <c r="BD2327" s="178"/>
      <c r="BY2327" s="177"/>
      <c r="CF2327" s="178"/>
    </row>
    <row r="2328" spans="40:84" ht="18.75" customHeight="1" x14ac:dyDescent="0.2">
      <c r="AN2328" s="177"/>
      <c r="AO2328" s="176"/>
      <c r="AP2328" s="177"/>
      <c r="AQ2328" s="176"/>
      <c r="AR2328" s="177"/>
      <c r="AS2328" s="176"/>
      <c r="AT2328" s="177"/>
      <c r="AU2328" s="176"/>
      <c r="AV2328" s="177"/>
      <c r="AW2328" s="176"/>
      <c r="AX2328" s="178"/>
      <c r="AY2328" s="178"/>
      <c r="AZ2328" s="178"/>
      <c r="BA2328" s="178"/>
      <c r="BB2328" s="178"/>
      <c r="BC2328" s="178"/>
      <c r="BD2328" s="178"/>
      <c r="BY2328" s="177"/>
      <c r="CF2328" s="178"/>
    </row>
    <row r="2329" spans="40:84" ht="18.75" customHeight="1" x14ac:dyDescent="0.2">
      <c r="AN2329" s="177"/>
      <c r="AO2329" s="176"/>
      <c r="AP2329" s="177"/>
      <c r="AQ2329" s="176"/>
      <c r="AR2329" s="177"/>
      <c r="AS2329" s="176"/>
      <c r="AT2329" s="177"/>
      <c r="AU2329" s="176"/>
      <c r="AV2329" s="177"/>
      <c r="AW2329" s="176"/>
      <c r="AX2329" s="178"/>
      <c r="AY2329" s="178"/>
      <c r="AZ2329" s="178"/>
      <c r="BA2329" s="178"/>
      <c r="BB2329" s="178"/>
      <c r="BC2329" s="178"/>
      <c r="BD2329" s="178"/>
      <c r="BY2329" s="177"/>
      <c r="CF2329" s="178"/>
    </row>
    <row r="2330" spans="40:84" ht="18.75" customHeight="1" x14ac:dyDescent="0.2">
      <c r="AN2330" s="177"/>
      <c r="AO2330" s="176"/>
      <c r="AP2330" s="177"/>
      <c r="AQ2330" s="176"/>
      <c r="AR2330" s="177"/>
      <c r="AS2330" s="176"/>
      <c r="AT2330" s="177"/>
      <c r="AU2330" s="176"/>
      <c r="AV2330" s="177"/>
      <c r="AW2330" s="176"/>
      <c r="AX2330" s="178"/>
      <c r="AY2330" s="178"/>
      <c r="AZ2330" s="178"/>
      <c r="BA2330" s="178"/>
      <c r="BB2330" s="178"/>
      <c r="BC2330" s="178"/>
      <c r="BD2330" s="178"/>
      <c r="BY2330" s="177"/>
      <c r="CF2330" s="178"/>
    </row>
    <row r="2331" spans="40:84" ht="18.75" customHeight="1" x14ac:dyDescent="0.2">
      <c r="AN2331" s="177"/>
      <c r="AO2331" s="176"/>
      <c r="AP2331" s="177"/>
      <c r="AQ2331" s="176"/>
      <c r="AR2331" s="177"/>
      <c r="AS2331" s="176"/>
      <c r="AT2331" s="177"/>
      <c r="AU2331" s="176"/>
      <c r="AV2331" s="177"/>
      <c r="AW2331" s="176"/>
      <c r="AX2331" s="178"/>
      <c r="AY2331" s="178"/>
      <c r="AZ2331" s="178"/>
      <c r="BA2331" s="178"/>
      <c r="BB2331" s="178"/>
      <c r="BC2331" s="178"/>
      <c r="BD2331" s="178"/>
      <c r="BY2331" s="177"/>
      <c r="CF2331" s="178"/>
    </row>
    <row r="2332" spans="40:84" ht="18.75" customHeight="1" x14ac:dyDescent="0.2">
      <c r="AN2332" s="177"/>
      <c r="AO2332" s="176"/>
      <c r="AP2332" s="177"/>
      <c r="AQ2332" s="176"/>
      <c r="AR2332" s="177"/>
      <c r="AS2332" s="176"/>
      <c r="AT2332" s="177"/>
      <c r="AU2332" s="176"/>
      <c r="AV2332" s="177"/>
      <c r="AW2332" s="176"/>
      <c r="AX2332" s="178"/>
      <c r="AY2332" s="178"/>
      <c r="AZ2332" s="178"/>
      <c r="BA2332" s="178"/>
      <c r="BB2332" s="178"/>
      <c r="BC2332" s="178"/>
      <c r="BD2332" s="178"/>
      <c r="BY2332" s="177"/>
      <c r="CF2332" s="178"/>
    </row>
    <row r="2333" spans="40:84" ht="18.75" customHeight="1" x14ac:dyDescent="0.2">
      <c r="AN2333" s="177"/>
      <c r="AO2333" s="176"/>
      <c r="AP2333" s="177"/>
      <c r="AQ2333" s="176"/>
      <c r="AR2333" s="177"/>
      <c r="AS2333" s="176"/>
      <c r="AT2333" s="177"/>
      <c r="AU2333" s="176"/>
      <c r="AV2333" s="177"/>
      <c r="AW2333" s="176"/>
      <c r="AX2333" s="178"/>
      <c r="AY2333" s="178"/>
      <c r="AZ2333" s="178"/>
      <c r="BA2333" s="178"/>
      <c r="BB2333" s="178"/>
      <c r="BC2333" s="178"/>
      <c r="BD2333" s="178"/>
      <c r="BY2333" s="177"/>
      <c r="CF2333" s="178"/>
    </row>
    <row r="2334" spans="40:84" ht="18.75" customHeight="1" x14ac:dyDescent="0.2">
      <c r="AN2334" s="177"/>
      <c r="AO2334" s="176"/>
      <c r="AP2334" s="177"/>
      <c r="AQ2334" s="176"/>
      <c r="AR2334" s="177"/>
      <c r="AS2334" s="176"/>
      <c r="AT2334" s="177"/>
      <c r="AU2334" s="176"/>
      <c r="AV2334" s="177"/>
      <c r="AW2334" s="176"/>
      <c r="AX2334" s="178"/>
      <c r="AY2334" s="178"/>
      <c r="AZ2334" s="178"/>
      <c r="BA2334" s="178"/>
      <c r="BB2334" s="178"/>
      <c r="BC2334" s="178"/>
      <c r="BD2334" s="178"/>
      <c r="BY2334" s="177"/>
      <c r="CF2334" s="178"/>
    </row>
    <row r="2335" spans="40:84" ht="18.75" customHeight="1" x14ac:dyDescent="0.2">
      <c r="AN2335" s="177"/>
      <c r="AO2335" s="176"/>
      <c r="AP2335" s="177"/>
      <c r="AQ2335" s="176"/>
      <c r="AR2335" s="177"/>
      <c r="AS2335" s="176"/>
      <c r="AT2335" s="177"/>
      <c r="AU2335" s="176"/>
      <c r="AV2335" s="177"/>
      <c r="AW2335" s="176"/>
      <c r="AX2335" s="178"/>
      <c r="AY2335" s="178"/>
      <c r="AZ2335" s="178"/>
      <c r="BA2335" s="178"/>
      <c r="BB2335" s="178"/>
      <c r="BC2335" s="178"/>
      <c r="BD2335" s="178"/>
      <c r="BY2335" s="177"/>
      <c r="CF2335" s="178"/>
    </row>
    <row r="2336" spans="40:84" ht="18.75" customHeight="1" x14ac:dyDescent="0.2">
      <c r="AN2336" s="177"/>
      <c r="AO2336" s="176"/>
      <c r="AP2336" s="177"/>
      <c r="AQ2336" s="176"/>
      <c r="AR2336" s="177"/>
      <c r="AS2336" s="176"/>
      <c r="AT2336" s="177"/>
      <c r="AU2336" s="176"/>
      <c r="AV2336" s="177"/>
      <c r="AW2336" s="176"/>
      <c r="AX2336" s="178"/>
      <c r="AY2336" s="178"/>
      <c r="AZ2336" s="178"/>
      <c r="BA2336" s="178"/>
      <c r="BB2336" s="178"/>
      <c r="BC2336" s="178"/>
      <c r="BD2336" s="178"/>
      <c r="BY2336" s="177"/>
      <c r="CF2336" s="178"/>
    </row>
    <row r="2337" spans="40:84" ht="18.75" customHeight="1" x14ac:dyDescent="0.2">
      <c r="AN2337" s="177"/>
      <c r="AO2337" s="176"/>
      <c r="AP2337" s="177"/>
      <c r="AQ2337" s="176"/>
      <c r="AR2337" s="177"/>
      <c r="AS2337" s="176"/>
      <c r="AT2337" s="177"/>
      <c r="AU2337" s="176"/>
      <c r="AV2337" s="177"/>
      <c r="AW2337" s="176"/>
      <c r="AX2337" s="178"/>
      <c r="AY2337" s="178"/>
      <c r="AZ2337" s="178"/>
      <c r="BA2337" s="178"/>
      <c r="BB2337" s="178"/>
      <c r="BC2337" s="178"/>
      <c r="BD2337" s="178"/>
      <c r="BY2337" s="177"/>
      <c r="CF2337" s="178"/>
    </row>
    <row r="2338" spans="40:84" ht="18.75" customHeight="1" x14ac:dyDescent="0.2">
      <c r="AN2338" s="177"/>
      <c r="AO2338" s="176"/>
      <c r="AP2338" s="177"/>
      <c r="AQ2338" s="176"/>
      <c r="AR2338" s="177"/>
      <c r="AS2338" s="176"/>
      <c r="AT2338" s="177"/>
      <c r="AU2338" s="176"/>
      <c r="AV2338" s="177"/>
      <c r="AW2338" s="176"/>
      <c r="AX2338" s="178"/>
      <c r="AY2338" s="178"/>
      <c r="AZ2338" s="178"/>
      <c r="BA2338" s="178"/>
      <c r="BB2338" s="178"/>
      <c r="BC2338" s="178"/>
      <c r="BD2338" s="178"/>
      <c r="BY2338" s="177"/>
      <c r="CF2338" s="178"/>
    </row>
    <row r="2339" spans="40:84" ht="18.75" customHeight="1" x14ac:dyDescent="0.2">
      <c r="AN2339" s="177"/>
      <c r="AO2339" s="176"/>
      <c r="AP2339" s="177"/>
      <c r="AQ2339" s="176"/>
      <c r="AR2339" s="177"/>
      <c r="AS2339" s="176"/>
      <c r="AT2339" s="177"/>
      <c r="AU2339" s="176"/>
      <c r="AV2339" s="177"/>
      <c r="AW2339" s="176"/>
      <c r="AX2339" s="178"/>
      <c r="AY2339" s="178"/>
      <c r="AZ2339" s="178"/>
      <c r="BA2339" s="178"/>
      <c r="BB2339" s="178"/>
      <c r="BC2339" s="178"/>
      <c r="BD2339" s="178"/>
      <c r="BY2339" s="177"/>
      <c r="CF2339" s="178"/>
    </row>
    <row r="2340" spans="40:84" ht="18.75" customHeight="1" x14ac:dyDescent="0.2">
      <c r="AN2340" s="177"/>
      <c r="AO2340" s="176"/>
      <c r="AP2340" s="177"/>
      <c r="AQ2340" s="176"/>
      <c r="AR2340" s="177"/>
      <c r="AS2340" s="176"/>
      <c r="AT2340" s="177"/>
      <c r="AU2340" s="176"/>
      <c r="AV2340" s="177"/>
      <c r="AW2340" s="176"/>
      <c r="AX2340" s="178"/>
      <c r="AY2340" s="178"/>
      <c r="AZ2340" s="178"/>
      <c r="BA2340" s="178"/>
      <c r="BB2340" s="178"/>
      <c r="BC2340" s="178"/>
      <c r="BD2340" s="178"/>
      <c r="BY2340" s="177"/>
      <c r="CF2340" s="178"/>
    </row>
    <row r="2341" spans="40:84" ht="18.75" customHeight="1" x14ac:dyDescent="0.2">
      <c r="AN2341" s="177"/>
      <c r="AO2341" s="176"/>
      <c r="AP2341" s="177"/>
      <c r="AQ2341" s="176"/>
      <c r="AR2341" s="177"/>
      <c r="AS2341" s="176"/>
      <c r="AT2341" s="177"/>
      <c r="AU2341" s="176"/>
      <c r="AV2341" s="177"/>
      <c r="AW2341" s="176"/>
      <c r="AX2341" s="178"/>
      <c r="AY2341" s="178"/>
      <c r="AZ2341" s="178"/>
      <c r="BA2341" s="178"/>
      <c r="BB2341" s="178"/>
      <c r="BC2341" s="178"/>
      <c r="BD2341" s="178"/>
      <c r="BY2341" s="177"/>
      <c r="CF2341" s="178"/>
    </row>
    <row r="2342" spans="40:84" ht="18.75" customHeight="1" x14ac:dyDescent="0.2">
      <c r="AN2342" s="177"/>
      <c r="AO2342" s="176"/>
      <c r="AP2342" s="177"/>
      <c r="AQ2342" s="176"/>
      <c r="AR2342" s="177"/>
      <c r="AS2342" s="176"/>
      <c r="AT2342" s="177"/>
      <c r="AU2342" s="176"/>
      <c r="AV2342" s="177"/>
      <c r="AW2342" s="176"/>
      <c r="AX2342" s="178"/>
      <c r="AY2342" s="178"/>
      <c r="AZ2342" s="178"/>
      <c r="BA2342" s="178"/>
      <c r="BB2342" s="178"/>
      <c r="BC2342" s="178"/>
      <c r="BD2342" s="178"/>
      <c r="BY2342" s="177"/>
      <c r="CF2342" s="178"/>
    </row>
    <row r="2343" spans="40:84" ht="18.75" customHeight="1" x14ac:dyDescent="0.2">
      <c r="AN2343" s="177"/>
      <c r="AO2343" s="176"/>
      <c r="AP2343" s="177"/>
      <c r="AQ2343" s="176"/>
      <c r="AR2343" s="177"/>
      <c r="AS2343" s="176"/>
      <c r="AT2343" s="177"/>
      <c r="AU2343" s="176"/>
      <c r="AV2343" s="177"/>
      <c r="AW2343" s="176"/>
      <c r="AX2343" s="178"/>
      <c r="AY2343" s="178"/>
      <c r="AZ2343" s="178"/>
      <c r="BA2343" s="178"/>
      <c r="BB2343" s="178"/>
      <c r="BC2343" s="178"/>
      <c r="BD2343" s="178"/>
      <c r="BY2343" s="177"/>
      <c r="CF2343" s="178"/>
    </row>
    <row r="2344" spans="40:84" ht="18.75" customHeight="1" x14ac:dyDescent="0.2">
      <c r="AN2344" s="177"/>
      <c r="AO2344" s="176"/>
      <c r="AP2344" s="177"/>
      <c r="AQ2344" s="176"/>
      <c r="AR2344" s="177"/>
      <c r="AS2344" s="176"/>
      <c r="AT2344" s="177"/>
      <c r="AU2344" s="176"/>
      <c r="AV2344" s="177"/>
      <c r="AW2344" s="176"/>
      <c r="AX2344" s="178"/>
      <c r="AY2344" s="178"/>
      <c r="AZ2344" s="178"/>
      <c r="BA2344" s="178"/>
      <c r="BB2344" s="178"/>
      <c r="BC2344" s="178"/>
      <c r="BD2344" s="178"/>
      <c r="BY2344" s="177"/>
      <c r="CF2344" s="178"/>
    </row>
    <row r="2345" spans="40:84" ht="18.75" customHeight="1" x14ac:dyDescent="0.2">
      <c r="AN2345" s="177"/>
      <c r="AO2345" s="176"/>
      <c r="AP2345" s="177"/>
      <c r="AQ2345" s="176"/>
      <c r="AR2345" s="177"/>
      <c r="AS2345" s="176"/>
      <c r="AT2345" s="177"/>
      <c r="AU2345" s="176"/>
      <c r="AV2345" s="177"/>
      <c r="AW2345" s="176"/>
      <c r="AX2345" s="178"/>
      <c r="AY2345" s="178"/>
      <c r="AZ2345" s="178"/>
      <c r="BA2345" s="178"/>
      <c r="BB2345" s="178"/>
      <c r="BC2345" s="178"/>
      <c r="BD2345" s="178"/>
      <c r="BY2345" s="177"/>
      <c r="CF2345" s="178"/>
    </row>
    <row r="2346" spans="40:84" ht="18.75" customHeight="1" x14ac:dyDescent="0.2">
      <c r="AN2346" s="177"/>
      <c r="AO2346" s="176"/>
      <c r="AP2346" s="177"/>
      <c r="AQ2346" s="176"/>
      <c r="AR2346" s="177"/>
      <c r="AS2346" s="176"/>
      <c r="AT2346" s="177"/>
      <c r="AU2346" s="176"/>
      <c r="AV2346" s="177"/>
      <c r="AW2346" s="176"/>
      <c r="AX2346" s="178"/>
      <c r="AY2346" s="178"/>
      <c r="AZ2346" s="178"/>
      <c r="BA2346" s="178"/>
      <c r="BB2346" s="178"/>
      <c r="BC2346" s="178"/>
      <c r="BD2346" s="178"/>
      <c r="BY2346" s="177"/>
      <c r="CF2346" s="178"/>
    </row>
    <row r="2347" spans="40:84" ht="18.75" customHeight="1" x14ac:dyDescent="0.2">
      <c r="AN2347" s="177"/>
      <c r="AO2347" s="176"/>
      <c r="AP2347" s="177"/>
      <c r="AQ2347" s="176"/>
      <c r="AR2347" s="177"/>
      <c r="AS2347" s="176"/>
      <c r="AT2347" s="177"/>
      <c r="AU2347" s="176"/>
      <c r="AV2347" s="177"/>
      <c r="AW2347" s="176"/>
      <c r="AX2347" s="178"/>
      <c r="AY2347" s="178"/>
      <c r="AZ2347" s="178"/>
      <c r="BA2347" s="178"/>
      <c r="BB2347" s="178"/>
      <c r="BC2347" s="178"/>
      <c r="BD2347" s="178"/>
      <c r="BY2347" s="177"/>
      <c r="CF2347" s="178"/>
    </row>
    <row r="2348" spans="40:84" ht="18.75" customHeight="1" x14ac:dyDescent="0.2">
      <c r="AN2348" s="177"/>
      <c r="AO2348" s="176"/>
      <c r="AP2348" s="177"/>
      <c r="AQ2348" s="176"/>
      <c r="AR2348" s="177"/>
      <c r="AS2348" s="176"/>
      <c r="AT2348" s="177"/>
      <c r="AU2348" s="176"/>
      <c r="AV2348" s="177"/>
      <c r="AW2348" s="176"/>
      <c r="AX2348" s="178"/>
      <c r="AY2348" s="178"/>
      <c r="AZ2348" s="178"/>
      <c r="BA2348" s="178"/>
      <c r="BB2348" s="178"/>
      <c r="BC2348" s="178"/>
      <c r="BD2348" s="178"/>
      <c r="BY2348" s="177"/>
      <c r="CF2348" s="178"/>
    </row>
    <row r="2349" spans="40:84" ht="18.75" customHeight="1" x14ac:dyDescent="0.2">
      <c r="AN2349" s="177"/>
      <c r="AO2349" s="176"/>
      <c r="AP2349" s="177"/>
      <c r="AQ2349" s="176"/>
      <c r="AR2349" s="177"/>
      <c r="AS2349" s="176"/>
      <c r="AT2349" s="177"/>
      <c r="AU2349" s="176"/>
      <c r="AV2349" s="177"/>
      <c r="AW2349" s="176"/>
      <c r="AX2349" s="178"/>
      <c r="AY2349" s="178"/>
      <c r="AZ2349" s="178"/>
      <c r="BA2349" s="178"/>
      <c r="BB2349" s="178"/>
      <c r="BC2349" s="178"/>
      <c r="BD2349" s="178"/>
      <c r="BY2349" s="177"/>
      <c r="CF2349" s="178"/>
    </row>
    <row r="2350" spans="40:84" ht="18.75" customHeight="1" x14ac:dyDescent="0.2">
      <c r="AN2350" s="177"/>
      <c r="AO2350" s="176"/>
      <c r="AP2350" s="177"/>
      <c r="AQ2350" s="176"/>
      <c r="AR2350" s="177"/>
      <c r="AS2350" s="176"/>
      <c r="AT2350" s="177"/>
      <c r="AU2350" s="176"/>
      <c r="AV2350" s="177"/>
      <c r="AW2350" s="176"/>
      <c r="AX2350" s="178"/>
      <c r="AY2350" s="178"/>
      <c r="AZ2350" s="178"/>
      <c r="BA2350" s="178"/>
      <c r="BB2350" s="178"/>
      <c r="BC2350" s="178"/>
      <c r="BD2350" s="178"/>
      <c r="BY2350" s="177"/>
      <c r="CF2350" s="178"/>
    </row>
    <row r="2351" spans="40:84" ht="18.75" customHeight="1" x14ac:dyDescent="0.2">
      <c r="AN2351" s="177"/>
      <c r="AO2351" s="176"/>
      <c r="AP2351" s="177"/>
      <c r="AQ2351" s="176"/>
      <c r="AR2351" s="177"/>
      <c r="AS2351" s="176"/>
      <c r="AT2351" s="177"/>
      <c r="AU2351" s="176"/>
      <c r="AV2351" s="177"/>
      <c r="AW2351" s="176"/>
      <c r="AX2351" s="178"/>
      <c r="AY2351" s="178"/>
      <c r="AZ2351" s="178"/>
      <c r="BA2351" s="178"/>
      <c r="BB2351" s="178"/>
      <c r="BC2351" s="178"/>
      <c r="BD2351" s="178"/>
      <c r="BY2351" s="177"/>
      <c r="CF2351" s="178"/>
    </row>
    <row r="2352" spans="40:84" ht="18.75" customHeight="1" x14ac:dyDescent="0.2">
      <c r="AN2352" s="177"/>
      <c r="AO2352" s="176"/>
      <c r="AP2352" s="177"/>
      <c r="AQ2352" s="176"/>
      <c r="AR2352" s="177"/>
      <c r="AS2352" s="176"/>
      <c r="AT2352" s="177"/>
      <c r="AU2352" s="176"/>
      <c r="AV2352" s="177"/>
      <c r="AW2352" s="176"/>
      <c r="AX2352" s="178"/>
      <c r="AY2352" s="178"/>
      <c r="AZ2352" s="178"/>
      <c r="BA2352" s="178"/>
      <c r="BB2352" s="178"/>
      <c r="BC2352" s="178"/>
      <c r="BD2352" s="178"/>
      <c r="BY2352" s="177"/>
      <c r="CF2352" s="178"/>
    </row>
    <row r="2353" spans="40:84" ht="18.75" customHeight="1" x14ac:dyDescent="0.2">
      <c r="AN2353" s="177"/>
      <c r="AO2353" s="176"/>
      <c r="AP2353" s="177"/>
      <c r="AQ2353" s="176"/>
      <c r="AR2353" s="177"/>
      <c r="AS2353" s="176"/>
      <c r="AT2353" s="177"/>
      <c r="AU2353" s="176"/>
      <c r="AV2353" s="177"/>
      <c r="AW2353" s="176"/>
      <c r="AX2353" s="178"/>
      <c r="AY2353" s="178"/>
      <c r="AZ2353" s="178"/>
      <c r="BA2353" s="178"/>
      <c r="BB2353" s="178"/>
      <c r="BC2353" s="178"/>
      <c r="BD2353" s="178"/>
      <c r="BY2353" s="177"/>
      <c r="CF2353" s="178"/>
    </row>
    <row r="2354" spans="40:84" ht="18.75" customHeight="1" x14ac:dyDescent="0.2">
      <c r="AN2354" s="177"/>
      <c r="AO2354" s="176"/>
      <c r="AP2354" s="177"/>
      <c r="AQ2354" s="176"/>
      <c r="AR2354" s="177"/>
      <c r="AS2354" s="176"/>
      <c r="AT2354" s="177"/>
      <c r="AU2354" s="176"/>
      <c r="AV2354" s="177"/>
      <c r="AW2354" s="176"/>
      <c r="AX2354" s="178"/>
      <c r="AY2354" s="178"/>
      <c r="AZ2354" s="178"/>
      <c r="BA2354" s="178"/>
      <c r="BB2354" s="178"/>
      <c r="BC2354" s="178"/>
      <c r="BD2354" s="178"/>
      <c r="BY2354" s="177"/>
      <c r="CF2354" s="178"/>
    </row>
    <row r="2355" spans="40:84" ht="18.75" customHeight="1" x14ac:dyDescent="0.2">
      <c r="AN2355" s="177"/>
      <c r="AO2355" s="176"/>
      <c r="AP2355" s="177"/>
      <c r="AQ2355" s="176"/>
      <c r="AR2355" s="177"/>
      <c r="AS2355" s="176"/>
      <c r="AT2355" s="177"/>
      <c r="AU2355" s="176"/>
      <c r="AV2355" s="177"/>
      <c r="AW2355" s="176"/>
      <c r="AX2355" s="178"/>
      <c r="AY2355" s="178"/>
      <c r="AZ2355" s="178"/>
      <c r="BA2355" s="178"/>
      <c r="BB2355" s="178"/>
      <c r="BC2355" s="178"/>
      <c r="BD2355" s="178"/>
      <c r="BY2355" s="177"/>
      <c r="CF2355" s="178"/>
    </row>
    <row r="2356" spans="40:84" ht="18.75" customHeight="1" x14ac:dyDescent="0.2">
      <c r="AN2356" s="177"/>
      <c r="AO2356" s="176"/>
      <c r="AP2356" s="177"/>
      <c r="AQ2356" s="176"/>
      <c r="AR2356" s="177"/>
      <c r="AS2356" s="176"/>
      <c r="AT2356" s="177"/>
      <c r="AU2356" s="176"/>
      <c r="AV2356" s="177"/>
      <c r="AW2356" s="176"/>
      <c r="AX2356" s="178"/>
      <c r="AY2356" s="178"/>
      <c r="AZ2356" s="178"/>
      <c r="BA2356" s="178"/>
      <c r="BB2356" s="178"/>
      <c r="BC2356" s="178"/>
      <c r="BD2356" s="178"/>
      <c r="BY2356" s="177"/>
      <c r="CF2356" s="178"/>
    </row>
    <row r="2357" spans="40:84" ht="18.75" customHeight="1" x14ac:dyDescent="0.2">
      <c r="AN2357" s="177"/>
      <c r="AO2357" s="176"/>
      <c r="AP2357" s="177"/>
      <c r="AQ2357" s="176"/>
      <c r="AR2357" s="177"/>
      <c r="AS2357" s="176"/>
      <c r="AT2357" s="177"/>
      <c r="AU2357" s="176"/>
      <c r="AV2357" s="177"/>
      <c r="AW2357" s="176"/>
      <c r="AX2357" s="178"/>
      <c r="AY2357" s="178"/>
      <c r="AZ2357" s="178"/>
      <c r="BA2357" s="178"/>
      <c r="BB2357" s="178"/>
      <c r="BC2357" s="178"/>
      <c r="BD2357" s="178"/>
      <c r="BY2357" s="177"/>
      <c r="CF2357" s="178"/>
    </row>
    <row r="2358" spans="40:84" ht="18.75" customHeight="1" x14ac:dyDescent="0.2">
      <c r="AN2358" s="177"/>
      <c r="AO2358" s="176"/>
      <c r="AP2358" s="177"/>
      <c r="AQ2358" s="176"/>
      <c r="AR2358" s="177"/>
      <c r="AS2358" s="176"/>
      <c r="AT2358" s="177"/>
      <c r="AU2358" s="176"/>
      <c r="AV2358" s="177"/>
      <c r="AW2358" s="176"/>
      <c r="AX2358" s="178"/>
      <c r="AY2358" s="178"/>
      <c r="AZ2358" s="178"/>
      <c r="BA2358" s="178"/>
      <c r="BB2358" s="178"/>
      <c r="BC2358" s="178"/>
      <c r="BD2358" s="178"/>
      <c r="BY2358" s="177"/>
      <c r="CF2358" s="178"/>
    </row>
    <row r="2359" spans="40:84" ht="18.75" customHeight="1" x14ac:dyDescent="0.2">
      <c r="AN2359" s="177"/>
      <c r="AO2359" s="176"/>
      <c r="AP2359" s="177"/>
      <c r="AQ2359" s="176"/>
      <c r="AR2359" s="177"/>
      <c r="AS2359" s="176"/>
      <c r="AT2359" s="177"/>
      <c r="AU2359" s="176"/>
      <c r="AV2359" s="177"/>
      <c r="AW2359" s="176"/>
      <c r="AX2359" s="178"/>
      <c r="AY2359" s="178"/>
      <c r="AZ2359" s="178"/>
      <c r="BA2359" s="178"/>
      <c r="BB2359" s="178"/>
      <c r="BC2359" s="178"/>
      <c r="BD2359" s="178"/>
      <c r="BY2359" s="177"/>
      <c r="CF2359" s="178"/>
    </row>
    <row r="2360" spans="40:84" ht="18.75" customHeight="1" x14ac:dyDescent="0.2">
      <c r="AN2360" s="177"/>
      <c r="AO2360" s="176"/>
      <c r="AP2360" s="177"/>
      <c r="AQ2360" s="176"/>
      <c r="AR2360" s="177"/>
      <c r="AS2360" s="176"/>
      <c r="AT2360" s="177"/>
      <c r="AU2360" s="176"/>
      <c r="AV2360" s="177"/>
      <c r="AW2360" s="176"/>
      <c r="AX2360" s="178"/>
      <c r="AY2360" s="178"/>
      <c r="AZ2360" s="178"/>
      <c r="BA2360" s="178"/>
      <c r="BB2360" s="178"/>
      <c r="BC2360" s="178"/>
      <c r="BD2360" s="178"/>
      <c r="BY2360" s="177"/>
      <c r="CF2360" s="178"/>
    </row>
    <row r="2361" spans="40:84" ht="18.75" customHeight="1" x14ac:dyDescent="0.2">
      <c r="AN2361" s="177"/>
      <c r="AO2361" s="176"/>
      <c r="AP2361" s="177"/>
      <c r="AQ2361" s="176"/>
      <c r="AR2361" s="177"/>
      <c r="AS2361" s="176"/>
      <c r="AT2361" s="177"/>
      <c r="AU2361" s="176"/>
      <c r="AV2361" s="177"/>
      <c r="AW2361" s="176"/>
      <c r="AX2361" s="178"/>
      <c r="AY2361" s="178"/>
      <c r="AZ2361" s="178"/>
      <c r="BA2361" s="178"/>
      <c r="BB2361" s="178"/>
      <c r="BC2361" s="178"/>
      <c r="BD2361" s="178"/>
      <c r="BY2361" s="177"/>
      <c r="CF2361" s="178"/>
    </row>
    <row r="2362" spans="40:84" ht="18.75" customHeight="1" x14ac:dyDescent="0.2">
      <c r="AN2362" s="177"/>
      <c r="AO2362" s="176"/>
      <c r="AP2362" s="177"/>
      <c r="AQ2362" s="176"/>
      <c r="AR2362" s="177"/>
      <c r="AS2362" s="176"/>
      <c r="AT2362" s="177"/>
      <c r="AU2362" s="176"/>
      <c r="AV2362" s="177"/>
      <c r="AW2362" s="176"/>
      <c r="AX2362" s="178"/>
      <c r="AY2362" s="178"/>
      <c r="AZ2362" s="178"/>
      <c r="BA2362" s="178"/>
      <c r="BB2362" s="178"/>
      <c r="BC2362" s="178"/>
      <c r="BD2362" s="178"/>
      <c r="BY2362" s="177"/>
      <c r="CF2362" s="178"/>
    </row>
    <row r="2363" spans="40:84" ht="18.75" customHeight="1" x14ac:dyDescent="0.2">
      <c r="AN2363" s="177"/>
      <c r="AO2363" s="176"/>
      <c r="AP2363" s="177"/>
      <c r="AQ2363" s="176"/>
      <c r="AR2363" s="177"/>
      <c r="AS2363" s="176"/>
      <c r="AT2363" s="177"/>
      <c r="AU2363" s="176"/>
      <c r="AV2363" s="177"/>
      <c r="AW2363" s="176"/>
      <c r="AX2363" s="178"/>
      <c r="AY2363" s="178"/>
      <c r="AZ2363" s="178"/>
      <c r="BA2363" s="178"/>
      <c r="BB2363" s="178"/>
      <c r="BC2363" s="178"/>
      <c r="BD2363" s="178"/>
      <c r="BY2363" s="177"/>
      <c r="CF2363" s="178"/>
    </row>
    <row r="2364" spans="40:84" ht="18.75" customHeight="1" x14ac:dyDescent="0.2">
      <c r="AN2364" s="177"/>
      <c r="AO2364" s="176"/>
      <c r="AP2364" s="177"/>
      <c r="AQ2364" s="176"/>
      <c r="AR2364" s="177"/>
      <c r="AS2364" s="176"/>
      <c r="AT2364" s="177"/>
      <c r="AU2364" s="176"/>
      <c r="AV2364" s="177"/>
      <c r="AW2364" s="176"/>
      <c r="AX2364" s="178"/>
      <c r="AY2364" s="178"/>
      <c r="AZ2364" s="178"/>
      <c r="BA2364" s="178"/>
      <c r="BB2364" s="178"/>
      <c r="BC2364" s="178"/>
      <c r="BD2364" s="178"/>
      <c r="BY2364" s="177"/>
      <c r="CF2364" s="178"/>
    </row>
    <row r="2365" spans="40:84" ht="18.75" customHeight="1" x14ac:dyDescent="0.2">
      <c r="AN2365" s="177"/>
      <c r="AO2365" s="176"/>
      <c r="AP2365" s="177"/>
      <c r="AQ2365" s="176"/>
      <c r="AR2365" s="177"/>
      <c r="AS2365" s="176"/>
      <c r="AT2365" s="177"/>
      <c r="AU2365" s="176"/>
      <c r="AV2365" s="177"/>
      <c r="AW2365" s="176"/>
      <c r="AX2365" s="178"/>
      <c r="AY2365" s="178"/>
      <c r="AZ2365" s="178"/>
      <c r="BA2365" s="178"/>
      <c r="BB2365" s="178"/>
      <c r="BC2365" s="178"/>
      <c r="BD2365" s="178"/>
      <c r="BY2365" s="177"/>
      <c r="CF2365" s="178"/>
    </row>
    <row r="2366" spans="40:84" ht="18.75" customHeight="1" x14ac:dyDescent="0.2">
      <c r="AN2366" s="177"/>
      <c r="AO2366" s="176"/>
      <c r="AP2366" s="177"/>
      <c r="AQ2366" s="176"/>
      <c r="AR2366" s="177"/>
      <c r="AS2366" s="176"/>
      <c r="AT2366" s="177"/>
      <c r="AU2366" s="176"/>
      <c r="AV2366" s="177"/>
      <c r="AW2366" s="176"/>
      <c r="AX2366" s="178"/>
      <c r="AY2366" s="178"/>
      <c r="AZ2366" s="178"/>
      <c r="BA2366" s="178"/>
      <c r="BB2366" s="178"/>
      <c r="BC2366" s="178"/>
      <c r="BD2366" s="178"/>
      <c r="BY2366" s="177"/>
      <c r="CF2366" s="178"/>
    </row>
    <row r="2367" spans="40:84" ht="18.75" customHeight="1" x14ac:dyDescent="0.2">
      <c r="AN2367" s="177"/>
      <c r="AO2367" s="176"/>
      <c r="AP2367" s="177"/>
      <c r="AQ2367" s="176"/>
      <c r="AR2367" s="177"/>
      <c r="AS2367" s="176"/>
      <c r="AT2367" s="177"/>
      <c r="AU2367" s="176"/>
      <c r="AV2367" s="177"/>
      <c r="AW2367" s="176"/>
      <c r="AX2367" s="178"/>
      <c r="AY2367" s="178"/>
      <c r="AZ2367" s="178"/>
      <c r="BA2367" s="178"/>
      <c r="BB2367" s="178"/>
      <c r="BC2367" s="178"/>
      <c r="BD2367" s="178"/>
      <c r="BY2367" s="177"/>
      <c r="CF2367" s="178"/>
    </row>
    <row r="2368" spans="40:84" ht="18.75" customHeight="1" x14ac:dyDescent="0.2">
      <c r="AN2368" s="177"/>
      <c r="AO2368" s="176"/>
      <c r="AP2368" s="177"/>
      <c r="AQ2368" s="176"/>
      <c r="AR2368" s="177"/>
      <c r="AS2368" s="176"/>
      <c r="AT2368" s="177"/>
      <c r="AU2368" s="176"/>
      <c r="AV2368" s="177"/>
      <c r="AW2368" s="176"/>
      <c r="AX2368" s="178"/>
      <c r="AY2368" s="178"/>
      <c r="AZ2368" s="178"/>
      <c r="BA2368" s="178"/>
      <c r="BB2368" s="178"/>
      <c r="BC2368" s="178"/>
      <c r="BD2368" s="178"/>
      <c r="BY2368" s="177"/>
      <c r="CF2368" s="178"/>
    </row>
    <row r="2369" spans="40:84" ht="18.75" customHeight="1" x14ac:dyDescent="0.2">
      <c r="AN2369" s="177"/>
      <c r="AO2369" s="176"/>
      <c r="AP2369" s="177"/>
      <c r="AQ2369" s="176"/>
      <c r="AR2369" s="177"/>
      <c r="AS2369" s="176"/>
      <c r="AT2369" s="177"/>
      <c r="AU2369" s="176"/>
      <c r="AV2369" s="177"/>
      <c r="AW2369" s="176"/>
      <c r="AX2369" s="178"/>
      <c r="AY2369" s="178"/>
      <c r="AZ2369" s="178"/>
      <c r="BA2369" s="178"/>
      <c r="BB2369" s="178"/>
      <c r="BC2369" s="178"/>
      <c r="BD2369" s="178"/>
      <c r="BY2369" s="177"/>
      <c r="CF2369" s="178"/>
    </row>
    <row r="2370" spans="40:84" ht="18.75" customHeight="1" x14ac:dyDescent="0.2">
      <c r="AN2370" s="177"/>
      <c r="AO2370" s="176"/>
      <c r="AP2370" s="177"/>
      <c r="AQ2370" s="176"/>
      <c r="AR2370" s="177"/>
      <c r="AS2370" s="176"/>
      <c r="AT2370" s="177"/>
      <c r="AU2370" s="176"/>
      <c r="AV2370" s="177"/>
      <c r="AW2370" s="176"/>
      <c r="AX2370" s="178"/>
      <c r="AY2370" s="178"/>
      <c r="AZ2370" s="178"/>
      <c r="BA2370" s="178"/>
      <c r="BB2370" s="178"/>
      <c r="BC2370" s="178"/>
      <c r="BD2370" s="178"/>
      <c r="BY2370" s="177"/>
      <c r="CF2370" s="178"/>
    </row>
    <row r="2371" spans="40:84" ht="18.75" customHeight="1" x14ac:dyDescent="0.2">
      <c r="AN2371" s="177"/>
      <c r="AO2371" s="176"/>
      <c r="AP2371" s="177"/>
      <c r="AQ2371" s="176"/>
      <c r="AR2371" s="177"/>
      <c r="AS2371" s="176"/>
      <c r="AT2371" s="177"/>
      <c r="AU2371" s="176"/>
      <c r="AV2371" s="177"/>
      <c r="AW2371" s="176"/>
      <c r="AX2371" s="178"/>
      <c r="AY2371" s="178"/>
      <c r="AZ2371" s="178"/>
      <c r="BA2371" s="178"/>
      <c r="BB2371" s="178"/>
      <c r="BC2371" s="178"/>
      <c r="BD2371" s="178"/>
      <c r="BY2371" s="177"/>
      <c r="CF2371" s="178"/>
    </row>
    <row r="2372" spans="40:84" ht="18.75" customHeight="1" x14ac:dyDescent="0.2">
      <c r="AN2372" s="177"/>
      <c r="AO2372" s="176"/>
      <c r="AP2372" s="177"/>
      <c r="AQ2372" s="176"/>
      <c r="AR2372" s="177"/>
      <c r="AS2372" s="176"/>
      <c r="AT2372" s="177"/>
      <c r="AU2372" s="176"/>
      <c r="AV2372" s="177"/>
      <c r="AW2372" s="176"/>
      <c r="AX2372" s="178"/>
      <c r="AY2372" s="178"/>
      <c r="AZ2372" s="178"/>
      <c r="BA2372" s="178"/>
      <c r="BB2372" s="178"/>
      <c r="BC2372" s="178"/>
      <c r="BD2372" s="178"/>
      <c r="BY2372" s="177"/>
      <c r="CF2372" s="178"/>
    </row>
    <row r="2373" spans="40:84" ht="18.75" customHeight="1" x14ac:dyDescent="0.2">
      <c r="AN2373" s="177"/>
      <c r="AO2373" s="176"/>
      <c r="AP2373" s="177"/>
      <c r="AQ2373" s="176"/>
      <c r="AR2373" s="177"/>
      <c r="AS2373" s="176"/>
      <c r="AT2373" s="177"/>
      <c r="AU2373" s="176"/>
      <c r="AV2373" s="177"/>
      <c r="AW2373" s="176"/>
      <c r="AX2373" s="178"/>
      <c r="AY2373" s="178"/>
      <c r="AZ2373" s="178"/>
      <c r="BA2373" s="178"/>
      <c r="BB2373" s="178"/>
      <c r="BC2373" s="178"/>
      <c r="BD2373" s="178"/>
      <c r="BY2373" s="177"/>
      <c r="CF2373" s="178"/>
    </row>
    <row r="2374" spans="40:84" ht="18.75" customHeight="1" x14ac:dyDescent="0.2">
      <c r="AN2374" s="177"/>
      <c r="AO2374" s="176"/>
      <c r="AP2374" s="177"/>
      <c r="AQ2374" s="176"/>
      <c r="AR2374" s="177"/>
      <c r="AS2374" s="176"/>
      <c r="AT2374" s="177"/>
      <c r="AU2374" s="176"/>
      <c r="AV2374" s="177"/>
      <c r="AW2374" s="176"/>
      <c r="AX2374" s="178"/>
      <c r="AY2374" s="178"/>
      <c r="AZ2374" s="178"/>
      <c r="BA2374" s="178"/>
      <c r="BB2374" s="178"/>
      <c r="BC2374" s="178"/>
      <c r="BD2374" s="178"/>
      <c r="BY2374" s="177"/>
      <c r="CF2374" s="178"/>
    </row>
    <row r="2375" spans="40:84" ht="18.75" customHeight="1" x14ac:dyDescent="0.2">
      <c r="AN2375" s="177"/>
      <c r="AO2375" s="176"/>
      <c r="AP2375" s="177"/>
      <c r="AQ2375" s="176"/>
      <c r="AR2375" s="177"/>
      <c r="AS2375" s="176"/>
      <c r="AT2375" s="177"/>
      <c r="AU2375" s="176"/>
      <c r="AV2375" s="177"/>
      <c r="AW2375" s="176"/>
      <c r="AX2375" s="178"/>
      <c r="AY2375" s="178"/>
      <c r="AZ2375" s="178"/>
      <c r="BA2375" s="178"/>
      <c r="BB2375" s="178"/>
      <c r="BC2375" s="178"/>
      <c r="BD2375" s="178"/>
      <c r="BY2375" s="177"/>
      <c r="CF2375" s="178"/>
    </row>
    <row r="2376" spans="40:84" ht="18.75" customHeight="1" x14ac:dyDescent="0.2">
      <c r="AN2376" s="177"/>
      <c r="AO2376" s="176"/>
      <c r="AP2376" s="177"/>
      <c r="AQ2376" s="176"/>
      <c r="AR2376" s="177"/>
      <c r="AS2376" s="176"/>
      <c r="AT2376" s="177"/>
      <c r="AU2376" s="176"/>
      <c r="AV2376" s="177"/>
      <c r="AW2376" s="176"/>
      <c r="AX2376" s="178"/>
      <c r="AY2376" s="178"/>
      <c r="AZ2376" s="178"/>
      <c r="BA2376" s="178"/>
      <c r="BB2376" s="178"/>
      <c r="BC2376" s="178"/>
      <c r="BD2376" s="178"/>
      <c r="BY2376" s="177"/>
      <c r="CF2376" s="178"/>
    </row>
    <row r="2377" spans="40:84" ht="18.75" customHeight="1" x14ac:dyDescent="0.2">
      <c r="AN2377" s="177"/>
      <c r="AO2377" s="176"/>
      <c r="AP2377" s="177"/>
      <c r="AQ2377" s="176"/>
      <c r="AR2377" s="177"/>
      <c r="AS2377" s="176"/>
      <c r="AT2377" s="177"/>
      <c r="AU2377" s="176"/>
      <c r="AV2377" s="177"/>
      <c r="AW2377" s="176"/>
      <c r="AX2377" s="178"/>
      <c r="AY2377" s="178"/>
      <c r="AZ2377" s="178"/>
      <c r="BA2377" s="178"/>
      <c r="BB2377" s="178"/>
      <c r="BC2377" s="178"/>
      <c r="BD2377" s="178"/>
      <c r="BY2377" s="177"/>
      <c r="CF2377" s="178"/>
    </row>
    <row r="2378" spans="40:84" ht="18.75" customHeight="1" x14ac:dyDescent="0.2">
      <c r="AN2378" s="177"/>
      <c r="AO2378" s="176"/>
      <c r="AP2378" s="177"/>
      <c r="AQ2378" s="176"/>
      <c r="AR2378" s="177"/>
      <c r="AS2378" s="176"/>
      <c r="AT2378" s="177"/>
      <c r="AU2378" s="176"/>
      <c r="AV2378" s="177"/>
      <c r="AW2378" s="176"/>
      <c r="AX2378" s="178"/>
      <c r="AY2378" s="178"/>
      <c r="AZ2378" s="178"/>
      <c r="BA2378" s="178"/>
      <c r="BB2378" s="178"/>
      <c r="BC2378" s="178"/>
      <c r="BD2378" s="178"/>
      <c r="BY2378" s="177"/>
      <c r="CF2378" s="178"/>
    </row>
    <row r="2379" spans="40:84" ht="18.75" customHeight="1" x14ac:dyDescent="0.2">
      <c r="AN2379" s="177"/>
      <c r="AO2379" s="176"/>
      <c r="AP2379" s="177"/>
      <c r="AQ2379" s="176"/>
      <c r="AR2379" s="177"/>
      <c r="AS2379" s="176"/>
      <c r="AT2379" s="177"/>
      <c r="AU2379" s="176"/>
      <c r="AV2379" s="177"/>
      <c r="AW2379" s="176"/>
      <c r="AX2379" s="178"/>
      <c r="AY2379" s="178"/>
      <c r="AZ2379" s="178"/>
      <c r="BA2379" s="178"/>
      <c r="BB2379" s="178"/>
      <c r="BC2379" s="178"/>
      <c r="BD2379" s="178"/>
      <c r="BY2379" s="177"/>
      <c r="CF2379" s="178"/>
    </row>
    <row r="2380" spans="40:84" ht="18.75" customHeight="1" x14ac:dyDescent="0.2">
      <c r="AN2380" s="177"/>
      <c r="AO2380" s="176"/>
      <c r="AP2380" s="177"/>
      <c r="AQ2380" s="176"/>
      <c r="AR2380" s="177"/>
      <c r="AS2380" s="176"/>
      <c r="AT2380" s="177"/>
      <c r="AU2380" s="176"/>
      <c r="AV2380" s="177"/>
      <c r="AW2380" s="176"/>
      <c r="AX2380" s="178"/>
      <c r="AY2380" s="178"/>
      <c r="AZ2380" s="178"/>
      <c r="BA2380" s="178"/>
      <c r="BB2380" s="178"/>
      <c r="BC2380" s="178"/>
      <c r="BD2380" s="178"/>
      <c r="BY2380" s="177"/>
      <c r="CF2380" s="178"/>
    </row>
    <row r="2381" spans="40:84" ht="18.75" customHeight="1" x14ac:dyDescent="0.2">
      <c r="AN2381" s="177"/>
      <c r="AO2381" s="176"/>
      <c r="AP2381" s="177"/>
      <c r="AQ2381" s="176"/>
      <c r="AR2381" s="177"/>
      <c r="AS2381" s="176"/>
      <c r="AT2381" s="177"/>
      <c r="AU2381" s="176"/>
      <c r="AV2381" s="177"/>
      <c r="AW2381" s="176"/>
      <c r="AX2381" s="178"/>
      <c r="AY2381" s="178"/>
      <c r="AZ2381" s="178"/>
      <c r="BA2381" s="178"/>
      <c r="BB2381" s="178"/>
      <c r="BC2381" s="178"/>
      <c r="BD2381" s="178"/>
      <c r="BY2381" s="177"/>
      <c r="CF2381" s="178"/>
    </row>
    <row r="2382" spans="40:84" ht="18.75" customHeight="1" x14ac:dyDescent="0.2">
      <c r="AN2382" s="177"/>
      <c r="AO2382" s="176"/>
      <c r="AP2382" s="177"/>
      <c r="AQ2382" s="176"/>
      <c r="AR2382" s="177"/>
      <c r="AS2382" s="176"/>
      <c r="AT2382" s="177"/>
      <c r="AU2382" s="176"/>
      <c r="AV2382" s="177"/>
      <c r="AW2382" s="176"/>
      <c r="AX2382" s="178"/>
      <c r="AY2382" s="178"/>
      <c r="AZ2382" s="178"/>
      <c r="BA2382" s="178"/>
      <c r="BB2382" s="178"/>
      <c r="BC2382" s="178"/>
      <c r="BD2382" s="178"/>
      <c r="BY2382" s="177"/>
      <c r="CF2382" s="178"/>
    </row>
    <row r="2383" spans="40:84" ht="18.75" customHeight="1" x14ac:dyDescent="0.2">
      <c r="AN2383" s="177"/>
      <c r="AO2383" s="176"/>
      <c r="AP2383" s="177"/>
      <c r="AQ2383" s="176"/>
      <c r="AR2383" s="177"/>
      <c r="AS2383" s="176"/>
      <c r="AT2383" s="177"/>
      <c r="AU2383" s="176"/>
      <c r="AV2383" s="177"/>
      <c r="AW2383" s="176"/>
      <c r="AX2383" s="178"/>
      <c r="AY2383" s="178"/>
      <c r="AZ2383" s="178"/>
      <c r="BA2383" s="178"/>
      <c r="BB2383" s="178"/>
      <c r="BC2383" s="178"/>
      <c r="BD2383" s="178"/>
      <c r="BY2383" s="177"/>
      <c r="CF2383" s="178"/>
    </row>
    <row r="2384" spans="40:84" ht="18.75" customHeight="1" x14ac:dyDescent="0.2">
      <c r="AN2384" s="177"/>
      <c r="AO2384" s="176"/>
      <c r="AP2384" s="177"/>
      <c r="AQ2384" s="176"/>
      <c r="AR2384" s="177"/>
      <c r="AS2384" s="176"/>
      <c r="AT2384" s="177"/>
      <c r="AU2384" s="176"/>
      <c r="AV2384" s="177"/>
      <c r="AW2384" s="176"/>
      <c r="AX2384" s="178"/>
      <c r="AY2384" s="178"/>
      <c r="AZ2384" s="178"/>
      <c r="BA2384" s="178"/>
      <c r="BB2384" s="178"/>
      <c r="BC2384" s="178"/>
      <c r="BD2384" s="178"/>
      <c r="BY2384" s="177"/>
      <c r="CF2384" s="178"/>
    </row>
    <row r="2385" spans="40:84" ht="18.75" customHeight="1" x14ac:dyDescent="0.2">
      <c r="AN2385" s="177"/>
      <c r="AO2385" s="176"/>
      <c r="AP2385" s="177"/>
      <c r="AQ2385" s="176"/>
      <c r="AR2385" s="177"/>
      <c r="AS2385" s="176"/>
      <c r="AT2385" s="177"/>
      <c r="AU2385" s="176"/>
      <c r="AV2385" s="177"/>
      <c r="AW2385" s="176"/>
      <c r="AX2385" s="178"/>
      <c r="AY2385" s="178"/>
      <c r="AZ2385" s="178"/>
      <c r="BA2385" s="178"/>
      <c r="BB2385" s="178"/>
      <c r="BC2385" s="178"/>
      <c r="BD2385" s="178"/>
      <c r="BY2385" s="177"/>
      <c r="CF2385" s="178"/>
    </row>
    <row r="2386" spans="40:84" ht="18.75" customHeight="1" x14ac:dyDescent="0.2">
      <c r="AN2386" s="177"/>
      <c r="AO2386" s="176"/>
      <c r="AP2386" s="177"/>
      <c r="AQ2386" s="176"/>
      <c r="AR2386" s="177"/>
      <c r="AS2386" s="176"/>
      <c r="AT2386" s="177"/>
      <c r="AU2386" s="176"/>
      <c r="AV2386" s="177"/>
      <c r="AW2386" s="176"/>
      <c r="AX2386" s="178"/>
      <c r="AY2386" s="178"/>
      <c r="AZ2386" s="178"/>
      <c r="BA2386" s="178"/>
      <c r="BB2386" s="178"/>
      <c r="BC2386" s="178"/>
      <c r="BD2386" s="178"/>
      <c r="BY2386" s="177"/>
      <c r="CF2386" s="178"/>
    </row>
    <row r="2387" spans="40:84" ht="18.75" customHeight="1" x14ac:dyDescent="0.2">
      <c r="AN2387" s="177"/>
      <c r="AO2387" s="176"/>
      <c r="AP2387" s="177"/>
      <c r="AQ2387" s="176"/>
      <c r="AR2387" s="177"/>
      <c r="AS2387" s="176"/>
      <c r="AT2387" s="177"/>
      <c r="AU2387" s="176"/>
      <c r="AV2387" s="177"/>
      <c r="AW2387" s="176"/>
      <c r="AX2387" s="178"/>
      <c r="AY2387" s="178"/>
      <c r="AZ2387" s="178"/>
      <c r="BA2387" s="178"/>
      <c r="BB2387" s="178"/>
      <c r="BC2387" s="178"/>
      <c r="BD2387" s="178"/>
      <c r="BY2387" s="177"/>
      <c r="CF2387" s="178"/>
    </row>
    <row r="2388" spans="40:84" ht="18.75" customHeight="1" x14ac:dyDescent="0.2">
      <c r="AN2388" s="177"/>
      <c r="AO2388" s="176"/>
      <c r="AP2388" s="177"/>
      <c r="AQ2388" s="176"/>
      <c r="AR2388" s="177"/>
      <c r="AS2388" s="176"/>
      <c r="AT2388" s="177"/>
      <c r="AU2388" s="176"/>
      <c r="AV2388" s="177"/>
      <c r="AW2388" s="176"/>
      <c r="AX2388" s="178"/>
      <c r="AY2388" s="178"/>
      <c r="AZ2388" s="178"/>
      <c r="BA2388" s="178"/>
      <c r="BB2388" s="178"/>
      <c r="BC2388" s="178"/>
      <c r="BD2388" s="178"/>
      <c r="BY2388" s="177"/>
      <c r="CF2388" s="178"/>
    </row>
    <row r="2389" spans="40:84" ht="18.75" customHeight="1" x14ac:dyDescent="0.2">
      <c r="AN2389" s="177"/>
      <c r="AO2389" s="176"/>
      <c r="AP2389" s="177"/>
      <c r="AQ2389" s="176"/>
      <c r="AR2389" s="177"/>
      <c r="AS2389" s="176"/>
      <c r="AT2389" s="177"/>
      <c r="AU2389" s="176"/>
      <c r="AV2389" s="177"/>
      <c r="AW2389" s="176"/>
      <c r="AX2389" s="178"/>
      <c r="AY2389" s="178"/>
      <c r="AZ2389" s="178"/>
      <c r="BA2389" s="178"/>
      <c r="BB2389" s="178"/>
      <c r="BC2389" s="178"/>
      <c r="BD2389" s="178"/>
      <c r="BY2389" s="177"/>
      <c r="CF2389" s="178"/>
    </row>
    <row r="2390" spans="40:84" ht="18.75" customHeight="1" x14ac:dyDescent="0.2">
      <c r="AN2390" s="177"/>
      <c r="AO2390" s="176"/>
      <c r="AP2390" s="177"/>
      <c r="AQ2390" s="176"/>
      <c r="AR2390" s="177"/>
      <c r="AS2390" s="176"/>
      <c r="AT2390" s="177"/>
      <c r="AU2390" s="176"/>
      <c r="AV2390" s="177"/>
      <c r="AW2390" s="176"/>
      <c r="AX2390" s="178"/>
      <c r="AY2390" s="178"/>
      <c r="AZ2390" s="178"/>
      <c r="BA2390" s="178"/>
      <c r="BB2390" s="178"/>
      <c r="BC2390" s="178"/>
      <c r="BD2390" s="178"/>
      <c r="BY2390" s="177"/>
      <c r="CF2390" s="178"/>
    </row>
    <row r="2391" spans="40:84" ht="18.75" customHeight="1" x14ac:dyDescent="0.2">
      <c r="AN2391" s="177"/>
      <c r="AO2391" s="176"/>
      <c r="AP2391" s="177"/>
      <c r="AQ2391" s="176"/>
      <c r="AR2391" s="177"/>
      <c r="AS2391" s="176"/>
      <c r="AT2391" s="177"/>
      <c r="AU2391" s="176"/>
      <c r="AV2391" s="177"/>
      <c r="AW2391" s="176"/>
      <c r="AX2391" s="178"/>
      <c r="AY2391" s="178"/>
      <c r="AZ2391" s="178"/>
      <c r="BA2391" s="178"/>
      <c r="BB2391" s="178"/>
      <c r="BC2391" s="178"/>
      <c r="BD2391" s="178"/>
      <c r="BY2391" s="177"/>
      <c r="CF2391" s="178"/>
    </row>
    <row r="2392" spans="40:84" ht="18.75" customHeight="1" x14ac:dyDescent="0.2">
      <c r="AN2392" s="177"/>
      <c r="AO2392" s="176"/>
      <c r="AP2392" s="177"/>
      <c r="AQ2392" s="176"/>
      <c r="AR2392" s="177"/>
      <c r="AS2392" s="176"/>
      <c r="AT2392" s="177"/>
      <c r="AU2392" s="176"/>
      <c r="AV2392" s="177"/>
      <c r="AW2392" s="176"/>
      <c r="AX2392" s="178"/>
      <c r="AY2392" s="178"/>
      <c r="AZ2392" s="178"/>
      <c r="BA2392" s="178"/>
      <c r="BB2392" s="178"/>
      <c r="BC2392" s="178"/>
      <c r="BD2392" s="178"/>
      <c r="BY2392" s="177"/>
      <c r="CF2392" s="178"/>
    </row>
    <row r="2393" spans="40:84" ht="18.75" customHeight="1" x14ac:dyDescent="0.2">
      <c r="AN2393" s="177"/>
      <c r="AO2393" s="176"/>
      <c r="AP2393" s="177"/>
      <c r="AQ2393" s="176"/>
      <c r="AR2393" s="177"/>
      <c r="AS2393" s="176"/>
      <c r="AT2393" s="177"/>
      <c r="AU2393" s="176"/>
      <c r="AV2393" s="177"/>
      <c r="AW2393" s="176"/>
      <c r="AX2393" s="178"/>
      <c r="AY2393" s="178"/>
      <c r="AZ2393" s="178"/>
      <c r="BA2393" s="178"/>
      <c r="BB2393" s="178"/>
      <c r="BC2393" s="178"/>
      <c r="BD2393" s="178"/>
      <c r="BY2393" s="177"/>
      <c r="CF2393" s="178"/>
    </row>
    <row r="2394" spans="40:84" ht="18.75" customHeight="1" x14ac:dyDescent="0.2">
      <c r="AN2394" s="177"/>
      <c r="AO2394" s="176"/>
      <c r="AP2394" s="177"/>
      <c r="AQ2394" s="176"/>
      <c r="AR2394" s="177"/>
      <c r="AS2394" s="176"/>
      <c r="AT2394" s="177"/>
      <c r="AU2394" s="176"/>
      <c r="AV2394" s="177"/>
      <c r="AW2394" s="176"/>
      <c r="AX2394" s="178"/>
      <c r="AY2394" s="178"/>
      <c r="AZ2394" s="178"/>
      <c r="BA2394" s="178"/>
      <c r="BB2394" s="178"/>
      <c r="BC2394" s="178"/>
      <c r="BD2394" s="178"/>
      <c r="BY2394" s="177"/>
      <c r="CF2394" s="178"/>
    </row>
    <row r="2395" spans="40:84" ht="18.75" customHeight="1" x14ac:dyDescent="0.2">
      <c r="AN2395" s="177"/>
      <c r="AO2395" s="176"/>
      <c r="AP2395" s="177"/>
      <c r="AQ2395" s="176"/>
      <c r="AR2395" s="177"/>
      <c r="AS2395" s="176"/>
      <c r="AT2395" s="177"/>
      <c r="AU2395" s="176"/>
      <c r="AV2395" s="177"/>
      <c r="AW2395" s="176"/>
      <c r="AX2395" s="178"/>
      <c r="AY2395" s="178"/>
      <c r="AZ2395" s="178"/>
      <c r="BA2395" s="178"/>
      <c r="BB2395" s="178"/>
      <c r="BC2395" s="178"/>
      <c r="BD2395" s="178"/>
      <c r="BY2395" s="177"/>
      <c r="CF2395" s="178"/>
    </row>
    <row r="2396" spans="40:84" ht="18.75" customHeight="1" x14ac:dyDescent="0.2">
      <c r="AN2396" s="177"/>
      <c r="AO2396" s="176"/>
      <c r="AP2396" s="177"/>
      <c r="AQ2396" s="176"/>
      <c r="AR2396" s="177"/>
      <c r="AS2396" s="176"/>
      <c r="AT2396" s="177"/>
      <c r="AU2396" s="176"/>
      <c r="AV2396" s="177"/>
      <c r="AW2396" s="176"/>
      <c r="AX2396" s="178"/>
      <c r="AY2396" s="178"/>
      <c r="AZ2396" s="178"/>
      <c r="BA2396" s="178"/>
      <c r="BB2396" s="178"/>
      <c r="BC2396" s="178"/>
      <c r="BD2396" s="178"/>
      <c r="BY2396" s="177"/>
      <c r="CF2396" s="178"/>
    </row>
    <row r="2397" spans="40:84" ht="18.75" customHeight="1" x14ac:dyDescent="0.2">
      <c r="AN2397" s="177"/>
      <c r="AO2397" s="176"/>
      <c r="AP2397" s="177"/>
      <c r="AQ2397" s="176"/>
      <c r="AR2397" s="177"/>
      <c r="AS2397" s="176"/>
      <c r="AT2397" s="177"/>
      <c r="AU2397" s="176"/>
      <c r="AV2397" s="177"/>
      <c r="AW2397" s="176"/>
      <c r="AX2397" s="178"/>
      <c r="AY2397" s="178"/>
      <c r="AZ2397" s="178"/>
      <c r="BA2397" s="178"/>
      <c r="BB2397" s="178"/>
      <c r="BC2397" s="178"/>
      <c r="BD2397" s="178"/>
      <c r="BY2397" s="177"/>
      <c r="CF2397" s="178"/>
    </row>
    <row r="2398" spans="40:84" ht="18.75" customHeight="1" x14ac:dyDescent="0.2">
      <c r="AN2398" s="177"/>
      <c r="AO2398" s="176"/>
      <c r="AP2398" s="177"/>
      <c r="AQ2398" s="176"/>
      <c r="AR2398" s="177"/>
      <c r="AS2398" s="176"/>
      <c r="AT2398" s="177"/>
      <c r="AU2398" s="176"/>
      <c r="AV2398" s="177"/>
      <c r="AW2398" s="176"/>
      <c r="AX2398" s="178"/>
      <c r="AY2398" s="178"/>
      <c r="AZ2398" s="178"/>
      <c r="BA2398" s="178"/>
      <c r="BB2398" s="178"/>
      <c r="BC2398" s="178"/>
      <c r="BD2398" s="178"/>
      <c r="BY2398" s="177"/>
      <c r="CF2398" s="178"/>
    </row>
    <row r="2399" spans="40:84" ht="18.75" customHeight="1" x14ac:dyDescent="0.2">
      <c r="AN2399" s="177"/>
      <c r="AO2399" s="176"/>
      <c r="AP2399" s="177"/>
      <c r="AQ2399" s="176"/>
      <c r="AR2399" s="177"/>
      <c r="AS2399" s="176"/>
      <c r="AT2399" s="177"/>
      <c r="AU2399" s="176"/>
      <c r="AV2399" s="177"/>
      <c r="AW2399" s="176"/>
      <c r="AX2399" s="178"/>
      <c r="AY2399" s="178"/>
      <c r="AZ2399" s="178"/>
      <c r="BA2399" s="178"/>
      <c r="BB2399" s="178"/>
      <c r="BC2399" s="178"/>
      <c r="BD2399" s="178"/>
      <c r="BY2399" s="177"/>
      <c r="CF2399" s="178"/>
    </row>
    <row r="2400" spans="40:84" ht="18.75" customHeight="1" x14ac:dyDescent="0.2">
      <c r="AN2400" s="177"/>
      <c r="AO2400" s="176"/>
      <c r="AP2400" s="177"/>
      <c r="AQ2400" s="176"/>
      <c r="AR2400" s="177"/>
      <c r="AS2400" s="176"/>
      <c r="AT2400" s="177"/>
      <c r="AU2400" s="176"/>
      <c r="AV2400" s="177"/>
      <c r="AW2400" s="176"/>
      <c r="AX2400" s="178"/>
      <c r="AY2400" s="178"/>
      <c r="AZ2400" s="178"/>
      <c r="BA2400" s="178"/>
      <c r="BB2400" s="178"/>
      <c r="BC2400" s="178"/>
      <c r="BD2400" s="178"/>
      <c r="BY2400" s="177"/>
      <c r="CF2400" s="178"/>
    </row>
    <row r="2401" spans="40:84" ht="18.75" customHeight="1" x14ac:dyDescent="0.2">
      <c r="AN2401" s="177"/>
      <c r="AO2401" s="176"/>
      <c r="AP2401" s="177"/>
      <c r="AQ2401" s="176"/>
      <c r="AR2401" s="177"/>
      <c r="AS2401" s="176"/>
      <c r="AT2401" s="177"/>
      <c r="AU2401" s="176"/>
      <c r="AV2401" s="177"/>
      <c r="AW2401" s="176"/>
      <c r="AX2401" s="178"/>
      <c r="AY2401" s="178"/>
      <c r="AZ2401" s="178"/>
      <c r="BA2401" s="178"/>
      <c r="BB2401" s="178"/>
      <c r="BC2401" s="178"/>
      <c r="BD2401" s="178"/>
      <c r="BY2401" s="177"/>
      <c r="CF2401" s="178"/>
    </row>
    <row r="2402" spans="40:84" ht="18.75" customHeight="1" x14ac:dyDescent="0.2">
      <c r="AN2402" s="177"/>
      <c r="AO2402" s="176"/>
      <c r="AP2402" s="177"/>
      <c r="AQ2402" s="176"/>
      <c r="AR2402" s="177"/>
      <c r="AS2402" s="176"/>
      <c r="AT2402" s="177"/>
      <c r="AU2402" s="176"/>
      <c r="AV2402" s="177"/>
      <c r="AW2402" s="176"/>
      <c r="AX2402" s="178"/>
      <c r="AY2402" s="178"/>
      <c r="AZ2402" s="178"/>
      <c r="BA2402" s="178"/>
      <c r="BB2402" s="178"/>
      <c r="BC2402" s="178"/>
      <c r="BD2402" s="178"/>
      <c r="BY2402" s="177"/>
      <c r="CF2402" s="178"/>
    </row>
    <row r="2403" spans="40:84" ht="18.75" customHeight="1" x14ac:dyDescent="0.2">
      <c r="AN2403" s="177"/>
      <c r="AO2403" s="176"/>
      <c r="AP2403" s="177"/>
      <c r="AQ2403" s="176"/>
      <c r="AR2403" s="177"/>
      <c r="AS2403" s="176"/>
      <c r="AT2403" s="177"/>
      <c r="AU2403" s="176"/>
      <c r="AV2403" s="177"/>
      <c r="AW2403" s="176"/>
      <c r="AX2403" s="178"/>
      <c r="AY2403" s="178"/>
      <c r="AZ2403" s="178"/>
      <c r="BA2403" s="178"/>
      <c r="BB2403" s="178"/>
      <c r="BC2403" s="178"/>
      <c r="BD2403" s="178"/>
      <c r="BY2403" s="177"/>
      <c r="CF2403" s="178"/>
    </row>
    <row r="2404" spans="40:84" ht="18.75" customHeight="1" x14ac:dyDescent="0.2">
      <c r="AN2404" s="177"/>
      <c r="AO2404" s="176"/>
      <c r="AP2404" s="177"/>
      <c r="AQ2404" s="176"/>
      <c r="AR2404" s="177"/>
      <c r="AS2404" s="176"/>
      <c r="AT2404" s="177"/>
      <c r="AU2404" s="176"/>
      <c r="AV2404" s="177"/>
      <c r="AW2404" s="176"/>
      <c r="AX2404" s="178"/>
      <c r="AY2404" s="178"/>
      <c r="AZ2404" s="178"/>
      <c r="BA2404" s="178"/>
      <c r="BB2404" s="178"/>
      <c r="BC2404" s="178"/>
      <c r="BD2404" s="178"/>
      <c r="BY2404" s="177"/>
      <c r="CF2404" s="178"/>
    </row>
    <row r="2405" spans="40:84" ht="18.75" customHeight="1" x14ac:dyDescent="0.2">
      <c r="AN2405" s="177"/>
      <c r="AO2405" s="176"/>
      <c r="AP2405" s="177"/>
      <c r="AQ2405" s="176"/>
      <c r="AR2405" s="177"/>
      <c r="AS2405" s="176"/>
      <c r="AT2405" s="177"/>
      <c r="AU2405" s="176"/>
      <c r="AV2405" s="177"/>
      <c r="AW2405" s="176"/>
      <c r="AX2405" s="178"/>
      <c r="AY2405" s="178"/>
      <c r="AZ2405" s="178"/>
      <c r="BA2405" s="178"/>
      <c r="BB2405" s="178"/>
      <c r="BC2405" s="178"/>
      <c r="BD2405" s="178"/>
      <c r="BY2405" s="177"/>
      <c r="CF2405" s="178"/>
    </row>
    <row r="2406" spans="40:84" ht="18.75" customHeight="1" x14ac:dyDescent="0.2">
      <c r="AN2406" s="177"/>
      <c r="AO2406" s="176"/>
      <c r="AP2406" s="177"/>
      <c r="AQ2406" s="176"/>
      <c r="AR2406" s="177"/>
      <c r="AS2406" s="176"/>
      <c r="AT2406" s="177"/>
      <c r="AU2406" s="176"/>
      <c r="AV2406" s="177"/>
      <c r="AW2406" s="176"/>
      <c r="AX2406" s="178"/>
      <c r="AY2406" s="178"/>
      <c r="AZ2406" s="178"/>
      <c r="BA2406" s="178"/>
      <c r="BB2406" s="178"/>
      <c r="BC2406" s="178"/>
      <c r="BD2406" s="178"/>
      <c r="BY2406" s="177"/>
      <c r="CF2406" s="178"/>
    </row>
    <row r="2407" spans="40:84" ht="18.75" customHeight="1" x14ac:dyDescent="0.2">
      <c r="AN2407" s="177"/>
      <c r="AO2407" s="176"/>
      <c r="AP2407" s="177"/>
      <c r="AQ2407" s="176"/>
      <c r="AR2407" s="177"/>
      <c r="AS2407" s="176"/>
      <c r="AT2407" s="177"/>
      <c r="AU2407" s="176"/>
      <c r="AV2407" s="177"/>
      <c r="AW2407" s="176"/>
      <c r="AX2407" s="178"/>
      <c r="AY2407" s="178"/>
      <c r="AZ2407" s="178"/>
      <c r="BA2407" s="178"/>
      <c r="BB2407" s="178"/>
      <c r="BC2407" s="178"/>
      <c r="BD2407" s="178"/>
      <c r="BY2407" s="177"/>
      <c r="CF2407" s="178"/>
    </row>
    <row r="2408" spans="40:84" ht="18.75" customHeight="1" x14ac:dyDescent="0.2">
      <c r="AN2408" s="177"/>
      <c r="AO2408" s="176"/>
      <c r="AP2408" s="177"/>
      <c r="AQ2408" s="176"/>
      <c r="AR2408" s="177"/>
      <c r="AS2408" s="176"/>
      <c r="AT2408" s="177"/>
      <c r="AU2408" s="176"/>
      <c r="AV2408" s="177"/>
      <c r="AW2408" s="176"/>
      <c r="AX2408" s="178"/>
      <c r="AY2408" s="178"/>
      <c r="AZ2408" s="178"/>
      <c r="BA2408" s="178"/>
      <c r="BB2408" s="178"/>
      <c r="BC2408" s="178"/>
      <c r="BD2408" s="178"/>
      <c r="BY2408" s="177"/>
      <c r="CF2408" s="178"/>
    </row>
    <row r="2409" spans="40:84" ht="18.75" customHeight="1" x14ac:dyDescent="0.2">
      <c r="AN2409" s="177"/>
      <c r="AO2409" s="176"/>
      <c r="AP2409" s="177"/>
      <c r="AQ2409" s="176"/>
      <c r="AR2409" s="177"/>
      <c r="AS2409" s="176"/>
      <c r="AT2409" s="177"/>
      <c r="AU2409" s="176"/>
      <c r="AV2409" s="177"/>
      <c r="AW2409" s="176"/>
      <c r="AX2409" s="178"/>
      <c r="AY2409" s="178"/>
      <c r="AZ2409" s="178"/>
      <c r="BA2409" s="178"/>
      <c r="BB2409" s="178"/>
      <c r="BC2409" s="178"/>
      <c r="BD2409" s="178"/>
      <c r="BY2409" s="177"/>
      <c r="CF2409" s="178"/>
    </row>
    <row r="2410" spans="40:84" ht="18.75" customHeight="1" x14ac:dyDescent="0.2">
      <c r="AN2410" s="177"/>
      <c r="AO2410" s="176"/>
      <c r="AP2410" s="177"/>
      <c r="AQ2410" s="176"/>
      <c r="AR2410" s="177"/>
      <c r="AS2410" s="176"/>
      <c r="AT2410" s="177"/>
      <c r="AU2410" s="176"/>
      <c r="AV2410" s="177"/>
      <c r="AW2410" s="176"/>
      <c r="AX2410" s="178"/>
      <c r="AY2410" s="178"/>
      <c r="AZ2410" s="178"/>
      <c r="BA2410" s="178"/>
      <c r="BB2410" s="178"/>
      <c r="BC2410" s="178"/>
      <c r="BD2410" s="178"/>
      <c r="BY2410" s="177"/>
      <c r="CF2410" s="178"/>
    </row>
    <row r="2411" spans="40:84" ht="18.75" customHeight="1" x14ac:dyDescent="0.2">
      <c r="AN2411" s="177"/>
      <c r="AO2411" s="176"/>
      <c r="AP2411" s="177"/>
      <c r="AQ2411" s="176"/>
      <c r="AR2411" s="177"/>
      <c r="AS2411" s="176"/>
      <c r="AT2411" s="177"/>
      <c r="AU2411" s="176"/>
      <c r="AV2411" s="177"/>
      <c r="AW2411" s="176"/>
      <c r="AX2411" s="178"/>
      <c r="AY2411" s="178"/>
      <c r="AZ2411" s="178"/>
      <c r="BA2411" s="178"/>
      <c r="BB2411" s="178"/>
      <c r="BC2411" s="178"/>
      <c r="BD2411" s="178"/>
      <c r="BY2411" s="177"/>
      <c r="CF2411" s="178"/>
    </row>
    <row r="2412" spans="40:84" ht="18.75" customHeight="1" x14ac:dyDescent="0.2">
      <c r="AN2412" s="177"/>
      <c r="AO2412" s="176"/>
      <c r="AP2412" s="177"/>
      <c r="AQ2412" s="176"/>
      <c r="AR2412" s="177"/>
      <c r="AS2412" s="176"/>
      <c r="AT2412" s="177"/>
      <c r="AU2412" s="176"/>
      <c r="AV2412" s="177"/>
      <c r="AW2412" s="176"/>
      <c r="AX2412" s="178"/>
      <c r="AY2412" s="178"/>
      <c r="AZ2412" s="178"/>
      <c r="BA2412" s="178"/>
      <c r="BB2412" s="178"/>
      <c r="BC2412" s="178"/>
      <c r="BD2412" s="178"/>
      <c r="BY2412" s="177"/>
      <c r="CF2412" s="178"/>
    </row>
    <row r="2413" spans="40:84" ht="18.75" customHeight="1" x14ac:dyDescent="0.2">
      <c r="AN2413" s="177"/>
      <c r="AO2413" s="176"/>
      <c r="AP2413" s="177"/>
      <c r="AQ2413" s="176"/>
      <c r="AR2413" s="177"/>
      <c r="AS2413" s="176"/>
      <c r="AT2413" s="177"/>
      <c r="AU2413" s="176"/>
      <c r="AV2413" s="177"/>
      <c r="AW2413" s="176"/>
      <c r="AX2413" s="178"/>
      <c r="AY2413" s="178"/>
      <c r="AZ2413" s="178"/>
      <c r="BA2413" s="178"/>
      <c r="BB2413" s="178"/>
      <c r="BC2413" s="178"/>
      <c r="BD2413" s="178"/>
      <c r="BY2413" s="177"/>
      <c r="CF2413" s="178"/>
    </row>
    <row r="2414" spans="40:84" ht="18.75" customHeight="1" x14ac:dyDescent="0.2">
      <c r="AN2414" s="177"/>
      <c r="AO2414" s="176"/>
      <c r="AP2414" s="177"/>
      <c r="AQ2414" s="176"/>
      <c r="AR2414" s="177"/>
      <c r="AS2414" s="176"/>
      <c r="AT2414" s="177"/>
      <c r="AU2414" s="176"/>
      <c r="AV2414" s="177"/>
      <c r="AW2414" s="176"/>
      <c r="AX2414" s="178"/>
      <c r="AY2414" s="178"/>
      <c r="AZ2414" s="178"/>
      <c r="BA2414" s="178"/>
      <c r="BB2414" s="178"/>
      <c r="BC2414" s="178"/>
      <c r="BD2414" s="178"/>
      <c r="BY2414" s="177"/>
      <c r="CF2414" s="178"/>
    </row>
    <row r="2415" spans="40:84" ht="18.75" customHeight="1" x14ac:dyDescent="0.2">
      <c r="AN2415" s="177"/>
      <c r="AO2415" s="176"/>
      <c r="AP2415" s="177"/>
      <c r="AQ2415" s="176"/>
      <c r="AR2415" s="177"/>
      <c r="AS2415" s="176"/>
      <c r="AT2415" s="177"/>
      <c r="AU2415" s="176"/>
      <c r="AV2415" s="177"/>
      <c r="AW2415" s="176"/>
      <c r="AX2415" s="178"/>
      <c r="AY2415" s="178"/>
      <c r="AZ2415" s="178"/>
      <c r="BA2415" s="178"/>
      <c r="BB2415" s="178"/>
      <c r="BC2415" s="178"/>
      <c r="BD2415" s="178"/>
      <c r="BY2415" s="177"/>
      <c r="CF2415" s="178"/>
    </row>
    <row r="2416" spans="40:84" ht="18.75" customHeight="1" x14ac:dyDescent="0.2">
      <c r="AN2416" s="177"/>
      <c r="AO2416" s="176"/>
      <c r="AP2416" s="177"/>
      <c r="AQ2416" s="176"/>
      <c r="AR2416" s="177"/>
      <c r="AS2416" s="176"/>
      <c r="AT2416" s="177"/>
      <c r="AU2416" s="176"/>
      <c r="AV2416" s="177"/>
      <c r="AW2416" s="176"/>
      <c r="AX2416" s="178"/>
      <c r="AY2416" s="178"/>
      <c r="AZ2416" s="178"/>
      <c r="BA2416" s="178"/>
      <c r="BB2416" s="178"/>
      <c r="BC2416" s="178"/>
      <c r="BD2416" s="178"/>
      <c r="BY2416" s="177"/>
      <c r="CF2416" s="178"/>
    </row>
    <row r="2417" spans="40:84" ht="18.75" customHeight="1" x14ac:dyDescent="0.2">
      <c r="AN2417" s="177"/>
      <c r="AO2417" s="176"/>
      <c r="AP2417" s="177"/>
      <c r="AQ2417" s="176"/>
      <c r="AR2417" s="177"/>
      <c r="AS2417" s="176"/>
      <c r="AT2417" s="177"/>
      <c r="AU2417" s="176"/>
      <c r="AV2417" s="177"/>
      <c r="AW2417" s="176"/>
      <c r="AX2417" s="178"/>
      <c r="AY2417" s="178"/>
      <c r="AZ2417" s="178"/>
      <c r="BA2417" s="178"/>
      <c r="BB2417" s="178"/>
      <c r="BC2417" s="178"/>
      <c r="BD2417" s="178"/>
      <c r="BY2417" s="177"/>
      <c r="CF2417" s="178"/>
    </row>
    <row r="2418" spans="40:84" ht="18.75" customHeight="1" x14ac:dyDescent="0.2">
      <c r="AN2418" s="177"/>
      <c r="AO2418" s="176"/>
      <c r="AP2418" s="177"/>
      <c r="AQ2418" s="176"/>
      <c r="AR2418" s="177"/>
      <c r="AS2418" s="176"/>
      <c r="AT2418" s="177"/>
      <c r="AU2418" s="176"/>
      <c r="AV2418" s="177"/>
      <c r="AW2418" s="176"/>
      <c r="AX2418" s="178"/>
      <c r="AY2418" s="178"/>
      <c r="AZ2418" s="178"/>
      <c r="BA2418" s="178"/>
      <c r="BB2418" s="178"/>
      <c r="BC2418" s="178"/>
      <c r="BD2418" s="178"/>
      <c r="BY2418" s="177"/>
      <c r="CF2418" s="178"/>
    </row>
    <row r="2419" spans="40:84" ht="18.75" customHeight="1" x14ac:dyDescent="0.2">
      <c r="AN2419" s="177"/>
      <c r="AO2419" s="176"/>
      <c r="AP2419" s="177"/>
      <c r="AQ2419" s="176"/>
      <c r="AR2419" s="177"/>
      <c r="AS2419" s="176"/>
      <c r="AT2419" s="177"/>
      <c r="AU2419" s="176"/>
      <c r="AV2419" s="177"/>
      <c r="AW2419" s="176"/>
      <c r="AX2419" s="178"/>
      <c r="AY2419" s="178"/>
      <c r="AZ2419" s="178"/>
      <c r="BA2419" s="178"/>
      <c r="BB2419" s="178"/>
      <c r="BC2419" s="178"/>
      <c r="BD2419" s="178"/>
      <c r="BY2419" s="177"/>
      <c r="CF2419" s="178"/>
    </row>
    <row r="2420" spans="40:84" ht="18.75" customHeight="1" x14ac:dyDescent="0.2">
      <c r="AN2420" s="177"/>
      <c r="AO2420" s="176"/>
      <c r="AP2420" s="177"/>
      <c r="AQ2420" s="176"/>
      <c r="AR2420" s="177"/>
      <c r="AS2420" s="176"/>
      <c r="AT2420" s="177"/>
      <c r="AU2420" s="176"/>
      <c r="AV2420" s="177"/>
      <c r="AW2420" s="176"/>
      <c r="AX2420" s="178"/>
      <c r="AY2420" s="178"/>
      <c r="AZ2420" s="178"/>
      <c r="BA2420" s="178"/>
      <c r="BB2420" s="178"/>
      <c r="BC2420" s="178"/>
      <c r="BD2420" s="178"/>
      <c r="BY2420" s="177"/>
      <c r="CF2420" s="178"/>
    </row>
    <row r="2421" spans="40:84" ht="18.75" customHeight="1" x14ac:dyDescent="0.2">
      <c r="AN2421" s="177"/>
      <c r="AO2421" s="176"/>
      <c r="AP2421" s="177"/>
      <c r="AQ2421" s="176"/>
      <c r="AR2421" s="177"/>
      <c r="AS2421" s="176"/>
      <c r="AT2421" s="177"/>
      <c r="AU2421" s="176"/>
      <c r="AV2421" s="177"/>
      <c r="AW2421" s="176"/>
      <c r="AX2421" s="178"/>
      <c r="AY2421" s="178"/>
      <c r="AZ2421" s="178"/>
      <c r="BA2421" s="178"/>
      <c r="BB2421" s="178"/>
      <c r="BC2421" s="178"/>
      <c r="BD2421" s="178"/>
      <c r="BY2421" s="177"/>
      <c r="CF2421" s="178"/>
    </row>
    <row r="2422" spans="40:84" ht="18.75" customHeight="1" x14ac:dyDescent="0.2">
      <c r="AN2422" s="177"/>
      <c r="AO2422" s="176"/>
      <c r="AP2422" s="177"/>
      <c r="AQ2422" s="176"/>
      <c r="AR2422" s="177"/>
      <c r="AS2422" s="176"/>
      <c r="AT2422" s="177"/>
      <c r="AU2422" s="176"/>
      <c r="AV2422" s="177"/>
      <c r="AW2422" s="176"/>
      <c r="AX2422" s="178"/>
      <c r="AY2422" s="178"/>
      <c r="AZ2422" s="178"/>
      <c r="BA2422" s="178"/>
      <c r="BB2422" s="178"/>
      <c r="BC2422" s="178"/>
      <c r="BD2422" s="178"/>
      <c r="BY2422" s="177"/>
      <c r="CF2422" s="178"/>
    </row>
    <row r="2423" spans="40:84" ht="18.75" customHeight="1" x14ac:dyDescent="0.2">
      <c r="AN2423" s="177"/>
      <c r="AO2423" s="176"/>
      <c r="AP2423" s="177"/>
      <c r="AQ2423" s="176"/>
      <c r="AR2423" s="177"/>
      <c r="AS2423" s="176"/>
      <c r="AT2423" s="177"/>
      <c r="AU2423" s="176"/>
      <c r="AV2423" s="177"/>
      <c r="AW2423" s="176"/>
      <c r="AX2423" s="178"/>
      <c r="AY2423" s="178"/>
      <c r="AZ2423" s="178"/>
      <c r="BA2423" s="178"/>
      <c r="BB2423" s="178"/>
      <c r="BC2423" s="178"/>
      <c r="BD2423" s="178"/>
      <c r="BY2423" s="177"/>
      <c r="CF2423" s="178"/>
    </row>
    <row r="2424" spans="40:84" ht="18.75" customHeight="1" x14ac:dyDescent="0.2">
      <c r="AN2424" s="177"/>
      <c r="AO2424" s="176"/>
      <c r="AP2424" s="177"/>
      <c r="AQ2424" s="176"/>
      <c r="AR2424" s="177"/>
      <c r="AS2424" s="176"/>
      <c r="AT2424" s="177"/>
      <c r="AU2424" s="176"/>
      <c r="AV2424" s="177"/>
      <c r="AW2424" s="176"/>
      <c r="AX2424" s="178"/>
      <c r="AY2424" s="178"/>
      <c r="AZ2424" s="178"/>
      <c r="BA2424" s="178"/>
      <c r="BB2424" s="178"/>
      <c r="BC2424" s="178"/>
      <c r="BD2424" s="178"/>
      <c r="BY2424" s="177"/>
      <c r="CF2424" s="178"/>
    </row>
    <row r="2425" spans="40:84" ht="18.75" customHeight="1" x14ac:dyDescent="0.2">
      <c r="AN2425" s="177"/>
      <c r="AO2425" s="176"/>
      <c r="AP2425" s="177"/>
      <c r="AQ2425" s="176"/>
      <c r="AR2425" s="177"/>
      <c r="AS2425" s="176"/>
      <c r="AT2425" s="177"/>
      <c r="AU2425" s="176"/>
      <c r="AV2425" s="177"/>
      <c r="AW2425" s="176"/>
      <c r="AX2425" s="178"/>
      <c r="AY2425" s="178"/>
      <c r="AZ2425" s="178"/>
      <c r="BA2425" s="178"/>
      <c r="BB2425" s="178"/>
      <c r="BC2425" s="178"/>
      <c r="BD2425" s="178"/>
      <c r="BY2425" s="177"/>
      <c r="CF2425" s="178"/>
    </row>
    <row r="2426" spans="40:84" ht="18.75" customHeight="1" x14ac:dyDescent="0.2">
      <c r="AN2426" s="177"/>
      <c r="AO2426" s="176"/>
      <c r="AP2426" s="177"/>
      <c r="AQ2426" s="176"/>
      <c r="AR2426" s="177"/>
      <c r="AS2426" s="176"/>
      <c r="AT2426" s="177"/>
      <c r="AU2426" s="176"/>
      <c r="AV2426" s="177"/>
      <c r="AW2426" s="176"/>
      <c r="AX2426" s="178"/>
      <c r="AY2426" s="178"/>
      <c r="AZ2426" s="178"/>
      <c r="BA2426" s="178"/>
      <c r="BB2426" s="178"/>
      <c r="BC2426" s="178"/>
      <c r="BD2426" s="178"/>
      <c r="BY2426" s="177"/>
      <c r="CF2426" s="178"/>
    </row>
    <row r="2427" spans="40:84" ht="18.75" customHeight="1" x14ac:dyDescent="0.2">
      <c r="AN2427" s="177"/>
      <c r="AO2427" s="176"/>
      <c r="AP2427" s="177"/>
      <c r="AQ2427" s="176"/>
      <c r="AR2427" s="177"/>
      <c r="AS2427" s="176"/>
      <c r="AT2427" s="177"/>
      <c r="AU2427" s="176"/>
      <c r="AV2427" s="177"/>
      <c r="AW2427" s="176"/>
      <c r="AX2427" s="178"/>
      <c r="AY2427" s="178"/>
      <c r="AZ2427" s="178"/>
      <c r="BA2427" s="178"/>
      <c r="BB2427" s="178"/>
      <c r="BC2427" s="178"/>
      <c r="BD2427" s="178"/>
      <c r="BY2427" s="177"/>
      <c r="CF2427" s="178"/>
    </row>
    <row r="2428" spans="40:84" ht="18.75" customHeight="1" x14ac:dyDescent="0.2">
      <c r="AN2428" s="177"/>
      <c r="AO2428" s="176"/>
      <c r="AP2428" s="177"/>
      <c r="AQ2428" s="176"/>
      <c r="AR2428" s="177"/>
      <c r="AS2428" s="176"/>
      <c r="AT2428" s="177"/>
      <c r="AU2428" s="176"/>
      <c r="AV2428" s="177"/>
      <c r="AW2428" s="176"/>
      <c r="AX2428" s="178"/>
      <c r="AY2428" s="178"/>
      <c r="AZ2428" s="178"/>
      <c r="BA2428" s="178"/>
      <c r="BB2428" s="178"/>
      <c r="BC2428" s="178"/>
      <c r="BD2428" s="178"/>
      <c r="BY2428" s="177"/>
      <c r="CF2428" s="178"/>
    </row>
    <row r="2429" spans="40:84" ht="18.75" customHeight="1" x14ac:dyDescent="0.2">
      <c r="AN2429" s="177"/>
      <c r="AO2429" s="176"/>
      <c r="AP2429" s="177"/>
      <c r="AQ2429" s="176"/>
      <c r="AR2429" s="177"/>
      <c r="AS2429" s="176"/>
      <c r="AT2429" s="177"/>
      <c r="AU2429" s="176"/>
      <c r="AV2429" s="177"/>
      <c r="AW2429" s="176"/>
      <c r="AX2429" s="178"/>
      <c r="AY2429" s="178"/>
      <c r="AZ2429" s="178"/>
      <c r="BA2429" s="178"/>
      <c r="BB2429" s="178"/>
      <c r="BC2429" s="178"/>
      <c r="BD2429" s="178"/>
      <c r="BY2429" s="177"/>
      <c r="CF2429" s="178"/>
    </row>
    <row r="2430" spans="40:84" ht="18.75" customHeight="1" x14ac:dyDescent="0.2">
      <c r="AN2430" s="177"/>
      <c r="AO2430" s="176"/>
      <c r="AP2430" s="177"/>
      <c r="AQ2430" s="176"/>
      <c r="AR2430" s="177"/>
      <c r="AS2430" s="176"/>
      <c r="AT2430" s="177"/>
      <c r="AU2430" s="176"/>
      <c r="AV2430" s="177"/>
      <c r="AW2430" s="176"/>
      <c r="AX2430" s="178"/>
      <c r="AY2430" s="178"/>
      <c r="AZ2430" s="178"/>
      <c r="BA2430" s="178"/>
      <c r="BB2430" s="178"/>
      <c r="BC2430" s="178"/>
      <c r="BD2430" s="178"/>
      <c r="BY2430" s="177"/>
      <c r="CF2430" s="178"/>
    </row>
    <row r="2431" spans="40:84" ht="18.75" customHeight="1" x14ac:dyDescent="0.2">
      <c r="AN2431" s="177"/>
      <c r="AO2431" s="176"/>
      <c r="AP2431" s="177"/>
      <c r="AQ2431" s="176"/>
      <c r="AR2431" s="177"/>
      <c r="AS2431" s="176"/>
      <c r="AT2431" s="177"/>
      <c r="AU2431" s="176"/>
      <c r="AV2431" s="177"/>
      <c r="AW2431" s="176"/>
      <c r="AX2431" s="178"/>
      <c r="AY2431" s="178"/>
      <c r="AZ2431" s="178"/>
      <c r="BA2431" s="178"/>
      <c r="BB2431" s="178"/>
      <c r="BC2431" s="178"/>
      <c r="BD2431" s="178"/>
      <c r="BY2431" s="177"/>
      <c r="CF2431" s="178"/>
    </row>
    <row r="2432" spans="40:84" ht="18.75" customHeight="1" x14ac:dyDescent="0.2">
      <c r="AN2432" s="177"/>
      <c r="AO2432" s="176"/>
      <c r="AP2432" s="177"/>
      <c r="AQ2432" s="176"/>
      <c r="AR2432" s="177"/>
      <c r="AS2432" s="176"/>
      <c r="AT2432" s="177"/>
      <c r="AU2432" s="176"/>
      <c r="AV2432" s="177"/>
      <c r="AW2432" s="176"/>
      <c r="AX2432" s="178"/>
      <c r="AY2432" s="178"/>
      <c r="AZ2432" s="178"/>
      <c r="BA2432" s="178"/>
      <c r="BB2432" s="178"/>
      <c r="BC2432" s="178"/>
      <c r="BD2432" s="178"/>
      <c r="BY2432" s="177"/>
      <c r="CF2432" s="178"/>
    </row>
    <row r="2433" spans="40:84" ht="18.75" customHeight="1" x14ac:dyDescent="0.2">
      <c r="AN2433" s="177"/>
      <c r="AO2433" s="176"/>
      <c r="AP2433" s="177"/>
      <c r="AQ2433" s="176"/>
      <c r="AR2433" s="177"/>
      <c r="AS2433" s="176"/>
      <c r="AT2433" s="177"/>
      <c r="AU2433" s="176"/>
      <c r="AV2433" s="177"/>
      <c r="AW2433" s="176"/>
      <c r="AX2433" s="178"/>
      <c r="AY2433" s="178"/>
      <c r="AZ2433" s="178"/>
      <c r="BA2433" s="178"/>
      <c r="BB2433" s="178"/>
      <c r="BC2433" s="178"/>
      <c r="BD2433" s="178"/>
      <c r="BY2433" s="177"/>
      <c r="CF2433" s="178"/>
    </row>
    <row r="2434" spans="40:84" ht="18.75" customHeight="1" x14ac:dyDescent="0.2">
      <c r="AN2434" s="177"/>
      <c r="AO2434" s="176"/>
      <c r="AP2434" s="177"/>
      <c r="AQ2434" s="176"/>
      <c r="AR2434" s="177"/>
      <c r="AS2434" s="176"/>
      <c r="AT2434" s="177"/>
      <c r="AU2434" s="176"/>
      <c r="AV2434" s="177"/>
      <c r="AW2434" s="176"/>
      <c r="AX2434" s="178"/>
      <c r="AY2434" s="178"/>
      <c r="AZ2434" s="178"/>
      <c r="BA2434" s="178"/>
      <c r="BB2434" s="178"/>
      <c r="BC2434" s="178"/>
      <c r="BD2434" s="178"/>
      <c r="BY2434" s="177"/>
      <c r="CF2434" s="178"/>
    </row>
    <row r="2435" spans="40:84" ht="18.75" customHeight="1" x14ac:dyDescent="0.2">
      <c r="AN2435" s="177"/>
      <c r="AO2435" s="176"/>
      <c r="AP2435" s="177"/>
      <c r="AQ2435" s="176"/>
      <c r="AR2435" s="177"/>
      <c r="AS2435" s="176"/>
      <c r="AT2435" s="177"/>
      <c r="AU2435" s="176"/>
      <c r="AV2435" s="177"/>
      <c r="AW2435" s="176"/>
      <c r="AX2435" s="178"/>
      <c r="AY2435" s="178"/>
      <c r="AZ2435" s="178"/>
      <c r="BA2435" s="178"/>
      <c r="BB2435" s="178"/>
      <c r="BC2435" s="178"/>
      <c r="BD2435" s="178"/>
      <c r="BY2435" s="177"/>
      <c r="CF2435" s="178"/>
    </row>
    <row r="2436" spans="40:84" ht="18.75" customHeight="1" x14ac:dyDescent="0.2">
      <c r="AN2436" s="177"/>
      <c r="AO2436" s="176"/>
      <c r="AP2436" s="177"/>
      <c r="AQ2436" s="176"/>
      <c r="AR2436" s="177"/>
      <c r="AS2436" s="176"/>
      <c r="AT2436" s="177"/>
      <c r="AU2436" s="176"/>
      <c r="AV2436" s="177"/>
      <c r="AW2436" s="176"/>
      <c r="AX2436" s="178"/>
      <c r="AY2436" s="178"/>
      <c r="AZ2436" s="178"/>
      <c r="BA2436" s="178"/>
      <c r="BB2436" s="178"/>
      <c r="BC2436" s="178"/>
      <c r="BD2436" s="178"/>
      <c r="BY2436" s="177"/>
      <c r="CF2436" s="178"/>
    </row>
    <row r="2437" spans="40:84" ht="18.75" customHeight="1" x14ac:dyDescent="0.2">
      <c r="AN2437" s="177"/>
      <c r="AO2437" s="176"/>
      <c r="AP2437" s="177"/>
      <c r="AQ2437" s="176"/>
      <c r="AR2437" s="177"/>
      <c r="AS2437" s="176"/>
      <c r="AT2437" s="177"/>
      <c r="AU2437" s="176"/>
      <c r="AV2437" s="177"/>
      <c r="AW2437" s="176"/>
      <c r="AX2437" s="178"/>
      <c r="AY2437" s="178"/>
      <c r="AZ2437" s="178"/>
      <c r="BA2437" s="178"/>
      <c r="BB2437" s="178"/>
      <c r="BC2437" s="178"/>
      <c r="BD2437" s="178"/>
      <c r="BY2437" s="177"/>
      <c r="CF2437" s="178"/>
    </row>
    <row r="2438" spans="40:84" ht="18.75" customHeight="1" x14ac:dyDescent="0.2">
      <c r="AN2438" s="177"/>
      <c r="AO2438" s="176"/>
      <c r="AP2438" s="177"/>
      <c r="AQ2438" s="176"/>
      <c r="AR2438" s="177"/>
      <c r="AS2438" s="176"/>
      <c r="AT2438" s="177"/>
      <c r="AU2438" s="176"/>
      <c r="AV2438" s="177"/>
      <c r="AW2438" s="176"/>
      <c r="AX2438" s="178"/>
      <c r="AY2438" s="178"/>
      <c r="AZ2438" s="178"/>
      <c r="BA2438" s="178"/>
      <c r="BB2438" s="178"/>
      <c r="BC2438" s="178"/>
      <c r="BD2438" s="178"/>
      <c r="BY2438" s="177"/>
      <c r="CF2438" s="178"/>
    </row>
    <row r="2439" spans="40:84" ht="18.75" customHeight="1" x14ac:dyDescent="0.2">
      <c r="AN2439" s="177"/>
      <c r="AO2439" s="176"/>
      <c r="AP2439" s="177"/>
      <c r="AQ2439" s="176"/>
      <c r="AR2439" s="177"/>
      <c r="AS2439" s="176"/>
      <c r="AT2439" s="177"/>
      <c r="AU2439" s="176"/>
      <c r="AV2439" s="177"/>
      <c r="AW2439" s="176"/>
      <c r="AX2439" s="178"/>
      <c r="AY2439" s="178"/>
      <c r="AZ2439" s="178"/>
      <c r="BA2439" s="178"/>
      <c r="BB2439" s="178"/>
      <c r="BC2439" s="178"/>
      <c r="BD2439" s="178"/>
      <c r="BY2439" s="177"/>
      <c r="CF2439" s="178"/>
    </row>
    <row r="2440" spans="40:84" ht="18.75" customHeight="1" x14ac:dyDescent="0.2">
      <c r="AN2440" s="177"/>
      <c r="AO2440" s="176"/>
      <c r="AP2440" s="177"/>
      <c r="AQ2440" s="176"/>
      <c r="AR2440" s="177"/>
      <c r="AS2440" s="176"/>
      <c r="AT2440" s="177"/>
      <c r="AU2440" s="176"/>
      <c r="AV2440" s="177"/>
      <c r="AW2440" s="176"/>
      <c r="AX2440" s="178"/>
      <c r="AY2440" s="178"/>
      <c r="AZ2440" s="178"/>
      <c r="BA2440" s="178"/>
      <c r="BB2440" s="178"/>
      <c r="BC2440" s="178"/>
      <c r="BD2440" s="178"/>
      <c r="BY2440" s="177"/>
      <c r="CF2440" s="178"/>
    </row>
    <row r="2441" spans="40:84" ht="18.75" customHeight="1" x14ac:dyDescent="0.2">
      <c r="AN2441" s="177"/>
      <c r="AO2441" s="176"/>
      <c r="AP2441" s="177"/>
      <c r="AQ2441" s="176"/>
      <c r="AR2441" s="177"/>
      <c r="AS2441" s="176"/>
      <c r="AT2441" s="177"/>
      <c r="AU2441" s="176"/>
      <c r="AV2441" s="177"/>
      <c r="AW2441" s="176"/>
      <c r="AX2441" s="178"/>
      <c r="AY2441" s="178"/>
      <c r="AZ2441" s="178"/>
      <c r="BA2441" s="178"/>
      <c r="BB2441" s="178"/>
      <c r="BC2441" s="178"/>
      <c r="BD2441" s="178"/>
      <c r="BY2441" s="177"/>
      <c r="CF2441" s="178"/>
    </row>
    <row r="2442" spans="40:84" ht="18.75" customHeight="1" x14ac:dyDescent="0.2">
      <c r="AN2442" s="177"/>
      <c r="AO2442" s="176"/>
      <c r="AP2442" s="177"/>
      <c r="AQ2442" s="176"/>
      <c r="AR2442" s="177"/>
      <c r="AS2442" s="176"/>
      <c r="AT2442" s="177"/>
      <c r="AU2442" s="176"/>
      <c r="AV2442" s="177"/>
      <c r="AW2442" s="176"/>
      <c r="AX2442" s="178"/>
      <c r="AY2442" s="178"/>
      <c r="AZ2442" s="178"/>
      <c r="BA2442" s="178"/>
      <c r="BB2442" s="178"/>
      <c r="BC2442" s="178"/>
      <c r="BD2442" s="178"/>
      <c r="BY2442" s="177"/>
      <c r="CF2442" s="178"/>
    </row>
    <row r="2443" spans="40:84" ht="18.75" customHeight="1" x14ac:dyDescent="0.2">
      <c r="AN2443" s="177"/>
      <c r="AO2443" s="176"/>
      <c r="AP2443" s="177"/>
      <c r="AQ2443" s="176"/>
      <c r="AR2443" s="177"/>
      <c r="AS2443" s="176"/>
      <c r="AT2443" s="177"/>
      <c r="AU2443" s="176"/>
      <c r="AV2443" s="177"/>
      <c r="AW2443" s="176"/>
      <c r="AX2443" s="178"/>
      <c r="AY2443" s="178"/>
      <c r="AZ2443" s="178"/>
      <c r="BA2443" s="178"/>
      <c r="BB2443" s="178"/>
      <c r="BC2443" s="178"/>
      <c r="BD2443" s="178"/>
      <c r="BY2443" s="177"/>
      <c r="CF2443" s="178"/>
    </row>
    <row r="2444" spans="40:84" ht="18.75" customHeight="1" x14ac:dyDescent="0.2">
      <c r="AN2444" s="177"/>
      <c r="AO2444" s="176"/>
      <c r="AP2444" s="177"/>
      <c r="AQ2444" s="176"/>
      <c r="AR2444" s="177"/>
      <c r="AS2444" s="176"/>
      <c r="AT2444" s="177"/>
      <c r="AU2444" s="176"/>
      <c r="AV2444" s="177"/>
      <c r="AW2444" s="176"/>
      <c r="AX2444" s="178"/>
      <c r="AY2444" s="178"/>
      <c r="AZ2444" s="178"/>
      <c r="BA2444" s="178"/>
      <c r="BB2444" s="178"/>
      <c r="BC2444" s="178"/>
      <c r="BD2444" s="178"/>
      <c r="BY2444" s="177"/>
      <c r="CF2444" s="178"/>
    </row>
    <row r="2445" spans="40:84" ht="18.75" customHeight="1" x14ac:dyDescent="0.2">
      <c r="AN2445" s="177"/>
      <c r="AO2445" s="176"/>
      <c r="AP2445" s="177"/>
      <c r="AQ2445" s="176"/>
      <c r="AR2445" s="177"/>
      <c r="AS2445" s="176"/>
      <c r="AT2445" s="177"/>
      <c r="AU2445" s="176"/>
      <c r="AV2445" s="177"/>
      <c r="AW2445" s="176"/>
      <c r="AX2445" s="178"/>
      <c r="AY2445" s="178"/>
      <c r="AZ2445" s="178"/>
      <c r="BA2445" s="178"/>
      <c r="BB2445" s="178"/>
      <c r="BC2445" s="178"/>
      <c r="BD2445" s="178"/>
      <c r="BY2445" s="177"/>
      <c r="CF2445" s="178"/>
    </row>
    <row r="2446" spans="40:84" ht="18.75" customHeight="1" x14ac:dyDescent="0.2">
      <c r="AN2446" s="177"/>
      <c r="AO2446" s="176"/>
      <c r="AP2446" s="177"/>
      <c r="AQ2446" s="176"/>
      <c r="AR2446" s="177"/>
      <c r="AS2446" s="176"/>
      <c r="AT2446" s="177"/>
      <c r="AU2446" s="176"/>
      <c r="AV2446" s="177"/>
      <c r="AW2446" s="176"/>
      <c r="AX2446" s="178"/>
      <c r="AY2446" s="178"/>
      <c r="AZ2446" s="178"/>
      <c r="BA2446" s="178"/>
      <c r="BB2446" s="178"/>
      <c r="BC2446" s="178"/>
      <c r="BD2446" s="178"/>
      <c r="BY2446" s="177"/>
      <c r="CF2446" s="178"/>
    </row>
    <row r="2447" spans="40:84" ht="18.75" customHeight="1" x14ac:dyDescent="0.2">
      <c r="AN2447" s="177"/>
      <c r="AO2447" s="176"/>
      <c r="AP2447" s="177"/>
      <c r="AQ2447" s="176"/>
      <c r="AR2447" s="177"/>
      <c r="AS2447" s="176"/>
      <c r="AT2447" s="177"/>
      <c r="AU2447" s="176"/>
      <c r="AV2447" s="177"/>
      <c r="AW2447" s="176"/>
      <c r="AX2447" s="178"/>
      <c r="AY2447" s="178"/>
      <c r="AZ2447" s="178"/>
      <c r="BA2447" s="178"/>
      <c r="BB2447" s="178"/>
      <c r="BC2447" s="178"/>
      <c r="BD2447" s="178"/>
      <c r="BY2447" s="177"/>
      <c r="CF2447" s="178"/>
    </row>
    <row r="2448" spans="40:84" ht="18.75" customHeight="1" x14ac:dyDescent="0.2">
      <c r="AN2448" s="177"/>
      <c r="AO2448" s="176"/>
      <c r="AP2448" s="177"/>
      <c r="AQ2448" s="176"/>
      <c r="AR2448" s="177"/>
      <c r="AS2448" s="176"/>
      <c r="AT2448" s="177"/>
      <c r="AU2448" s="176"/>
      <c r="AV2448" s="177"/>
      <c r="AW2448" s="176"/>
      <c r="AX2448" s="178"/>
      <c r="AY2448" s="178"/>
      <c r="AZ2448" s="178"/>
      <c r="BA2448" s="178"/>
      <c r="BB2448" s="178"/>
      <c r="BC2448" s="178"/>
      <c r="BD2448" s="178"/>
      <c r="BY2448" s="177"/>
      <c r="CF2448" s="178"/>
    </row>
    <row r="2449" spans="40:84" ht="18.75" customHeight="1" x14ac:dyDescent="0.2">
      <c r="AN2449" s="177"/>
      <c r="AO2449" s="176"/>
      <c r="AP2449" s="177"/>
      <c r="AQ2449" s="176"/>
      <c r="AR2449" s="177"/>
      <c r="AS2449" s="176"/>
      <c r="AT2449" s="177"/>
      <c r="AU2449" s="176"/>
      <c r="AV2449" s="177"/>
      <c r="AW2449" s="176"/>
      <c r="AX2449" s="178"/>
      <c r="AY2449" s="178"/>
      <c r="AZ2449" s="178"/>
      <c r="BA2449" s="178"/>
      <c r="BB2449" s="178"/>
      <c r="BC2449" s="178"/>
      <c r="BD2449" s="178"/>
      <c r="BY2449" s="177"/>
      <c r="CF2449" s="178"/>
    </row>
    <row r="2450" spans="40:84" ht="18.75" customHeight="1" x14ac:dyDescent="0.2">
      <c r="AN2450" s="177"/>
      <c r="AO2450" s="176"/>
      <c r="AP2450" s="177"/>
      <c r="AQ2450" s="176"/>
      <c r="AR2450" s="177"/>
      <c r="AS2450" s="176"/>
      <c r="AT2450" s="177"/>
      <c r="AU2450" s="176"/>
      <c r="AV2450" s="177"/>
      <c r="AW2450" s="176"/>
      <c r="AX2450" s="178"/>
      <c r="AY2450" s="178"/>
      <c r="AZ2450" s="178"/>
      <c r="BA2450" s="178"/>
      <c r="BB2450" s="178"/>
      <c r="BC2450" s="178"/>
      <c r="BD2450" s="178"/>
      <c r="BY2450" s="177"/>
      <c r="CF2450" s="178"/>
    </row>
    <row r="2451" spans="40:84" ht="18.75" customHeight="1" x14ac:dyDescent="0.2">
      <c r="AN2451" s="177"/>
      <c r="AO2451" s="176"/>
      <c r="AP2451" s="177"/>
      <c r="AQ2451" s="176"/>
      <c r="AR2451" s="177"/>
      <c r="AS2451" s="176"/>
      <c r="AT2451" s="177"/>
      <c r="AU2451" s="176"/>
      <c r="AV2451" s="177"/>
      <c r="AW2451" s="176"/>
      <c r="AX2451" s="178"/>
      <c r="AY2451" s="178"/>
      <c r="AZ2451" s="178"/>
      <c r="BA2451" s="178"/>
      <c r="BB2451" s="178"/>
      <c r="BC2451" s="178"/>
      <c r="BD2451" s="178"/>
      <c r="BY2451" s="177"/>
      <c r="CF2451" s="178"/>
    </row>
    <row r="2452" spans="40:84" ht="18.75" customHeight="1" x14ac:dyDescent="0.2">
      <c r="AN2452" s="177"/>
      <c r="AO2452" s="176"/>
      <c r="AP2452" s="177"/>
      <c r="AQ2452" s="176"/>
      <c r="AR2452" s="177"/>
      <c r="AS2452" s="176"/>
      <c r="AT2452" s="177"/>
      <c r="AU2452" s="176"/>
      <c r="AV2452" s="177"/>
      <c r="AW2452" s="176"/>
      <c r="AX2452" s="178"/>
      <c r="AY2452" s="178"/>
      <c r="AZ2452" s="178"/>
      <c r="BA2452" s="178"/>
      <c r="BB2452" s="178"/>
      <c r="BC2452" s="178"/>
      <c r="BD2452" s="178"/>
      <c r="BY2452" s="177"/>
      <c r="CF2452" s="178"/>
    </row>
    <row r="2453" spans="40:84" ht="18.75" customHeight="1" x14ac:dyDescent="0.2">
      <c r="AN2453" s="177"/>
      <c r="AO2453" s="176"/>
      <c r="AP2453" s="177"/>
      <c r="AQ2453" s="176"/>
      <c r="AR2453" s="177"/>
      <c r="AS2453" s="176"/>
      <c r="AT2453" s="177"/>
      <c r="AU2453" s="176"/>
      <c r="AV2453" s="177"/>
      <c r="AW2453" s="176"/>
      <c r="AX2453" s="178"/>
      <c r="AY2453" s="178"/>
      <c r="AZ2453" s="178"/>
      <c r="BA2453" s="178"/>
      <c r="BB2453" s="178"/>
      <c r="BC2453" s="178"/>
      <c r="BD2453" s="178"/>
      <c r="BY2453" s="177"/>
      <c r="CF2453" s="178"/>
    </row>
    <row r="2454" spans="40:84" ht="18.75" customHeight="1" x14ac:dyDescent="0.2">
      <c r="AN2454" s="177"/>
      <c r="AO2454" s="176"/>
      <c r="AP2454" s="177"/>
      <c r="AQ2454" s="176"/>
      <c r="AR2454" s="177"/>
      <c r="AS2454" s="176"/>
      <c r="AT2454" s="177"/>
      <c r="AU2454" s="176"/>
      <c r="AV2454" s="177"/>
      <c r="AW2454" s="176"/>
      <c r="AX2454" s="178"/>
      <c r="AY2454" s="178"/>
      <c r="AZ2454" s="178"/>
      <c r="BA2454" s="178"/>
      <c r="BB2454" s="178"/>
      <c r="BC2454" s="178"/>
      <c r="BD2454" s="178"/>
      <c r="BY2454" s="177"/>
      <c r="CF2454" s="178"/>
    </row>
    <row r="2455" spans="40:84" ht="18.75" customHeight="1" x14ac:dyDescent="0.2">
      <c r="AN2455" s="177"/>
      <c r="AO2455" s="176"/>
      <c r="AP2455" s="177"/>
      <c r="AQ2455" s="176"/>
      <c r="AR2455" s="177"/>
      <c r="AS2455" s="176"/>
      <c r="AT2455" s="177"/>
      <c r="AU2455" s="176"/>
      <c r="AV2455" s="177"/>
      <c r="AW2455" s="176"/>
      <c r="AX2455" s="178"/>
      <c r="AY2455" s="178"/>
      <c r="AZ2455" s="178"/>
      <c r="BA2455" s="178"/>
      <c r="BB2455" s="178"/>
      <c r="BC2455" s="178"/>
      <c r="BD2455" s="178"/>
      <c r="BY2455" s="177"/>
      <c r="CF2455" s="178"/>
    </row>
    <row r="2456" spans="40:84" ht="18.75" customHeight="1" x14ac:dyDescent="0.2">
      <c r="AN2456" s="177"/>
      <c r="AO2456" s="176"/>
      <c r="AP2456" s="177"/>
      <c r="AQ2456" s="176"/>
      <c r="AR2456" s="177"/>
      <c r="AS2456" s="176"/>
      <c r="AT2456" s="177"/>
      <c r="AU2456" s="176"/>
      <c r="AV2456" s="177"/>
      <c r="AW2456" s="176"/>
      <c r="AX2456" s="178"/>
      <c r="AY2456" s="178"/>
      <c r="AZ2456" s="178"/>
      <c r="BA2456" s="178"/>
      <c r="BB2456" s="178"/>
      <c r="BC2456" s="178"/>
      <c r="BD2456" s="178"/>
      <c r="BY2456" s="177"/>
      <c r="CF2456" s="178"/>
    </row>
    <row r="2457" spans="40:84" ht="18.75" customHeight="1" x14ac:dyDescent="0.2">
      <c r="AN2457" s="177"/>
      <c r="AO2457" s="176"/>
      <c r="AP2457" s="177"/>
      <c r="AQ2457" s="176"/>
      <c r="AR2457" s="177"/>
      <c r="AS2457" s="176"/>
      <c r="AT2457" s="177"/>
      <c r="AU2457" s="176"/>
      <c r="AV2457" s="177"/>
      <c r="AW2457" s="176"/>
      <c r="AX2457" s="178"/>
      <c r="AY2457" s="178"/>
      <c r="AZ2457" s="178"/>
      <c r="BA2457" s="178"/>
      <c r="BB2457" s="178"/>
      <c r="BC2457" s="178"/>
      <c r="BD2457" s="178"/>
      <c r="BY2457" s="177"/>
      <c r="CF2457" s="178"/>
    </row>
    <row r="2458" spans="40:84" ht="18.75" customHeight="1" x14ac:dyDescent="0.2">
      <c r="AN2458" s="177"/>
      <c r="AO2458" s="176"/>
      <c r="AP2458" s="177"/>
      <c r="AQ2458" s="176"/>
      <c r="AR2458" s="177"/>
      <c r="AS2458" s="176"/>
      <c r="AT2458" s="177"/>
      <c r="AU2458" s="176"/>
      <c r="AV2458" s="177"/>
      <c r="AW2458" s="176"/>
      <c r="AX2458" s="178"/>
      <c r="AY2458" s="178"/>
      <c r="AZ2458" s="178"/>
      <c r="BA2458" s="178"/>
      <c r="BB2458" s="178"/>
      <c r="BC2458" s="178"/>
      <c r="BD2458" s="178"/>
      <c r="BY2458" s="177"/>
      <c r="CF2458" s="178"/>
    </row>
    <row r="2459" spans="40:84" ht="18.75" customHeight="1" x14ac:dyDescent="0.2">
      <c r="AN2459" s="177"/>
      <c r="AO2459" s="176"/>
      <c r="AP2459" s="177"/>
      <c r="AQ2459" s="176"/>
      <c r="AR2459" s="177"/>
      <c r="AS2459" s="176"/>
      <c r="AT2459" s="177"/>
      <c r="AU2459" s="176"/>
      <c r="AV2459" s="177"/>
      <c r="AW2459" s="176"/>
      <c r="AX2459" s="178"/>
      <c r="AY2459" s="178"/>
      <c r="AZ2459" s="178"/>
      <c r="BA2459" s="178"/>
      <c r="BB2459" s="178"/>
      <c r="BC2459" s="178"/>
      <c r="BD2459" s="178"/>
      <c r="BY2459" s="177"/>
      <c r="CF2459" s="178"/>
    </row>
    <row r="2460" spans="40:84" ht="18.75" customHeight="1" x14ac:dyDescent="0.2">
      <c r="AN2460" s="177"/>
      <c r="AO2460" s="176"/>
      <c r="AP2460" s="177"/>
      <c r="AQ2460" s="176"/>
      <c r="AR2460" s="177"/>
      <c r="AS2460" s="176"/>
      <c r="AT2460" s="177"/>
      <c r="AU2460" s="176"/>
      <c r="AV2460" s="177"/>
      <c r="AW2460" s="176"/>
      <c r="AX2460" s="178"/>
      <c r="AY2460" s="178"/>
      <c r="AZ2460" s="178"/>
      <c r="BA2460" s="178"/>
      <c r="BB2460" s="178"/>
      <c r="BC2460" s="178"/>
      <c r="BD2460" s="178"/>
      <c r="BY2460" s="177"/>
      <c r="CF2460" s="178"/>
    </row>
    <row r="2461" spans="40:84" ht="18.75" customHeight="1" x14ac:dyDescent="0.2">
      <c r="AN2461" s="177"/>
      <c r="AO2461" s="176"/>
      <c r="AP2461" s="177"/>
      <c r="AQ2461" s="176"/>
      <c r="AR2461" s="177"/>
      <c r="AS2461" s="176"/>
      <c r="AT2461" s="177"/>
      <c r="AU2461" s="176"/>
      <c r="AV2461" s="177"/>
      <c r="AW2461" s="176"/>
      <c r="AX2461" s="178"/>
      <c r="AY2461" s="178"/>
      <c r="AZ2461" s="178"/>
      <c r="BA2461" s="178"/>
      <c r="BB2461" s="178"/>
      <c r="BC2461" s="178"/>
      <c r="BD2461" s="178"/>
      <c r="BY2461" s="177"/>
      <c r="CF2461" s="178"/>
    </row>
    <row r="2462" spans="40:84" ht="18.75" customHeight="1" x14ac:dyDescent="0.2">
      <c r="AN2462" s="177"/>
      <c r="AO2462" s="176"/>
      <c r="AP2462" s="177"/>
      <c r="AQ2462" s="176"/>
      <c r="AR2462" s="177"/>
      <c r="AS2462" s="176"/>
      <c r="AT2462" s="177"/>
      <c r="AU2462" s="176"/>
      <c r="AV2462" s="177"/>
      <c r="AW2462" s="176"/>
      <c r="AX2462" s="178"/>
      <c r="AY2462" s="178"/>
      <c r="AZ2462" s="178"/>
      <c r="BA2462" s="178"/>
      <c r="BB2462" s="178"/>
      <c r="BC2462" s="178"/>
      <c r="BD2462" s="178"/>
      <c r="BY2462" s="177"/>
      <c r="CF2462" s="178"/>
    </row>
    <row r="2463" spans="40:84" ht="18.75" customHeight="1" x14ac:dyDescent="0.2">
      <c r="AN2463" s="177"/>
      <c r="AO2463" s="176"/>
      <c r="AP2463" s="177"/>
      <c r="AQ2463" s="176"/>
      <c r="AR2463" s="177"/>
      <c r="AS2463" s="176"/>
      <c r="AT2463" s="177"/>
      <c r="AU2463" s="176"/>
      <c r="AV2463" s="177"/>
      <c r="AW2463" s="176"/>
      <c r="AX2463" s="178"/>
      <c r="AY2463" s="178"/>
      <c r="AZ2463" s="178"/>
      <c r="BA2463" s="178"/>
      <c r="BB2463" s="178"/>
      <c r="BC2463" s="178"/>
      <c r="BD2463" s="178"/>
      <c r="BY2463" s="177"/>
      <c r="CF2463" s="178"/>
    </row>
    <row r="2464" spans="40:84" ht="18.75" customHeight="1" x14ac:dyDescent="0.2">
      <c r="AN2464" s="177"/>
      <c r="AO2464" s="176"/>
      <c r="AP2464" s="177"/>
      <c r="AQ2464" s="176"/>
      <c r="AR2464" s="177"/>
      <c r="AS2464" s="176"/>
      <c r="AT2464" s="177"/>
      <c r="AU2464" s="176"/>
      <c r="AV2464" s="177"/>
      <c r="AW2464" s="176"/>
      <c r="AX2464" s="178"/>
      <c r="AY2464" s="178"/>
      <c r="AZ2464" s="178"/>
      <c r="BA2464" s="178"/>
      <c r="BB2464" s="178"/>
      <c r="BC2464" s="178"/>
      <c r="BD2464" s="178"/>
      <c r="BY2464" s="177"/>
      <c r="CF2464" s="178"/>
    </row>
    <row r="2465" spans="40:84" ht="18.75" customHeight="1" x14ac:dyDescent="0.2">
      <c r="AN2465" s="177"/>
      <c r="AO2465" s="176"/>
      <c r="AP2465" s="177"/>
      <c r="AQ2465" s="176"/>
      <c r="AR2465" s="177"/>
      <c r="AS2465" s="176"/>
      <c r="AT2465" s="177"/>
      <c r="AU2465" s="176"/>
      <c r="AV2465" s="177"/>
      <c r="AW2465" s="176"/>
      <c r="AX2465" s="178"/>
      <c r="AY2465" s="178"/>
      <c r="AZ2465" s="178"/>
      <c r="BA2465" s="178"/>
      <c r="BB2465" s="178"/>
      <c r="BC2465" s="178"/>
      <c r="BD2465" s="178"/>
      <c r="BY2465" s="177"/>
      <c r="CF2465" s="178"/>
    </row>
    <row r="2466" spans="40:84" ht="18.75" customHeight="1" x14ac:dyDescent="0.2">
      <c r="AN2466" s="177"/>
      <c r="AO2466" s="176"/>
      <c r="AP2466" s="177"/>
      <c r="AQ2466" s="176"/>
      <c r="AR2466" s="177"/>
      <c r="AS2466" s="176"/>
      <c r="AT2466" s="177"/>
      <c r="AU2466" s="176"/>
      <c r="AV2466" s="177"/>
      <c r="AW2466" s="176"/>
      <c r="AX2466" s="178"/>
      <c r="AY2466" s="178"/>
      <c r="AZ2466" s="178"/>
      <c r="BA2466" s="178"/>
      <c r="BB2466" s="178"/>
      <c r="BC2466" s="178"/>
      <c r="BD2466" s="178"/>
      <c r="BY2466" s="177"/>
      <c r="CF2466" s="178"/>
    </row>
    <row r="2467" spans="40:84" ht="18.75" customHeight="1" x14ac:dyDescent="0.2">
      <c r="AN2467" s="177"/>
      <c r="AO2467" s="176"/>
      <c r="AP2467" s="177"/>
      <c r="AQ2467" s="176"/>
      <c r="AR2467" s="177"/>
      <c r="AS2467" s="176"/>
      <c r="AT2467" s="177"/>
      <c r="AU2467" s="176"/>
      <c r="AV2467" s="177"/>
      <c r="AW2467" s="176"/>
      <c r="AX2467" s="178"/>
      <c r="AY2467" s="178"/>
      <c r="AZ2467" s="178"/>
      <c r="BA2467" s="178"/>
      <c r="BB2467" s="178"/>
      <c r="BC2467" s="178"/>
      <c r="BD2467" s="178"/>
      <c r="BY2467" s="177"/>
      <c r="CF2467" s="178"/>
    </row>
    <row r="2468" spans="40:84" ht="18.75" customHeight="1" x14ac:dyDescent="0.2">
      <c r="AN2468" s="177"/>
      <c r="AO2468" s="176"/>
      <c r="AP2468" s="177"/>
      <c r="AQ2468" s="176"/>
      <c r="AR2468" s="177"/>
      <c r="AS2468" s="176"/>
      <c r="AT2468" s="177"/>
      <c r="AU2468" s="176"/>
      <c r="AV2468" s="177"/>
      <c r="AW2468" s="176"/>
      <c r="AX2468" s="178"/>
      <c r="AY2468" s="178"/>
      <c r="AZ2468" s="178"/>
      <c r="BA2468" s="178"/>
      <c r="BB2468" s="178"/>
      <c r="BC2468" s="178"/>
      <c r="BD2468" s="178"/>
      <c r="BY2468" s="177"/>
      <c r="CF2468" s="178"/>
    </row>
    <row r="2469" spans="40:84" ht="18.75" customHeight="1" x14ac:dyDescent="0.2">
      <c r="AN2469" s="177"/>
      <c r="AO2469" s="176"/>
      <c r="AP2469" s="177"/>
      <c r="AQ2469" s="176"/>
      <c r="AR2469" s="177"/>
      <c r="AS2469" s="176"/>
      <c r="AT2469" s="177"/>
      <c r="AU2469" s="176"/>
      <c r="AV2469" s="177"/>
      <c r="AW2469" s="176"/>
      <c r="AX2469" s="178"/>
      <c r="AY2469" s="178"/>
      <c r="AZ2469" s="178"/>
      <c r="BA2469" s="178"/>
      <c r="BB2469" s="178"/>
      <c r="BC2469" s="178"/>
      <c r="BD2469" s="178"/>
      <c r="BY2469" s="177"/>
      <c r="CF2469" s="178"/>
    </row>
    <row r="2470" spans="40:84" ht="18.75" customHeight="1" x14ac:dyDescent="0.2">
      <c r="AN2470" s="177"/>
      <c r="AO2470" s="176"/>
      <c r="AP2470" s="177"/>
      <c r="AQ2470" s="176"/>
      <c r="AR2470" s="177"/>
      <c r="AS2470" s="176"/>
      <c r="AT2470" s="177"/>
      <c r="AU2470" s="176"/>
      <c r="AV2470" s="177"/>
      <c r="AW2470" s="176"/>
      <c r="AX2470" s="178"/>
      <c r="AY2470" s="178"/>
      <c r="AZ2470" s="178"/>
      <c r="BA2470" s="178"/>
      <c r="BB2470" s="178"/>
      <c r="BC2470" s="178"/>
      <c r="BD2470" s="178"/>
      <c r="BY2470" s="177"/>
      <c r="CF2470" s="178"/>
    </row>
    <row r="2471" spans="40:84" ht="18.75" customHeight="1" x14ac:dyDescent="0.2">
      <c r="AN2471" s="177"/>
      <c r="AO2471" s="176"/>
      <c r="AP2471" s="177"/>
      <c r="AQ2471" s="176"/>
      <c r="AR2471" s="177"/>
      <c r="AS2471" s="176"/>
      <c r="AT2471" s="177"/>
      <c r="AU2471" s="176"/>
      <c r="AV2471" s="177"/>
      <c r="AW2471" s="176"/>
      <c r="AX2471" s="178"/>
      <c r="AY2471" s="178"/>
      <c r="AZ2471" s="178"/>
      <c r="BA2471" s="178"/>
      <c r="BB2471" s="178"/>
      <c r="BC2471" s="178"/>
      <c r="BD2471" s="178"/>
      <c r="BY2471" s="177"/>
      <c r="CF2471" s="178"/>
    </row>
    <row r="2472" spans="40:84" ht="18.75" customHeight="1" x14ac:dyDescent="0.2">
      <c r="AN2472" s="177"/>
      <c r="AO2472" s="176"/>
      <c r="AP2472" s="177"/>
      <c r="AQ2472" s="176"/>
      <c r="AR2472" s="177"/>
      <c r="AS2472" s="176"/>
      <c r="AT2472" s="177"/>
      <c r="AU2472" s="176"/>
      <c r="AV2472" s="177"/>
      <c r="AW2472" s="176"/>
      <c r="AX2472" s="178"/>
      <c r="AY2472" s="178"/>
      <c r="AZ2472" s="178"/>
      <c r="BA2472" s="178"/>
      <c r="BB2472" s="178"/>
      <c r="BC2472" s="178"/>
      <c r="BD2472" s="178"/>
      <c r="BY2472" s="177"/>
      <c r="CF2472" s="178"/>
    </row>
    <row r="2473" spans="40:84" ht="18.75" customHeight="1" x14ac:dyDescent="0.2">
      <c r="AN2473" s="177"/>
      <c r="AO2473" s="176"/>
      <c r="AP2473" s="177"/>
      <c r="AQ2473" s="176"/>
      <c r="AR2473" s="177"/>
      <c r="AS2473" s="176"/>
      <c r="AT2473" s="177"/>
      <c r="AU2473" s="176"/>
      <c r="AV2473" s="177"/>
      <c r="AW2473" s="176"/>
      <c r="AX2473" s="178"/>
      <c r="AY2473" s="178"/>
      <c r="AZ2473" s="178"/>
      <c r="BA2473" s="178"/>
      <c r="BB2473" s="178"/>
      <c r="BC2473" s="178"/>
      <c r="BD2473" s="178"/>
      <c r="BY2473" s="177"/>
      <c r="CF2473" s="178"/>
    </row>
    <row r="2474" spans="40:84" ht="18.75" customHeight="1" x14ac:dyDescent="0.2">
      <c r="AN2474" s="177"/>
      <c r="AO2474" s="176"/>
      <c r="AP2474" s="177"/>
      <c r="AQ2474" s="176"/>
      <c r="AR2474" s="177"/>
      <c r="AS2474" s="176"/>
      <c r="AT2474" s="177"/>
      <c r="AU2474" s="176"/>
      <c r="AV2474" s="177"/>
      <c r="AW2474" s="176"/>
      <c r="AX2474" s="178"/>
      <c r="AY2474" s="178"/>
      <c r="AZ2474" s="178"/>
      <c r="BA2474" s="178"/>
      <c r="BB2474" s="178"/>
      <c r="BC2474" s="178"/>
      <c r="BD2474" s="178"/>
      <c r="BY2474" s="177"/>
      <c r="CF2474" s="178"/>
    </row>
    <row r="2475" spans="40:84" ht="18.75" customHeight="1" x14ac:dyDescent="0.2">
      <c r="AN2475" s="177"/>
      <c r="AO2475" s="176"/>
      <c r="AP2475" s="177"/>
      <c r="AQ2475" s="176"/>
      <c r="AR2475" s="177"/>
      <c r="AS2475" s="176"/>
      <c r="AT2475" s="177"/>
      <c r="AU2475" s="176"/>
      <c r="AV2475" s="177"/>
      <c r="AW2475" s="176"/>
      <c r="AX2475" s="178"/>
      <c r="AY2475" s="178"/>
      <c r="AZ2475" s="178"/>
      <c r="BA2475" s="178"/>
      <c r="BB2475" s="178"/>
      <c r="BC2475" s="178"/>
      <c r="BD2475" s="178"/>
      <c r="BY2475" s="177"/>
      <c r="CF2475" s="178"/>
    </row>
    <row r="2476" spans="40:84" ht="18.75" customHeight="1" x14ac:dyDescent="0.2">
      <c r="AN2476" s="177"/>
      <c r="AO2476" s="176"/>
      <c r="AP2476" s="177"/>
      <c r="AQ2476" s="176"/>
      <c r="AR2476" s="177"/>
      <c r="AS2476" s="176"/>
      <c r="AT2476" s="177"/>
      <c r="AU2476" s="176"/>
      <c r="AV2476" s="177"/>
      <c r="AW2476" s="176"/>
      <c r="AX2476" s="178"/>
      <c r="AY2476" s="178"/>
      <c r="AZ2476" s="178"/>
      <c r="BA2476" s="178"/>
      <c r="BB2476" s="178"/>
      <c r="BC2476" s="178"/>
      <c r="BD2476" s="178"/>
      <c r="BY2476" s="177"/>
      <c r="CF2476" s="178"/>
    </row>
    <row r="2477" spans="40:84" ht="18.75" customHeight="1" x14ac:dyDescent="0.2">
      <c r="AN2477" s="177"/>
      <c r="AO2477" s="176"/>
      <c r="AP2477" s="177"/>
      <c r="AQ2477" s="176"/>
      <c r="AR2477" s="177"/>
      <c r="AS2477" s="176"/>
      <c r="AT2477" s="177"/>
      <c r="AU2477" s="176"/>
      <c r="AV2477" s="177"/>
      <c r="AW2477" s="176"/>
      <c r="AX2477" s="178"/>
      <c r="AY2477" s="178"/>
      <c r="AZ2477" s="178"/>
      <c r="BA2477" s="178"/>
      <c r="BB2477" s="178"/>
      <c r="BC2477" s="178"/>
      <c r="BD2477" s="178"/>
      <c r="BY2477" s="177"/>
      <c r="CF2477" s="178"/>
    </row>
    <row r="2478" spans="40:84" ht="18.75" customHeight="1" x14ac:dyDescent="0.2">
      <c r="AN2478" s="177"/>
      <c r="AO2478" s="176"/>
      <c r="AP2478" s="177"/>
      <c r="AQ2478" s="176"/>
      <c r="AR2478" s="177"/>
      <c r="AS2478" s="176"/>
      <c r="AT2478" s="177"/>
      <c r="AU2478" s="176"/>
      <c r="AV2478" s="177"/>
      <c r="AW2478" s="176"/>
      <c r="AX2478" s="178"/>
      <c r="AY2478" s="178"/>
      <c r="AZ2478" s="178"/>
      <c r="BA2478" s="178"/>
      <c r="BB2478" s="178"/>
      <c r="BC2478" s="178"/>
      <c r="BD2478" s="178"/>
      <c r="BY2478" s="177"/>
      <c r="CF2478" s="178"/>
    </row>
    <row r="2479" spans="40:84" ht="18.75" customHeight="1" x14ac:dyDescent="0.2">
      <c r="AN2479" s="177"/>
      <c r="AO2479" s="176"/>
      <c r="AP2479" s="177"/>
      <c r="AQ2479" s="176"/>
      <c r="AR2479" s="177"/>
      <c r="AS2479" s="176"/>
      <c r="AT2479" s="177"/>
      <c r="AU2479" s="176"/>
      <c r="AV2479" s="177"/>
      <c r="AW2479" s="176"/>
      <c r="AX2479" s="178"/>
      <c r="AY2479" s="178"/>
      <c r="AZ2479" s="178"/>
      <c r="BA2479" s="178"/>
      <c r="BB2479" s="178"/>
      <c r="BC2479" s="178"/>
      <c r="BD2479" s="178"/>
      <c r="BY2479" s="177"/>
      <c r="CF2479" s="178"/>
    </row>
    <row r="2480" spans="40:84" ht="18.75" customHeight="1" x14ac:dyDescent="0.2">
      <c r="AN2480" s="177"/>
      <c r="AO2480" s="176"/>
      <c r="AP2480" s="177"/>
      <c r="AQ2480" s="176"/>
      <c r="AR2480" s="177"/>
      <c r="AS2480" s="176"/>
      <c r="AT2480" s="177"/>
      <c r="AU2480" s="176"/>
      <c r="AV2480" s="177"/>
      <c r="AW2480" s="176"/>
      <c r="AX2480" s="178"/>
      <c r="AY2480" s="178"/>
      <c r="AZ2480" s="178"/>
      <c r="BA2480" s="178"/>
      <c r="BB2480" s="178"/>
      <c r="BC2480" s="178"/>
      <c r="BD2480" s="178"/>
      <c r="BY2480" s="177"/>
      <c r="CF2480" s="178"/>
    </row>
    <row r="2481" spans="40:84" ht="18.75" customHeight="1" x14ac:dyDescent="0.2">
      <c r="AN2481" s="177"/>
      <c r="AO2481" s="176"/>
      <c r="AP2481" s="177"/>
      <c r="AQ2481" s="176"/>
      <c r="AR2481" s="177"/>
      <c r="AS2481" s="176"/>
      <c r="AT2481" s="177"/>
      <c r="AU2481" s="176"/>
      <c r="AV2481" s="177"/>
      <c r="AW2481" s="176"/>
      <c r="AX2481" s="178"/>
      <c r="AY2481" s="178"/>
      <c r="AZ2481" s="178"/>
      <c r="BA2481" s="178"/>
      <c r="BB2481" s="178"/>
      <c r="BC2481" s="178"/>
      <c r="BD2481" s="178"/>
      <c r="BY2481" s="177"/>
      <c r="CF2481" s="178"/>
    </row>
    <row r="2482" spans="40:84" ht="18.75" customHeight="1" x14ac:dyDescent="0.2">
      <c r="AN2482" s="177"/>
      <c r="AO2482" s="176"/>
      <c r="AP2482" s="177"/>
      <c r="AQ2482" s="176"/>
      <c r="AR2482" s="177"/>
      <c r="AS2482" s="176"/>
      <c r="AT2482" s="177"/>
      <c r="AU2482" s="176"/>
      <c r="AV2482" s="177"/>
      <c r="AW2482" s="176"/>
      <c r="AX2482" s="178"/>
      <c r="AY2482" s="178"/>
      <c r="AZ2482" s="178"/>
      <c r="BA2482" s="178"/>
      <c r="BB2482" s="178"/>
      <c r="BC2482" s="178"/>
      <c r="BD2482" s="178"/>
      <c r="BY2482" s="177"/>
      <c r="CF2482" s="178"/>
    </row>
    <row r="2483" spans="40:84" ht="18.75" customHeight="1" x14ac:dyDescent="0.2">
      <c r="AN2483" s="177"/>
      <c r="AO2483" s="176"/>
      <c r="AP2483" s="177"/>
      <c r="AQ2483" s="176"/>
      <c r="AR2483" s="177"/>
      <c r="AS2483" s="176"/>
      <c r="AT2483" s="177"/>
      <c r="AU2483" s="176"/>
      <c r="AV2483" s="177"/>
      <c r="AW2483" s="176"/>
      <c r="AX2483" s="178"/>
      <c r="AY2483" s="178"/>
      <c r="AZ2483" s="178"/>
      <c r="BA2483" s="178"/>
      <c r="BB2483" s="178"/>
      <c r="BC2483" s="178"/>
      <c r="BD2483" s="178"/>
      <c r="BY2483" s="177"/>
      <c r="CF2483" s="178"/>
    </row>
    <row r="2484" spans="40:84" ht="18.75" customHeight="1" x14ac:dyDescent="0.2">
      <c r="AN2484" s="177"/>
      <c r="AO2484" s="176"/>
      <c r="AP2484" s="177"/>
      <c r="AQ2484" s="176"/>
      <c r="AR2484" s="177"/>
      <c r="AS2484" s="176"/>
      <c r="AT2484" s="177"/>
      <c r="AU2484" s="176"/>
      <c r="AV2484" s="177"/>
      <c r="AW2484" s="176"/>
      <c r="AX2484" s="178"/>
      <c r="AY2484" s="178"/>
      <c r="AZ2484" s="178"/>
      <c r="BA2484" s="178"/>
      <c r="BB2484" s="178"/>
      <c r="BC2484" s="178"/>
      <c r="BD2484" s="178"/>
      <c r="BY2484" s="177"/>
      <c r="CF2484" s="178"/>
    </row>
    <row r="2485" spans="40:84" ht="18.75" customHeight="1" x14ac:dyDescent="0.2">
      <c r="AN2485" s="177"/>
      <c r="AO2485" s="176"/>
      <c r="AP2485" s="177"/>
      <c r="AQ2485" s="176"/>
      <c r="AR2485" s="177"/>
      <c r="AS2485" s="176"/>
      <c r="AT2485" s="177"/>
      <c r="AU2485" s="176"/>
      <c r="AV2485" s="177"/>
      <c r="AW2485" s="176"/>
      <c r="AX2485" s="178"/>
      <c r="AY2485" s="178"/>
      <c r="AZ2485" s="178"/>
      <c r="BA2485" s="178"/>
      <c r="BB2485" s="178"/>
      <c r="BC2485" s="178"/>
      <c r="BD2485" s="178"/>
      <c r="BY2485" s="177"/>
      <c r="CF2485" s="178"/>
    </row>
    <row r="2486" spans="40:84" ht="18.75" customHeight="1" x14ac:dyDescent="0.2">
      <c r="AN2486" s="177"/>
      <c r="AO2486" s="176"/>
      <c r="AP2486" s="177"/>
      <c r="AQ2486" s="176"/>
      <c r="AR2486" s="177"/>
      <c r="AS2486" s="176"/>
      <c r="AT2486" s="177"/>
      <c r="AU2486" s="176"/>
      <c r="AV2486" s="177"/>
      <c r="AW2486" s="176"/>
      <c r="AX2486" s="178"/>
      <c r="AY2486" s="178"/>
      <c r="AZ2486" s="178"/>
      <c r="BA2486" s="178"/>
      <c r="BB2486" s="178"/>
      <c r="BC2486" s="178"/>
      <c r="BD2486" s="178"/>
      <c r="BY2486" s="177"/>
      <c r="CF2486" s="178"/>
    </row>
    <row r="2487" spans="40:84" ht="18.75" customHeight="1" x14ac:dyDescent="0.2">
      <c r="AN2487" s="177"/>
      <c r="AO2487" s="176"/>
      <c r="AP2487" s="177"/>
      <c r="AQ2487" s="176"/>
      <c r="AR2487" s="177"/>
      <c r="AS2487" s="176"/>
      <c r="AT2487" s="177"/>
      <c r="AU2487" s="176"/>
      <c r="AV2487" s="177"/>
      <c r="AW2487" s="176"/>
      <c r="AX2487" s="178"/>
      <c r="AY2487" s="178"/>
      <c r="AZ2487" s="178"/>
      <c r="BA2487" s="178"/>
      <c r="BB2487" s="178"/>
      <c r="BC2487" s="178"/>
      <c r="BD2487" s="178"/>
      <c r="BY2487" s="177"/>
      <c r="CF2487" s="178"/>
    </row>
    <row r="2488" spans="40:84" ht="18.75" customHeight="1" x14ac:dyDescent="0.2">
      <c r="AN2488" s="177"/>
      <c r="AO2488" s="176"/>
      <c r="AP2488" s="177"/>
      <c r="AQ2488" s="176"/>
      <c r="AR2488" s="177"/>
      <c r="AS2488" s="176"/>
      <c r="AT2488" s="177"/>
      <c r="AU2488" s="176"/>
      <c r="AV2488" s="177"/>
      <c r="AW2488" s="176"/>
      <c r="AX2488" s="178"/>
      <c r="AY2488" s="178"/>
      <c r="AZ2488" s="178"/>
      <c r="BA2488" s="178"/>
      <c r="BB2488" s="178"/>
      <c r="BC2488" s="178"/>
      <c r="BD2488" s="178"/>
      <c r="BY2488" s="177"/>
      <c r="CF2488" s="178"/>
    </row>
    <row r="2489" spans="40:84" ht="18.75" customHeight="1" x14ac:dyDescent="0.2">
      <c r="AN2489" s="177"/>
      <c r="AO2489" s="176"/>
      <c r="AP2489" s="177"/>
      <c r="AQ2489" s="176"/>
      <c r="AR2489" s="177"/>
      <c r="AS2489" s="176"/>
      <c r="AT2489" s="177"/>
      <c r="AU2489" s="176"/>
      <c r="AV2489" s="177"/>
      <c r="AW2489" s="176"/>
      <c r="AX2489" s="178"/>
      <c r="AY2489" s="178"/>
      <c r="AZ2489" s="178"/>
      <c r="BA2489" s="178"/>
      <c r="BB2489" s="178"/>
      <c r="BC2489" s="178"/>
      <c r="BD2489" s="178"/>
      <c r="BY2489" s="177"/>
      <c r="CF2489" s="178"/>
    </row>
    <row r="2490" spans="40:84" ht="18.75" customHeight="1" x14ac:dyDescent="0.2">
      <c r="AN2490" s="177"/>
      <c r="AO2490" s="176"/>
      <c r="AP2490" s="177"/>
      <c r="AQ2490" s="176"/>
      <c r="AR2490" s="177"/>
      <c r="AS2490" s="176"/>
      <c r="AT2490" s="177"/>
      <c r="AU2490" s="176"/>
      <c r="AV2490" s="177"/>
      <c r="AW2490" s="176"/>
      <c r="AX2490" s="178"/>
      <c r="AY2490" s="178"/>
      <c r="AZ2490" s="178"/>
      <c r="BA2490" s="178"/>
      <c r="BB2490" s="178"/>
      <c r="BC2490" s="178"/>
      <c r="BD2490" s="178"/>
      <c r="BY2490" s="177"/>
      <c r="CF2490" s="178"/>
    </row>
    <row r="2491" spans="40:84" ht="18.75" customHeight="1" x14ac:dyDescent="0.2">
      <c r="AN2491" s="177"/>
      <c r="AO2491" s="176"/>
      <c r="AP2491" s="177"/>
      <c r="AQ2491" s="176"/>
      <c r="AR2491" s="177"/>
      <c r="AS2491" s="176"/>
      <c r="AT2491" s="177"/>
      <c r="AU2491" s="176"/>
      <c r="AV2491" s="177"/>
      <c r="AW2491" s="176"/>
      <c r="AX2491" s="178"/>
      <c r="AY2491" s="178"/>
      <c r="AZ2491" s="178"/>
      <c r="BA2491" s="178"/>
      <c r="BB2491" s="178"/>
      <c r="BC2491" s="178"/>
      <c r="BD2491" s="178"/>
      <c r="BY2491" s="177"/>
      <c r="CF2491" s="178"/>
    </row>
    <row r="2492" spans="40:84" ht="18.75" customHeight="1" x14ac:dyDescent="0.2">
      <c r="AN2492" s="177"/>
      <c r="AO2492" s="176"/>
      <c r="AP2492" s="177"/>
      <c r="AQ2492" s="176"/>
      <c r="AR2492" s="177"/>
      <c r="AS2492" s="176"/>
      <c r="AT2492" s="177"/>
      <c r="AU2492" s="176"/>
      <c r="AV2492" s="177"/>
      <c r="AW2492" s="176"/>
      <c r="AX2492" s="178"/>
      <c r="AY2492" s="178"/>
      <c r="AZ2492" s="178"/>
      <c r="BA2492" s="178"/>
      <c r="BB2492" s="178"/>
      <c r="BC2492" s="178"/>
      <c r="BD2492" s="178"/>
      <c r="BY2492" s="177"/>
      <c r="CF2492" s="178"/>
    </row>
    <row r="2493" spans="40:84" ht="18.75" customHeight="1" x14ac:dyDescent="0.2">
      <c r="AN2493" s="177"/>
      <c r="AO2493" s="176"/>
      <c r="AP2493" s="177"/>
      <c r="AQ2493" s="176"/>
      <c r="AR2493" s="177"/>
      <c r="AS2493" s="176"/>
      <c r="AT2493" s="177"/>
      <c r="AU2493" s="176"/>
      <c r="AV2493" s="177"/>
      <c r="AW2493" s="176"/>
      <c r="AX2493" s="178"/>
      <c r="AY2493" s="178"/>
      <c r="AZ2493" s="178"/>
      <c r="BA2493" s="178"/>
      <c r="BB2493" s="178"/>
      <c r="BC2493" s="178"/>
      <c r="BD2493" s="178"/>
      <c r="BY2493" s="177"/>
      <c r="CF2493" s="178"/>
    </row>
    <row r="2494" spans="40:84" ht="18.75" customHeight="1" x14ac:dyDescent="0.2">
      <c r="AN2494" s="177"/>
      <c r="AO2494" s="176"/>
      <c r="AP2494" s="177"/>
      <c r="AQ2494" s="176"/>
      <c r="AR2494" s="177"/>
      <c r="AS2494" s="176"/>
      <c r="AT2494" s="177"/>
      <c r="AU2494" s="176"/>
      <c r="AV2494" s="177"/>
      <c r="AW2494" s="176"/>
      <c r="AX2494" s="178"/>
      <c r="AY2494" s="178"/>
      <c r="AZ2494" s="178"/>
      <c r="BA2494" s="178"/>
      <c r="BB2494" s="178"/>
      <c r="BC2494" s="178"/>
      <c r="BD2494" s="178"/>
      <c r="BY2494" s="177"/>
      <c r="CF2494" s="178"/>
    </row>
    <row r="2495" spans="40:84" ht="18.75" customHeight="1" x14ac:dyDescent="0.2">
      <c r="AN2495" s="177"/>
      <c r="AO2495" s="176"/>
      <c r="AP2495" s="177"/>
      <c r="AQ2495" s="176"/>
      <c r="AR2495" s="177"/>
      <c r="AS2495" s="176"/>
      <c r="AT2495" s="177"/>
      <c r="AU2495" s="176"/>
      <c r="AV2495" s="177"/>
      <c r="AW2495" s="176"/>
      <c r="AX2495" s="178"/>
      <c r="AY2495" s="178"/>
      <c r="AZ2495" s="178"/>
      <c r="BA2495" s="178"/>
      <c r="BB2495" s="178"/>
      <c r="BC2495" s="178"/>
      <c r="BD2495" s="178"/>
      <c r="BY2495" s="177"/>
      <c r="CF2495" s="178"/>
    </row>
    <row r="2496" spans="40:84" ht="18.75" customHeight="1" x14ac:dyDescent="0.2">
      <c r="AN2496" s="177"/>
      <c r="AO2496" s="176"/>
      <c r="AP2496" s="177"/>
      <c r="AQ2496" s="176"/>
      <c r="AR2496" s="177"/>
      <c r="AS2496" s="176"/>
      <c r="AT2496" s="177"/>
      <c r="AU2496" s="176"/>
      <c r="AV2496" s="177"/>
      <c r="AW2496" s="176"/>
      <c r="AX2496" s="178"/>
      <c r="AY2496" s="178"/>
      <c r="AZ2496" s="178"/>
      <c r="BA2496" s="178"/>
      <c r="BB2496" s="178"/>
      <c r="BC2496" s="178"/>
      <c r="BD2496" s="178"/>
      <c r="BY2496" s="177"/>
      <c r="CF2496" s="178"/>
    </row>
    <row r="2497" spans="40:84" ht="18.75" customHeight="1" x14ac:dyDescent="0.2">
      <c r="AN2497" s="177"/>
      <c r="AO2497" s="176"/>
      <c r="AP2497" s="177"/>
      <c r="AQ2497" s="176"/>
      <c r="AR2497" s="177"/>
      <c r="AS2497" s="176"/>
      <c r="AT2497" s="177"/>
      <c r="AU2497" s="176"/>
      <c r="AV2497" s="177"/>
      <c r="AW2497" s="176"/>
      <c r="AX2497" s="178"/>
      <c r="AY2497" s="178"/>
      <c r="AZ2497" s="178"/>
      <c r="BA2497" s="178"/>
      <c r="BB2497" s="178"/>
      <c r="BC2497" s="178"/>
      <c r="BD2497" s="178"/>
      <c r="BY2497" s="177"/>
      <c r="CF2497" s="178"/>
    </row>
    <row r="2498" spans="40:84" ht="18.75" customHeight="1" x14ac:dyDescent="0.2">
      <c r="AN2498" s="177"/>
      <c r="AO2498" s="176"/>
      <c r="AP2498" s="177"/>
      <c r="AQ2498" s="176"/>
      <c r="AR2498" s="177"/>
      <c r="AS2498" s="176"/>
      <c r="AT2498" s="177"/>
      <c r="AU2498" s="176"/>
      <c r="AV2498" s="177"/>
      <c r="AW2498" s="176"/>
      <c r="AX2498" s="178"/>
      <c r="AY2498" s="178"/>
      <c r="AZ2498" s="178"/>
      <c r="BA2498" s="178"/>
      <c r="BB2498" s="178"/>
      <c r="BC2498" s="178"/>
      <c r="BD2498" s="178"/>
      <c r="BY2498" s="177"/>
      <c r="CF2498" s="178"/>
    </row>
    <row r="2499" spans="40:84" ht="18.75" customHeight="1" x14ac:dyDescent="0.2">
      <c r="AN2499" s="177"/>
      <c r="AO2499" s="176"/>
      <c r="AP2499" s="177"/>
      <c r="AQ2499" s="176"/>
      <c r="AR2499" s="177"/>
      <c r="AS2499" s="176"/>
      <c r="AT2499" s="177"/>
      <c r="AU2499" s="176"/>
      <c r="AV2499" s="177"/>
      <c r="AW2499" s="176"/>
      <c r="AX2499" s="178"/>
      <c r="AY2499" s="178"/>
      <c r="AZ2499" s="178"/>
      <c r="BA2499" s="178"/>
      <c r="BB2499" s="178"/>
      <c r="BC2499" s="178"/>
      <c r="BD2499" s="178"/>
      <c r="BY2499" s="177"/>
      <c r="CF2499" s="178"/>
    </row>
    <row r="2500" spans="40:84" ht="18.75" customHeight="1" x14ac:dyDescent="0.2">
      <c r="AN2500" s="177"/>
      <c r="AO2500" s="176"/>
      <c r="AP2500" s="177"/>
      <c r="AQ2500" s="176"/>
      <c r="AR2500" s="177"/>
      <c r="AS2500" s="176"/>
      <c r="AT2500" s="177"/>
      <c r="AU2500" s="176"/>
      <c r="AV2500" s="177"/>
      <c r="AW2500" s="176"/>
      <c r="AX2500" s="178"/>
      <c r="AY2500" s="178"/>
      <c r="AZ2500" s="178"/>
      <c r="BA2500" s="178"/>
      <c r="BB2500" s="178"/>
      <c r="BC2500" s="178"/>
      <c r="BD2500" s="178"/>
      <c r="BY2500" s="177"/>
      <c r="CF2500" s="178"/>
    </row>
    <row r="2501" spans="40:84" ht="18.75" customHeight="1" x14ac:dyDescent="0.2">
      <c r="AN2501" s="177"/>
      <c r="AO2501" s="176"/>
      <c r="AP2501" s="177"/>
      <c r="AQ2501" s="176"/>
      <c r="AR2501" s="177"/>
      <c r="AS2501" s="176"/>
      <c r="AT2501" s="177"/>
      <c r="AU2501" s="176"/>
      <c r="AV2501" s="177"/>
      <c r="AW2501" s="176"/>
      <c r="AX2501" s="178"/>
      <c r="AY2501" s="178"/>
      <c r="AZ2501" s="178"/>
      <c r="BA2501" s="178"/>
      <c r="BB2501" s="178"/>
      <c r="BC2501" s="178"/>
      <c r="BD2501" s="178"/>
      <c r="BY2501" s="177"/>
      <c r="CF2501" s="178"/>
    </row>
    <row r="2502" spans="40:84" ht="18.75" customHeight="1" x14ac:dyDescent="0.2">
      <c r="AN2502" s="177"/>
      <c r="AO2502" s="176"/>
      <c r="AP2502" s="177"/>
      <c r="AQ2502" s="176"/>
      <c r="AR2502" s="177"/>
      <c r="AS2502" s="176"/>
      <c r="AT2502" s="177"/>
      <c r="AU2502" s="176"/>
      <c r="AV2502" s="177"/>
      <c r="AW2502" s="176"/>
      <c r="AX2502" s="178"/>
      <c r="AY2502" s="178"/>
      <c r="AZ2502" s="178"/>
      <c r="BA2502" s="178"/>
      <c r="BB2502" s="178"/>
      <c r="BC2502" s="178"/>
      <c r="BD2502" s="178"/>
      <c r="BY2502" s="177"/>
      <c r="CF2502" s="178"/>
    </row>
    <row r="2503" spans="40:84" ht="18.75" customHeight="1" x14ac:dyDescent="0.2">
      <c r="AN2503" s="177"/>
      <c r="AO2503" s="176"/>
      <c r="AP2503" s="177"/>
      <c r="AQ2503" s="176"/>
      <c r="AR2503" s="177"/>
      <c r="AS2503" s="176"/>
      <c r="AT2503" s="177"/>
      <c r="AU2503" s="176"/>
      <c r="AV2503" s="177"/>
      <c r="AW2503" s="176"/>
      <c r="AX2503" s="178"/>
      <c r="AY2503" s="178"/>
      <c r="AZ2503" s="178"/>
      <c r="BA2503" s="178"/>
      <c r="BB2503" s="178"/>
      <c r="BC2503" s="178"/>
      <c r="BD2503" s="178"/>
      <c r="BY2503" s="177"/>
      <c r="CF2503" s="178"/>
    </row>
    <row r="2504" spans="40:84" ht="18.75" customHeight="1" x14ac:dyDescent="0.2">
      <c r="AN2504" s="177"/>
      <c r="AO2504" s="176"/>
      <c r="AP2504" s="177"/>
      <c r="AQ2504" s="176"/>
      <c r="AR2504" s="177"/>
      <c r="AS2504" s="176"/>
      <c r="AT2504" s="177"/>
      <c r="AU2504" s="176"/>
      <c r="AV2504" s="177"/>
      <c r="AW2504" s="176"/>
      <c r="AX2504" s="178"/>
      <c r="AY2504" s="178"/>
      <c r="AZ2504" s="178"/>
      <c r="BA2504" s="178"/>
      <c r="BB2504" s="178"/>
      <c r="BC2504" s="178"/>
      <c r="BD2504" s="178"/>
      <c r="BY2504" s="177"/>
      <c r="CF2504" s="178"/>
    </row>
    <row r="2505" spans="40:84" ht="18.75" customHeight="1" x14ac:dyDescent="0.2">
      <c r="AN2505" s="177"/>
      <c r="AO2505" s="176"/>
      <c r="AP2505" s="177"/>
      <c r="AQ2505" s="176"/>
      <c r="AR2505" s="177"/>
      <c r="AS2505" s="176"/>
      <c r="AT2505" s="177"/>
      <c r="AU2505" s="176"/>
      <c r="AV2505" s="177"/>
      <c r="AW2505" s="176"/>
      <c r="AX2505" s="178"/>
      <c r="AY2505" s="178"/>
      <c r="AZ2505" s="178"/>
      <c r="BA2505" s="178"/>
      <c r="BB2505" s="178"/>
      <c r="BC2505" s="178"/>
      <c r="BD2505" s="178"/>
      <c r="BY2505" s="177"/>
      <c r="CF2505" s="178"/>
    </row>
    <row r="2506" spans="40:84" ht="18.75" customHeight="1" x14ac:dyDescent="0.2">
      <c r="AN2506" s="177"/>
      <c r="AO2506" s="176"/>
      <c r="AP2506" s="177"/>
      <c r="AQ2506" s="176"/>
      <c r="AR2506" s="177"/>
      <c r="AS2506" s="176"/>
      <c r="AT2506" s="177"/>
      <c r="AU2506" s="176"/>
      <c r="AV2506" s="177"/>
      <c r="AW2506" s="176"/>
      <c r="AX2506" s="178"/>
      <c r="AY2506" s="178"/>
      <c r="AZ2506" s="178"/>
      <c r="BA2506" s="178"/>
      <c r="BB2506" s="178"/>
      <c r="BC2506" s="178"/>
      <c r="BD2506" s="178"/>
      <c r="BY2506" s="177"/>
      <c r="CF2506" s="178"/>
    </row>
    <row r="2507" spans="40:84" ht="18.75" customHeight="1" x14ac:dyDescent="0.2">
      <c r="AN2507" s="177"/>
      <c r="AO2507" s="176"/>
      <c r="AP2507" s="177"/>
      <c r="AQ2507" s="176"/>
      <c r="AR2507" s="177"/>
      <c r="AS2507" s="176"/>
      <c r="AT2507" s="177"/>
      <c r="AU2507" s="176"/>
      <c r="AV2507" s="177"/>
      <c r="AW2507" s="176"/>
      <c r="AX2507" s="178"/>
      <c r="AY2507" s="178"/>
      <c r="AZ2507" s="178"/>
      <c r="BA2507" s="178"/>
      <c r="BB2507" s="178"/>
      <c r="BC2507" s="178"/>
      <c r="BD2507" s="178"/>
      <c r="BY2507" s="177"/>
      <c r="CF2507" s="178"/>
    </row>
    <row r="2508" spans="40:84" ht="18.75" customHeight="1" x14ac:dyDescent="0.2">
      <c r="AN2508" s="177"/>
      <c r="AO2508" s="176"/>
      <c r="AP2508" s="177"/>
      <c r="AQ2508" s="176"/>
      <c r="AR2508" s="177"/>
      <c r="AS2508" s="176"/>
      <c r="AT2508" s="177"/>
      <c r="AU2508" s="176"/>
      <c r="AV2508" s="177"/>
      <c r="AW2508" s="176"/>
      <c r="AX2508" s="178"/>
      <c r="AY2508" s="178"/>
      <c r="AZ2508" s="178"/>
      <c r="BA2508" s="178"/>
      <c r="BB2508" s="178"/>
      <c r="BC2508" s="178"/>
      <c r="BD2508" s="178"/>
      <c r="BY2508" s="177"/>
      <c r="CF2508" s="178"/>
    </row>
    <row r="2509" spans="40:84" ht="18.75" customHeight="1" x14ac:dyDescent="0.2">
      <c r="AN2509" s="177"/>
      <c r="AO2509" s="176"/>
      <c r="AP2509" s="177"/>
      <c r="AQ2509" s="176"/>
      <c r="AR2509" s="177"/>
      <c r="AS2509" s="176"/>
      <c r="AT2509" s="177"/>
      <c r="AU2509" s="176"/>
      <c r="AV2509" s="177"/>
      <c r="AW2509" s="176"/>
      <c r="AX2509" s="178"/>
      <c r="AY2509" s="178"/>
      <c r="AZ2509" s="178"/>
      <c r="BA2509" s="178"/>
      <c r="BB2509" s="178"/>
      <c r="BC2509" s="178"/>
      <c r="BD2509" s="178"/>
      <c r="BY2509" s="177"/>
      <c r="CF2509" s="178"/>
    </row>
    <row r="2510" spans="40:84" ht="18.75" customHeight="1" x14ac:dyDescent="0.2">
      <c r="AN2510" s="177"/>
      <c r="AO2510" s="176"/>
      <c r="AP2510" s="177"/>
      <c r="AQ2510" s="176"/>
      <c r="AR2510" s="177"/>
      <c r="AS2510" s="176"/>
      <c r="AT2510" s="177"/>
      <c r="AU2510" s="176"/>
      <c r="AV2510" s="177"/>
      <c r="AW2510" s="176"/>
      <c r="AX2510" s="178"/>
      <c r="AY2510" s="178"/>
      <c r="AZ2510" s="178"/>
      <c r="BA2510" s="178"/>
      <c r="BB2510" s="178"/>
      <c r="BC2510" s="178"/>
      <c r="BD2510" s="178"/>
      <c r="BY2510" s="177"/>
      <c r="CF2510" s="178"/>
    </row>
    <row r="2511" spans="40:84" ht="18.75" customHeight="1" x14ac:dyDescent="0.2">
      <c r="AN2511" s="177"/>
      <c r="AO2511" s="176"/>
      <c r="AP2511" s="177"/>
      <c r="AQ2511" s="176"/>
      <c r="AR2511" s="177"/>
      <c r="AS2511" s="176"/>
      <c r="AT2511" s="177"/>
      <c r="AU2511" s="176"/>
      <c r="AV2511" s="177"/>
      <c r="AW2511" s="176"/>
      <c r="AX2511" s="178"/>
      <c r="AY2511" s="178"/>
      <c r="AZ2511" s="178"/>
      <c r="BA2511" s="178"/>
      <c r="BB2511" s="178"/>
      <c r="BC2511" s="178"/>
      <c r="BD2511" s="178"/>
      <c r="BY2511" s="177"/>
      <c r="CF2511" s="178"/>
    </row>
    <row r="2512" spans="40:84" ht="18.75" customHeight="1" x14ac:dyDescent="0.2">
      <c r="AN2512" s="177"/>
      <c r="AO2512" s="176"/>
      <c r="AP2512" s="177"/>
      <c r="AQ2512" s="176"/>
      <c r="AR2512" s="177"/>
      <c r="AS2512" s="176"/>
      <c r="AT2512" s="177"/>
      <c r="AU2512" s="176"/>
      <c r="AV2512" s="177"/>
      <c r="AW2512" s="176"/>
      <c r="AX2512" s="178"/>
      <c r="AY2512" s="178"/>
      <c r="AZ2512" s="178"/>
      <c r="BA2512" s="178"/>
      <c r="BB2512" s="178"/>
      <c r="BC2512" s="178"/>
      <c r="BD2512" s="178"/>
      <c r="BY2512" s="177"/>
      <c r="CF2512" s="178"/>
    </row>
    <row r="2513" spans="40:84" ht="18.75" customHeight="1" x14ac:dyDescent="0.2">
      <c r="AN2513" s="177"/>
      <c r="AO2513" s="176"/>
      <c r="AP2513" s="177"/>
      <c r="AQ2513" s="176"/>
      <c r="AR2513" s="177"/>
      <c r="AS2513" s="176"/>
      <c r="AT2513" s="177"/>
      <c r="AU2513" s="176"/>
      <c r="AV2513" s="177"/>
      <c r="AW2513" s="176"/>
      <c r="AX2513" s="178"/>
      <c r="AY2513" s="178"/>
      <c r="AZ2513" s="178"/>
      <c r="BA2513" s="178"/>
      <c r="BB2513" s="178"/>
      <c r="BC2513" s="178"/>
      <c r="BD2513" s="178"/>
      <c r="BY2513" s="177"/>
      <c r="CF2513" s="178"/>
    </row>
    <row r="2514" spans="40:84" ht="18.75" customHeight="1" x14ac:dyDescent="0.2">
      <c r="AN2514" s="177"/>
      <c r="AO2514" s="176"/>
      <c r="AP2514" s="177"/>
      <c r="AQ2514" s="176"/>
      <c r="AR2514" s="177"/>
      <c r="AS2514" s="176"/>
      <c r="AT2514" s="177"/>
      <c r="AU2514" s="176"/>
      <c r="AV2514" s="177"/>
      <c r="AW2514" s="176"/>
      <c r="AX2514" s="178"/>
      <c r="AY2514" s="178"/>
      <c r="AZ2514" s="178"/>
      <c r="BA2514" s="178"/>
      <c r="BB2514" s="178"/>
      <c r="BC2514" s="178"/>
      <c r="BD2514" s="178"/>
      <c r="BY2514" s="177"/>
      <c r="CF2514" s="178"/>
    </row>
    <row r="2515" spans="40:84" ht="18.75" customHeight="1" x14ac:dyDescent="0.2">
      <c r="AN2515" s="177"/>
      <c r="AO2515" s="176"/>
      <c r="AP2515" s="177"/>
      <c r="AQ2515" s="176"/>
      <c r="AR2515" s="177"/>
      <c r="AS2515" s="176"/>
      <c r="AT2515" s="177"/>
      <c r="AU2515" s="176"/>
      <c r="AV2515" s="177"/>
      <c r="AW2515" s="176"/>
      <c r="AX2515" s="178"/>
      <c r="AY2515" s="178"/>
      <c r="AZ2515" s="178"/>
      <c r="BA2515" s="178"/>
      <c r="BB2515" s="178"/>
      <c r="BC2515" s="178"/>
      <c r="BD2515" s="178"/>
      <c r="BY2515" s="177"/>
      <c r="CF2515" s="178"/>
    </row>
    <row r="2516" spans="40:84" ht="18.75" customHeight="1" x14ac:dyDescent="0.2">
      <c r="AN2516" s="177"/>
      <c r="AO2516" s="176"/>
      <c r="AP2516" s="177"/>
      <c r="AQ2516" s="176"/>
      <c r="AR2516" s="177"/>
      <c r="AS2516" s="176"/>
      <c r="AT2516" s="177"/>
      <c r="AU2516" s="176"/>
      <c r="AV2516" s="177"/>
      <c r="AW2516" s="176"/>
      <c r="AX2516" s="178"/>
      <c r="AY2516" s="178"/>
      <c r="AZ2516" s="178"/>
      <c r="BA2516" s="178"/>
      <c r="BB2516" s="178"/>
      <c r="BC2516" s="178"/>
      <c r="BD2516" s="178"/>
      <c r="BY2516" s="177"/>
      <c r="CF2516" s="178"/>
    </row>
    <row r="2517" spans="40:84" ht="18.75" customHeight="1" x14ac:dyDescent="0.2">
      <c r="AN2517" s="177"/>
      <c r="AO2517" s="176"/>
      <c r="AP2517" s="177"/>
      <c r="AQ2517" s="176"/>
      <c r="AR2517" s="177"/>
      <c r="AS2517" s="176"/>
      <c r="AT2517" s="177"/>
      <c r="AU2517" s="176"/>
      <c r="AV2517" s="177"/>
      <c r="AW2517" s="176"/>
      <c r="AX2517" s="178"/>
      <c r="AY2517" s="178"/>
      <c r="AZ2517" s="178"/>
      <c r="BA2517" s="178"/>
      <c r="BB2517" s="178"/>
      <c r="BC2517" s="178"/>
      <c r="BD2517" s="178"/>
      <c r="BY2517" s="177"/>
      <c r="CF2517" s="178"/>
    </row>
    <row r="2518" spans="40:84" ht="18.75" customHeight="1" x14ac:dyDescent="0.2">
      <c r="AN2518" s="177"/>
      <c r="AO2518" s="176"/>
      <c r="AP2518" s="177"/>
      <c r="AQ2518" s="176"/>
      <c r="AR2518" s="177"/>
      <c r="AS2518" s="176"/>
      <c r="AT2518" s="177"/>
      <c r="AU2518" s="176"/>
      <c r="AV2518" s="177"/>
      <c r="AW2518" s="176"/>
      <c r="AX2518" s="178"/>
      <c r="AY2518" s="178"/>
      <c r="AZ2518" s="178"/>
      <c r="BA2518" s="178"/>
      <c r="BB2518" s="178"/>
      <c r="BC2518" s="178"/>
      <c r="BD2518" s="178"/>
      <c r="BY2518" s="177"/>
      <c r="CF2518" s="178"/>
    </row>
    <row r="2519" spans="40:84" ht="18.75" customHeight="1" x14ac:dyDescent="0.2">
      <c r="AN2519" s="177"/>
      <c r="AO2519" s="176"/>
      <c r="AP2519" s="177"/>
      <c r="AQ2519" s="176"/>
      <c r="AR2519" s="177"/>
      <c r="AS2519" s="176"/>
      <c r="AT2519" s="177"/>
      <c r="AU2519" s="176"/>
      <c r="AV2519" s="177"/>
      <c r="AW2519" s="176"/>
      <c r="AX2519" s="178"/>
      <c r="AY2519" s="178"/>
      <c r="AZ2519" s="178"/>
      <c r="BA2519" s="178"/>
      <c r="BB2519" s="178"/>
      <c r="BC2519" s="178"/>
      <c r="BD2519" s="178"/>
      <c r="BY2519" s="177"/>
      <c r="CF2519" s="178"/>
    </row>
    <row r="2520" spans="40:84" ht="18.75" customHeight="1" x14ac:dyDescent="0.2">
      <c r="AN2520" s="177"/>
      <c r="AO2520" s="176"/>
      <c r="AP2520" s="177"/>
      <c r="AQ2520" s="176"/>
      <c r="AR2520" s="177"/>
      <c r="AS2520" s="176"/>
      <c r="AT2520" s="177"/>
      <c r="AU2520" s="176"/>
      <c r="AV2520" s="177"/>
      <c r="AW2520" s="176"/>
      <c r="AX2520" s="178"/>
      <c r="AY2520" s="178"/>
      <c r="AZ2520" s="178"/>
      <c r="BA2520" s="178"/>
      <c r="BB2520" s="178"/>
      <c r="BC2520" s="178"/>
      <c r="BD2520" s="178"/>
      <c r="BY2520" s="177"/>
      <c r="CF2520" s="178"/>
    </row>
    <row r="2521" spans="40:84" ht="18.75" customHeight="1" x14ac:dyDescent="0.2">
      <c r="AN2521" s="177"/>
      <c r="AO2521" s="176"/>
      <c r="AP2521" s="177"/>
      <c r="AQ2521" s="176"/>
      <c r="AR2521" s="177"/>
      <c r="AS2521" s="176"/>
      <c r="AT2521" s="177"/>
      <c r="AU2521" s="176"/>
      <c r="AV2521" s="177"/>
      <c r="AW2521" s="176"/>
      <c r="AX2521" s="178"/>
      <c r="AY2521" s="178"/>
      <c r="AZ2521" s="178"/>
      <c r="BA2521" s="178"/>
      <c r="BB2521" s="178"/>
      <c r="BC2521" s="178"/>
      <c r="BD2521" s="178"/>
      <c r="BY2521" s="177"/>
      <c r="CF2521" s="178"/>
    </row>
    <row r="2522" spans="40:84" ht="18.75" customHeight="1" x14ac:dyDescent="0.2">
      <c r="AN2522" s="177"/>
      <c r="AO2522" s="176"/>
      <c r="AP2522" s="177"/>
      <c r="AQ2522" s="176"/>
      <c r="AR2522" s="177"/>
      <c r="AS2522" s="176"/>
      <c r="AT2522" s="177"/>
      <c r="AU2522" s="176"/>
      <c r="AV2522" s="177"/>
      <c r="AW2522" s="176"/>
      <c r="AX2522" s="178"/>
      <c r="AY2522" s="178"/>
      <c r="AZ2522" s="178"/>
      <c r="BA2522" s="178"/>
      <c r="BB2522" s="178"/>
      <c r="BC2522" s="178"/>
      <c r="BD2522" s="178"/>
      <c r="BY2522" s="177"/>
      <c r="CF2522" s="178"/>
    </row>
    <row r="2523" spans="40:84" ht="18.75" customHeight="1" x14ac:dyDescent="0.2">
      <c r="AN2523" s="177"/>
      <c r="AO2523" s="176"/>
      <c r="AP2523" s="177"/>
      <c r="AQ2523" s="176"/>
      <c r="AR2523" s="177"/>
      <c r="AS2523" s="176"/>
      <c r="AT2523" s="177"/>
      <c r="AU2523" s="176"/>
      <c r="AV2523" s="177"/>
      <c r="AW2523" s="176"/>
      <c r="AX2523" s="178"/>
      <c r="AY2523" s="178"/>
      <c r="AZ2523" s="178"/>
      <c r="BA2523" s="178"/>
      <c r="BB2523" s="178"/>
      <c r="BC2523" s="178"/>
      <c r="BD2523" s="178"/>
      <c r="BY2523" s="177"/>
      <c r="CF2523" s="178"/>
    </row>
    <row r="2524" spans="40:84" ht="18.75" customHeight="1" x14ac:dyDescent="0.2">
      <c r="AN2524" s="177"/>
      <c r="AO2524" s="176"/>
      <c r="AP2524" s="177"/>
      <c r="AQ2524" s="176"/>
      <c r="AR2524" s="177"/>
      <c r="AS2524" s="176"/>
      <c r="AT2524" s="177"/>
      <c r="AU2524" s="176"/>
      <c r="AV2524" s="177"/>
      <c r="AW2524" s="176"/>
      <c r="AX2524" s="178"/>
      <c r="AY2524" s="178"/>
      <c r="AZ2524" s="178"/>
      <c r="BA2524" s="178"/>
      <c r="BB2524" s="178"/>
      <c r="BC2524" s="178"/>
      <c r="BD2524" s="178"/>
      <c r="BY2524" s="177"/>
      <c r="CF2524" s="178"/>
    </row>
    <row r="2525" spans="40:84" ht="18.75" customHeight="1" x14ac:dyDescent="0.2">
      <c r="AN2525" s="177"/>
      <c r="AO2525" s="176"/>
      <c r="AP2525" s="177"/>
      <c r="AQ2525" s="176"/>
      <c r="AR2525" s="177"/>
      <c r="AS2525" s="176"/>
      <c r="AT2525" s="177"/>
      <c r="AU2525" s="176"/>
      <c r="AV2525" s="177"/>
      <c r="AW2525" s="176"/>
      <c r="AX2525" s="178"/>
      <c r="AY2525" s="178"/>
      <c r="AZ2525" s="178"/>
      <c r="BA2525" s="178"/>
      <c r="BB2525" s="178"/>
      <c r="BC2525" s="178"/>
      <c r="BD2525" s="178"/>
      <c r="BY2525" s="177"/>
      <c r="CF2525" s="178"/>
    </row>
    <row r="2526" spans="40:84" ht="18.75" customHeight="1" x14ac:dyDescent="0.2">
      <c r="AN2526" s="177"/>
      <c r="AO2526" s="176"/>
      <c r="AP2526" s="177"/>
      <c r="AQ2526" s="176"/>
      <c r="AR2526" s="177"/>
      <c r="AS2526" s="176"/>
      <c r="AT2526" s="177"/>
      <c r="AU2526" s="176"/>
      <c r="AV2526" s="177"/>
      <c r="AW2526" s="176"/>
      <c r="AX2526" s="178"/>
      <c r="AY2526" s="178"/>
      <c r="AZ2526" s="178"/>
      <c r="BA2526" s="178"/>
      <c r="BB2526" s="178"/>
      <c r="BC2526" s="178"/>
      <c r="BD2526" s="178"/>
      <c r="BY2526" s="177"/>
      <c r="CF2526" s="178"/>
    </row>
    <row r="2527" spans="40:84" ht="18.75" customHeight="1" x14ac:dyDescent="0.2">
      <c r="AN2527" s="177"/>
      <c r="AO2527" s="176"/>
      <c r="AP2527" s="177"/>
      <c r="AQ2527" s="176"/>
      <c r="AR2527" s="177"/>
      <c r="AS2527" s="176"/>
      <c r="AT2527" s="177"/>
      <c r="AU2527" s="176"/>
      <c r="AV2527" s="177"/>
      <c r="AW2527" s="176"/>
      <c r="AX2527" s="178"/>
      <c r="AY2527" s="178"/>
      <c r="AZ2527" s="178"/>
      <c r="BA2527" s="178"/>
      <c r="BB2527" s="178"/>
      <c r="BC2527" s="178"/>
      <c r="BD2527" s="178"/>
      <c r="BY2527" s="177"/>
      <c r="CF2527" s="178"/>
    </row>
    <row r="2528" spans="40:84" ht="18.75" customHeight="1" x14ac:dyDescent="0.2">
      <c r="AN2528" s="177"/>
      <c r="AO2528" s="176"/>
      <c r="AP2528" s="177"/>
      <c r="AQ2528" s="176"/>
      <c r="AR2528" s="177"/>
      <c r="AS2528" s="176"/>
      <c r="AT2528" s="177"/>
      <c r="AU2528" s="176"/>
      <c r="AV2528" s="177"/>
      <c r="AW2528" s="176"/>
      <c r="AX2528" s="178"/>
      <c r="AY2528" s="178"/>
      <c r="AZ2528" s="178"/>
      <c r="BA2528" s="178"/>
      <c r="BB2528" s="178"/>
      <c r="BC2528" s="178"/>
      <c r="BD2528" s="178"/>
      <c r="BY2528" s="177"/>
      <c r="CF2528" s="178"/>
    </row>
    <row r="2529" spans="40:84" ht="18.75" customHeight="1" x14ac:dyDescent="0.2">
      <c r="AN2529" s="177"/>
      <c r="AO2529" s="176"/>
      <c r="AP2529" s="177"/>
      <c r="AQ2529" s="176"/>
      <c r="AR2529" s="177"/>
      <c r="AS2529" s="176"/>
      <c r="AT2529" s="177"/>
      <c r="AU2529" s="176"/>
      <c r="AV2529" s="177"/>
      <c r="AW2529" s="176"/>
      <c r="AX2529" s="178"/>
      <c r="AY2529" s="178"/>
      <c r="AZ2529" s="178"/>
      <c r="BA2529" s="178"/>
      <c r="BB2529" s="178"/>
      <c r="BC2529" s="178"/>
      <c r="BD2529" s="178"/>
      <c r="BY2529" s="177"/>
      <c r="CF2529" s="178"/>
    </row>
    <row r="2530" spans="40:84" ht="18.75" customHeight="1" x14ac:dyDescent="0.2">
      <c r="AN2530" s="177"/>
      <c r="AO2530" s="176"/>
      <c r="AP2530" s="177"/>
      <c r="AQ2530" s="176"/>
      <c r="AR2530" s="177"/>
      <c r="AS2530" s="176"/>
      <c r="AT2530" s="177"/>
      <c r="AU2530" s="176"/>
      <c r="AV2530" s="177"/>
      <c r="AW2530" s="176"/>
      <c r="AX2530" s="178"/>
      <c r="AY2530" s="178"/>
      <c r="AZ2530" s="178"/>
      <c r="BA2530" s="178"/>
      <c r="BB2530" s="178"/>
      <c r="BC2530" s="178"/>
      <c r="BD2530" s="178"/>
      <c r="BY2530" s="177"/>
      <c r="CF2530" s="178"/>
    </row>
    <row r="2531" spans="40:84" ht="18.75" customHeight="1" x14ac:dyDescent="0.2">
      <c r="AN2531" s="177"/>
      <c r="AO2531" s="176"/>
      <c r="AP2531" s="177"/>
      <c r="AQ2531" s="176"/>
      <c r="AR2531" s="177"/>
      <c r="AS2531" s="176"/>
      <c r="AT2531" s="177"/>
      <c r="AU2531" s="176"/>
      <c r="AV2531" s="177"/>
      <c r="AW2531" s="176"/>
      <c r="AX2531" s="178"/>
      <c r="AY2531" s="178"/>
      <c r="AZ2531" s="178"/>
      <c r="BA2531" s="178"/>
      <c r="BB2531" s="178"/>
      <c r="BC2531" s="178"/>
      <c r="BD2531" s="178"/>
      <c r="BY2531" s="177"/>
      <c r="CF2531" s="178"/>
    </row>
    <row r="2532" spans="40:84" ht="18.75" customHeight="1" x14ac:dyDescent="0.2">
      <c r="AN2532" s="177"/>
      <c r="AO2532" s="176"/>
      <c r="AP2532" s="177"/>
      <c r="AQ2532" s="176"/>
      <c r="AR2532" s="177"/>
      <c r="AS2532" s="176"/>
      <c r="AT2532" s="177"/>
      <c r="AU2532" s="176"/>
      <c r="AV2532" s="177"/>
      <c r="AW2532" s="176"/>
      <c r="AX2532" s="178"/>
      <c r="AY2532" s="178"/>
      <c r="AZ2532" s="178"/>
      <c r="BA2532" s="178"/>
      <c r="BB2532" s="178"/>
      <c r="BC2532" s="178"/>
      <c r="BD2532" s="178"/>
      <c r="BY2532" s="177"/>
      <c r="CF2532" s="178"/>
    </row>
    <row r="2533" spans="40:84" ht="18.75" customHeight="1" x14ac:dyDescent="0.2">
      <c r="AN2533" s="177"/>
      <c r="AO2533" s="176"/>
      <c r="AP2533" s="177"/>
      <c r="AQ2533" s="176"/>
      <c r="AR2533" s="177"/>
      <c r="AS2533" s="176"/>
      <c r="AT2533" s="177"/>
      <c r="AU2533" s="176"/>
      <c r="AV2533" s="177"/>
      <c r="AW2533" s="176"/>
      <c r="AX2533" s="178"/>
      <c r="AY2533" s="178"/>
      <c r="AZ2533" s="178"/>
      <c r="BA2533" s="178"/>
      <c r="BB2533" s="178"/>
      <c r="BC2533" s="178"/>
      <c r="BD2533" s="178"/>
      <c r="BY2533" s="177"/>
      <c r="CF2533" s="178"/>
    </row>
    <row r="2534" spans="40:84" ht="18.75" customHeight="1" x14ac:dyDescent="0.2">
      <c r="AN2534" s="177"/>
      <c r="AO2534" s="176"/>
      <c r="AP2534" s="177"/>
      <c r="AQ2534" s="176"/>
      <c r="AR2534" s="177"/>
      <c r="AS2534" s="176"/>
      <c r="AT2534" s="177"/>
      <c r="AU2534" s="176"/>
      <c r="AV2534" s="177"/>
      <c r="AW2534" s="176"/>
      <c r="AX2534" s="178"/>
      <c r="AY2534" s="178"/>
      <c r="AZ2534" s="178"/>
      <c r="BA2534" s="178"/>
      <c r="BB2534" s="178"/>
      <c r="BC2534" s="178"/>
      <c r="BD2534" s="178"/>
      <c r="BY2534" s="177"/>
      <c r="CF2534" s="178"/>
    </row>
    <row r="2535" spans="40:84" ht="18.75" customHeight="1" x14ac:dyDescent="0.2">
      <c r="AN2535" s="177"/>
      <c r="AO2535" s="176"/>
      <c r="AP2535" s="177"/>
      <c r="AQ2535" s="176"/>
      <c r="AR2535" s="177"/>
      <c r="AS2535" s="176"/>
      <c r="AT2535" s="177"/>
      <c r="AU2535" s="176"/>
      <c r="AV2535" s="177"/>
      <c r="AW2535" s="176"/>
      <c r="AX2535" s="178"/>
      <c r="AY2535" s="178"/>
      <c r="AZ2535" s="178"/>
      <c r="BA2535" s="178"/>
      <c r="BB2535" s="178"/>
      <c r="BC2535" s="178"/>
      <c r="BD2535" s="178"/>
      <c r="BY2535" s="177"/>
      <c r="CF2535" s="178"/>
    </row>
    <row r="2536" spans="40:84" ht="18.75" customHeight="1" x14ac:dyDescent="0.2">
      <c r="AN2536" s="177"/>
      <c r="AO2536" s="176"/>
      <c r="AP2536" s="177"/>
      <c r="AQ2536" s="176"/>
      <c r="AR2536" s="177"/>
      <c r="AS2536" s="176"/>
      <c r="AT2536" s="177"/>
      <c r="AU2536" s="176"/>
      <c r="AV2536" s="177"/>
      <c r="AW2536" s="176"/>
      <c r="AX2536" s="178"/>
      <c r="AY2536" s="178"/>
      <c r="AZ2536" s="178"/>
      <c r="BA2536" s="178"/>
      <c r="BB2536" s="178"/>
      <c r="BC2536" s="178"/>
      <c r="BD2536" s="178"/>
      <c r="BY2536" s="177"/>
      <c r="CF2536" s="178"/>
    </row>
    <row r="2537" spans="40:84" ht="18.75" customHeight="1" x14ac:dyDescent="0.2">
      <c r="AN2537" s="177"/>
      <c r="AO2537" s="176"/>
      <c r="AP2537" s="177"/>
      <c r="AQ2537" s="176"/>
      <c r="AR2537" s="177"/>
      <c r="AS2537" s="176"/>
      <c r="AT2537" s="177"/>
      <c r="AU2537" s="176"/>
      <c r="AV2537" s="177"/>
      <c r="AW2537" s="176"/>
      <c r="AX2537" s="178"/>
      <c r="AY2537" s="178"/>
      <c r="AZ2537" s="178"/>
      <c r="BA2537" s="178"/>
      <c r="BB2537" s="178"/>
      <c r="BC2537" s="178"/>
      <c r="BD2537" s="178"/>
      <c r="BY2537" s="177"/>
      <c r="CF2537" s="178"/>
    </row>
    <row r="2538" spans="40:84" ht="18.75" customHeight="1" x14ac:dyDescent="0.2">
      <c r="AN2538" s="177"/>
      <c r="AO2538" s="176"/>
      <c r="AP2538" s="177"/>
      <c r="AQ2538" s="176"/>
      <c r="AR2538" s="177"/>
      <c r="AS2538" s="176"/>
      <c r="AT2538" s="177"/>
      <c r="AU2538" s="176"/>
      <c r="AV2538" s="177"/>
      <c r="AW2538" s="176"/>
      <c r="AX2538" s="178"/>
      <c r="AY2538" s="178"/>
      <c r="AZ2538" s="178"/>
      <c r="BA2538" s="178"/>
      <c r="BB2538" s="178"/>
      <c r="BC2538" s="178"/>
      <c r="BD2538" s="178"/>
      <c r="BY2538" s="177"/>
      <c r="CF2538" s="178"/>
    </row>
    <row r="2539" spans="40:84" ht="18.75" customHeight="1" x14ac:dyDescent="0.2">
      <c r="AN2539" s="177"/>
      <c r="AO2539" s="176"/>
      <c r="AP2539" s="177"/>
      <c r="AQ2539" s="176"/>
      <c r="AR2539" s="177"/>
      <c r="AS2539" s="176"/>
      <c r="AT2539" s="177"/>
      <c r="AU2539" s="176"/>
      <c r="AV2539" s="177"/>
      <c r="AW2539" s="176"/>
      <c r="AX2539" s="178"/>
      <c r="AY2539" s="178"/>
      <c r="AZ2539" s="178"/>
      <c r="BA2539" s="178"/>
      <c r="BB2539" s="178"/>
      <c r="BC2539" s="178"/>
      <c r="BD2539" s="178"/>
      <c r="BY2539" s="177"/>
      <c r="CF2539" s="178"/>
    </row>
    <row r="2540" spans="40:84" ht="18.75" customHeight="1" x14ac:dyDescent="0.2">
      <c r="AN2540" s="177"/>
      <c r="AO2540" s="176"/>
      <c r="AP2540" s="177"/>
      <c r="AQ2540" s="176"/>
      <c r="AR2540" s="177"/>
      <c r="AS2540" s="176"/>
      <c r="AT2540" s="177"/>
      <c r="AU2540" s="176"/>
      <c r="AV2540" s="177"/>
      <c r="AW2540" s="176"/>
      <c r="AX2540" s="178"/>
      <c r="AY2540" s="178"/>
      <c r="AZ2540" s="178"/>
      <c r="BA2540" s="178"/>
      <c r="BB2540" s="178"/>
      <c r="BC2540" s="178"/>
      <c r="BD2540" s="178"/>
      <c r="BY2540" s="177"/>
      <c r="CF2540" s="178"/>
    </row>
    <row r="2541" spans="40:84" ht="18.75" customHeight="1" x14ac:dyDescent="0.2">
      <c r="AN2541" s="177"/>
      <c r="AO2541" s="176"/>
      <c r="AP2541" s="177"/>
      <c r="AQ2541" s="176"/>
      <c r="AR2541" s="177"/>
      <c r="AS2541" s="176"/>
      <c r="AT2541" s="177"/>
      <c r="AU2541" s="176"/>
      <c r="AV2541" s="177"/>
      <c r="AW2541" s="176"/>
      <c r="AX2541" s="178"/>
      <c r="AY2541" s="178"/>
      <c r="AZ2541" s="178"/>
      <c r="BA2541" s="178"/>
      <c r="BB2541" s="178"/>
      <c r="BC2541" s="178"/>
      <c r="BD2541" s="178"/>
      <c r="BY2541" s="177"/>
      <c r="CF2541" s="178"/>
    </row>
    <row r="2542" spans="40:84" ht="18.75" customHeight="1" x14ac:dyDescent="0.2">
      <c r="AN2542" s="177"/>
      <c r="AO2542" s="176"/>
      <c r="AP2542" s="177"/>
      <c r="AQ2542" s="176"/>
      <c r="AR2542" s="177"/>
      <c r="AS2542" s="176"/>
      <c r="AT2542" s="177"/>
      <c r="AU2542" s="176"/>
      <c r="AV2542" s="177"/>
      <c r="AW2542" s="176"/>
      <c r="AX2542" s="178"/>
      <c r="AY2542" s="178"/>
      <c r="AZ2542" s="178"/>
      <c r="BA2542" s="178"/>
      <c r="BB2542" s="178"/>
      <c r="BC2542" s="178"/>
      <c r="BD2542" s="178"/>
      <c r="BY2542" s="177"/>
      <c r="CF2542" s="178"/>
    </row>
    <row r="2543" spans="40:84" ht="18.75" customHeight="1" x14ac:dyDescent="0.2">
      <c r="AN2543" s="177"/>
      <c r="AO2543" s="176"/>
      <c r="AP2543" s="177"/>
      <c r="AQ2543" s="176"/>
      <c r="AR2543" s="177"/>
      <c r="AS2543" s="176"/>
      <c r="AT2543" s="177"/>
      <c r="AU2543" s="176"/>
      <c r="AV2543" s="177"/>
      <c r="AW2543" s="176"/>
      <c r="AX2543" s="178"/>
      <c r="AY2543" s="178"/>
      <c r="AZ2543" s="178"/>
      <c r="BA2543" s="178"/>
      <c r="BB2543" s="178"/>
      <c r="BC2543" s="178"/>
      <c r="BD2543" s="178"/>
      <c r="BY2543" s="177"/>
      <c r="CF2543" s="178"/>
    </row>
    <row r="2544" spans="40:84" ht="18.75" customHeight="1" x14ac:dyDescent="0.2">
      <c r="AN2544" s="177"/>
      <c r="AO2544" s="176"/>
      <c r="AP2544" s="177"/>
      <c r="AQ2544" s="176"/>
      <c r="AR2544" s="177"/>
      <c r="AS2544" s="176"/>
      <c r="AT2544" s="177"/>
      <c r="AU2544" s="176"/>
      <c r="AV2544" s="177"/>
      <c r="AW2544" s="176"/>
      <c r="AX2544" s="178"/>
      <c r="AY2544" s="178"/>
      <c r="AZ2544" s="178"/>
      <c r="BA2544" s="178"/>
      <c r="BB2544" s="178"/>
      <c r="BC2544" s="178"/>
      <c r="BD2544" s="178"/>
      <c r="BY2544" s="177"/>
      <c r="CF2544" s="178"/>
    </row>
    <row r="2545" spans="40:84" ht="18.75" customHeight="1" x14ac:dyDescent="0.2">
      <c r="AN2545" s="177"/>
      <c r="AO2545" s="176"/>
      <c r="AP2545" s="177"/>
      <c r="AQ2545" s="176"/>
      <c r="AR2545" s="177"/>
      <c r="AS2545" s="176"/>
      <c r="AT2545" s="177"/>
      <c r="AU2545" s="176"/>
      <c r="AV2545" s="177"/>
      <c r="AW2545" s="176"/>
      <c r="AX2545" s="178"/>
      <c r="AY2545" s="178"/>
      <c r="AZ2545" s="178"/>
      <c r="BA2545" s="178"/>
      <c r="BB2545" s="178"/>
      <c r="BC2545" s="178"/>
      <c r="BD2545" s="178"/>
      <c r="BY2545" s="177"/>
      <c r="CF2545" s="178"/>
    </row>
    <row r="2546" spans="40:84" ht="18.75" customHeight="1" x14ac:dyDescent="0.2">
      <c r="AN2546" s="177"/>
      <c r="AO2546" s="176"/>
      <c r="AP2546" s="177"/>
      <c r="AQ2546" s="176"/>
      <c r="AR2546" s="177"/>
      <c r="AS2546" s="176"/>
      <c r="AT2546" s="177"/>
      <c r="AU2546" s="176"/>
      <c r="AV2546" s="177"/>
      <c r="AW2546" s="176"/>
      <c r="AX2546" s="178"/>
      <c r="AY2546" s="178"/>
      <c r="AZ2546" s="178"/>
      <c r="BA2546" s="178"/>
      <c r="BB2546" s="178"/>
      <c r="BC2546" s="178"/>
      <c r="BD2546" s="178"/>
      <c r="BY2546" s="177"/>
      <c r="CF2546" s="178"/>
    </row>
    <row r="2547" spans="40:84" ht="18.75" customHeight="1" x14ac:dyDescent="0.2">
      <c r="AN2547" s="177"/>
      <c r="AO2547" s="176"/>
      <c r="AP2547" s="177"/>
      <c r="AQ2547" s="176"/>
      <c r="AR2547" s="177"/>
      <c r="AS2547" s="176"/>
      <c r="AT2547" s="177"/>
      <c r="AU2547" s="176"/>
      <c r="AV2547" s="177"/>
      <c r="AW2547" s="176"/>
      <c r="AX2547" s="178"/>
      <c r="AY2547" s="178"/>
      <c r="AZ2547" s="178"/>
      <c r="BA2547" s="178"/>
      <c r="BB2547" s="178"/>
      <c r="BC2547" s="178"/>
      <c r="BD2547" s="178"/>
      <c r="BY2547" s="177"/>
      <c r="CF2547" s="178"/>
    </row>
    <row r="2548" spans="40:84" ht="18.75" customHeight="1" x14ac:dyDescent="0.2">
      <c r="AN2548" s="177"/>
      <c r="AO2548" s="176"/>
      <c r="AP2548" s="177"/>
      <c r="AQ2548" s="176"/>
      <c r="AR2548" s="177"/>
      <c r="AS2548" s="176"/>
      <c r="AT2548" s="177"/>
      <c r="AU2548" s="176"/>
      <c r="AV2548" s="177"/>
      <c r="AW2548" s="176"/>
      <c r="AX2548" s="178"/>
      <c r="AY2548" s="178"/>
      <c r="AZ2548" s="178"/>
      <c r="BA2548" s="178"/>
      <c r="BB2548" s="178"/>
      <c r="BC2548" s="178"/>
      <c r="BD2548" s="178"/>
      <c r="BY2548" s="177"/>
      <c r="CF2548" s="178"/>
    </row>
    <row r="2549" spans="40:84" ht="18.75" customHeight="1" x14ac:dyDescent="0.2">
      <c r="AN2549" s="177"/>
      <c r="AO2549" s="176"/>
      <c r="AP2549" s="177"/>
      <c r="AQ2549" s="176"/>
      <c r="AR2549" s="177"/>
      <c r="AS2549" s="176"/>
      <c r="AT2549" s="177"/>
      <c r="AU2549" s="176"/>
      <c r="AV2549" s="177"/>
      <c r="AW2549" s="176"/>
      <c r="AX2549" s="178"/>
      <c r="AY2549" s="178"/>
      <c r="AZ2549" s="178"/>
      <c r="BA2549" s="178"/>
      <c r="BB2549" s="178"/>
      <c r="BC2549" s="178"/>
      <c r="BD2549" s="178"/>
      <c r="BY2549" s="177"/>
      <c r="CF2549" s="178"/>
    </row>
    <row r="2550" spans="40:84" ht="18.75" customHeight="1" x14ac:dyDescent="0.2">
      <c r="AN2550" s="177"/>
      <c r="AO2550" s="176"/>
      <c r="AP2550" s="177"/>
      <c r="AQ2550" s="176"/>
      <c r="AR2550" s="177"/>
      <c r="AS2550" s="176"/>
      <c r="AT2550" s="177"/>
      <c r="AU2550" s="176"/>
      <c r="AV2550" s="177"/>
      <c r="AW2550" s="176"/>
      <c r="AX2550" s="178"/>
      <c r="AY2550" s="178"/>
      <c r="AZ2550" s="178"/>
      <c r="BA2550" s="178"/>
      <c r="BB2550" s="178"/>
      <c r="BC2550" s="178"/>
      <c r="BD2550" s="178"/>
      <c r="BY2550" s="177"/>
      <c r="CF2550" s="178"/>
    </row>
    <row r="2551" spans="40:84" ht="18.75" customHeight="1" x14ac:dyDescent="0.2">
      <c r="AN2551" s="177"/>
      <c r="AO2551" s="176"/>
      <c r="AP2551" s="177"/>
      <c r="AQ2551" s="176"/>
      <c r="AR2551" s="177"/>
      <c r="AS2551" s="176"/>
      <c r="AT2551" s="177"/>
      <c r="AU2551" s="176"/>
      <c r="AV2551" s="177"/>
      <c r="AW2551" s="176"/>
      <c r="AX2551" s="178"/>
      <c r="AY2551" s="178"/>
      <c r="AZ2551" s="178"/>
      <c r="BA2551" s="178"/>
      <c r="BB2551" s="178"/>
      <c r="BC2551" s="178"/>
      <c r="BD2551" s="178"/>
      <c r="BY2551" s="177"/>
      <c r="CF2551" s="178"/>
    </row>
    <row r="2552" spans="40:84" ht="18.75" customHeight="1" x14ac:dyDescent="0.2">
      <c r="AN2552" s="177"/>
      <c r="AO2552" s="176"/>
      <c r="AP2552" s="177"/>
      <c r="AQ2552" s="176"/>
      <c r="AR2552" s="177"/>
      <c r="AS2552" s="176"/>
      <c r="AT2552" s="177"/>
      <c r="AU2552" s="176"/>
      <c r="AV2552" s="177"/>
      <c r="AW2552" s="176"/>
      <c r="AX2552" s="178"/>
      <c r="AY2552" s="178"/>
      <c r="AZ2552" s="178"/>
      <c r="BA2552" s="178"/>
      <c r="BB2552" s="178"/>
      <c r="BC2552" s="178"/>
      <c r="BD2552" s="178"/>
      <c r="BY2552" s="177"/>
      <c r="CF2552" s="178"/>
    </row>
    <row r="2553" spans="40:84" ht="18.75" customHeight="1" x14ac:dyDescent="0.2">
      <c r="AN2553" s="177"/>
      <c r="AO2553" s="176"/>
      <c r="AP2553" s="177"/>
      <c r="AQ2553" s="176"/>
      <c r="AR2553" s="177"/>
      <c r="AS2553" s="176"/>
      <c r="AT2553" s="177"/>
      <c r="AU2553" s="176"/>
      <c r="AV2553" s="177"/>
      <c r="AW2553" s="176"/>
      <c r="AX2553" s="178"/>
      <c r="AY2553" s="178"/>
      <c r="AZ2553" s="178"/>
      <c r="BA2553" s="178"/>
      <c r="BB2553" s="178"/>
      <c r="BC2553" s="178"/>
      <c r="BD2553" s="178"/>
      <c r="BY2553" s="177"/>
      <c r="CF2553" s="178"/>
    </row>
    <row r="2554" spans="40:84" ht="18.75" customHeight="1" x14ac:dyDescent="0.2">
      <c r="AN2554" s="177"/>
      <c r="AO2554" s="176"/>
      <c r="AP2554" s="177"/>
      <c r="AQ2554" s="176"/>
      <c r="AR2554" s="177"/>
      <c r="AS2554" s="176"/>
      <c r="AT2554" s="177"/>
      <c r="AU2554" s="176"/>
      <c r="AV2554" s="177"/>
      <c r="AW2554" s="176"/>
      <c r="AX2554" s="178"/>
      <c r="AY2554" s="178"/>
      <c r="AZ2554" s="178"/>
      <c r="BA2554" s="178"/>
      <c r="BB2554" s="178"/>
      <c r="BC2554" s="178"/>
      <c r="BD2554" s="178"/>
      <c r="BY2554" s="177"/>
      <c r="CF2554" s="178"/>
    </row>
    <row r="2555" spans="40:84" ht="18.75" customHeight="1" x14ac:dyDescent="0.2">
      <c r="AN2555" s="177"/>
      <c r="AO2555" s="176"/>
      <c r="AP2555" s="177"/>
      <c r="AQ2555" s="176"/>
      <c r="AR2555" s="177"/>
      <c r="AS2555" s="176"/>
      <c r="AT2555" s="177"/>
      <c r="AU2555" s="176"/>
      <c r="AV2555" s="177"/>
      <c r="AW2555" s="176"/>
      <c r="AX2555" s="178"/>
      <c r="AY2555" s="178"/>
      <c r="AZ2555" s="178"/>
      <c r="BA2555" s="178"/>
      <c r="BB2555" s="178"/>
      <c r="BC2555" s="178"/>
      <c r="BD2555" s="178"/>
      <c r="BY2555" s="177"/>
      <c r="CF2555" s="178"/>
    </row>
    <row r="2556" spans="40:84" ht="18.75" customHeight="1" x14ac:dyDescent="0.2">
      <c r="AN2556" s="177"/>
      <c r="AO2556" s="176"/>
      <c r="AP2556" s="177"/>
      <c r="AQ2556" s="176"/>
      <c r="AR2556" s="177"/>
      <c r="AS2556" s="176"/>
      <c r="AT2556" s="177"/>
      <c r="AU2556" s="176"/>
      <c r="AV2556" s="177"/>
      <c r="AW2556" s="176"/>
      <c r="AX2556" s="178"/>
      <c r="AY2556" s="178"/>
      <c r="AZ2556" s="178"/>
      <c r="BA2556" s="178"/>
      <c r="BB2556" s="178"/>
      <c r="BC2556" s="178"/>
      <c r="BD2556" s="178"/>
      <c r="BY2556" s="177"/>
      <c r="CF2556" s="178"/>
    </row>
    <row r="2557" spans="40:84" ht="18.75" customHeight="1" x14ac:dyDescent="0.2">
      <c r="AN2557" s="177"/>
      <c r="AO2557" s="176"/>
      <c r="AP2557" s="177"/>
      <c r="AQ2557" s="176"/>
      <c r="AR2557" s="177"/>
      <c r="AS2557" s="176"/>
      <c r="AT2557" s="177"/>
      <c r="AU2557" s="176"/>
      <c r="AV2557" s="177"/>
      <c r="AW2557" s="176"/>
      <c r="AX2557" s="178"/>
      <c r="AY2557" s="178"/>
      <c r="AZ2557" s="178"/>
      <c r="BA2557" s="178"/>
      <c r="BB2557" s="178"/>
      <c r="BC2557" s="178"/>
      <c r="BD2557" s="178"/>
      <c r="BY2557" s="177"/>
      <c r="CF2557" s="178"/>
    </row>
    <row r="2558" spans="40:84" ht="18.75" customHeight="1" x14ac:dyDescent="0.2">
      <c r="AN2558" s="177"/>
      <c r="AO2558" s="176"/>
      <c r="AP2558" s="177"/>
      <c r="AQ2558" s="176"/>
      <c r="AR2558" s="177"/>
      <c r="AS2558" s="176"/>
      <c r="AT2558" s="177"/>
      <c r="AU2558" s="176"/>
      <c r="AV2558" s="177"/>
      <c r="AW2558" s="176"/>
      <c r="AX2558" s="178"/>
      <c r="AY2558" s="178"/>
      <c r="AZ2558" s="178"/>
      <c r="BA2558" s="178"/>
      <c r="BB2558" s="178"/>
      <c r="BC2558" s="178"/>
      <c r="BD2558" s="178"/>
      <c r="BY2558" s="177"/>
      <c r="CF2558" s="178"/>
    </row>
    <row r="2559" spans="40:84" ht="18.75" customHeight="1" x14ac:dyDescent="0.2">
      <c r="AN2559" s="177"/>
      <c r="AO2559" s="176"/>
      <c r="AP2559" s="177"/>
      <c r="AQ2559" s="176"/>
      <c r="AR2559" s="177"/>
      <c r="AS2559" s="176"/>
      <c r="AT2559" s="177"/>
      <c r="AU2559" s="176"/>
      <c r="AV2559" s="177"/>
      <c r="AW2559" s="176"/>
      <c r="AX2559" s="178"/>
      <c r="AY2559" s="178"/>
      <c r="AZ2559" s="178"/>
      <c r="BA2559" s="178"/>
      <c r="BB2559" s="178"/>
      <c r="BC2559" s="178"/>
      <c r="BD2559" s="178"/>
      <c r="BY2559" s="177"/>
      <c r="CF2559" s="178"/>
    </row>
    <row r="2560" spans="40:84" ht="18.75" customHeight="1" x14ac:dyDescent="0.2">
      <c r="AN2560" s="177"/>
      <c r="AO2560" s="176"/>
      <c r="AP2560" s="177"/>
      <c r="AQ2560" s="176"/>
      <c r="AR2560" s="177"/>
      <c r="AS2560" s="176"/>
      <c r="AT2560" s="177"/>
      <c r="AU2560" s="176"/>
      <c r="AV2560" s="177"/>
      <c r="AW2560" s="176"/>
      <c r="AX2560" s="178"/>
      <c r="AY2560" s="178"/>
      <c r="AZ2560" s="178"/>
      <c r="BA2560" s="178"/>
      <c r="BB2560" s="178"/>
      <c r="BC2560" s="178"/>
      <c r="BD2560" s="178"/>
      <c r="BY2560" s="177"/>
      <c r="CF2560" s="178"/>
    </row>
    <row r="2561" spans="40:84" ht="18.75" customHeight="1" x14ac:dyDescent="0.2">
      <c r="AN2561" s="177"/>
      <c r="AO2561" s="176"/>
      <c r="AP2561" s="177"/>
      <c r="AQ2561" s="176"/>
      <c r="AR2561" s="177"/>
      <c r="AS2561" s="176"/>
      <c r="AT2561" s="177"/>
      <c r="AU2561" s="176"/>
      <c r="AV2561" s="177"/>
      <c r="AW2561" s="176"/>
      <c r="AX2561" s="178"/>
      <c r="AY2561" s="178"/>
      <c r="AZ2561" s="178"/>
      <c r="BA2561" s="178"/>
      <c r="BB2561" s="178"/>
      <c r="BC2561" s="178"/>
      <c r="BD2561" s="178"/>
      <c r="BY2561" s="177"/>
      <c r="CF2561" s="178"/>
    </row>
    <row r="2562" spans="40:84" ht="18.75" customHeight="1" x14ac:dyDescent="0.2">
      <c r="AN2562" s="177"/>
      <c r="AO2562" s="176"/>
      <c r="AP2562" s="177"/>
      <c r="AQ2562" s="176"/>
      <c r="AR2562" s="177"/>
      <c r="AS2562" s="176"/>
      <c r="AT2562" s="177"/>
      <c r="AU2562" s="176"/>
      <c r="AV2562" s="177"/>
      <c r="AW2562" s="176"/>
      <c r="AX2562" s="178"/>
      <c r="AY2562" s="178"/>
      <c r="AZ2562" s="178"/>
      <c r="BA2562" s="178"/>
      <c r="BB2562" s="178"/>
      <c r="BC2562" s="178"/>
      <c r="BD2562" s="178"/>
      <c r="BY2562" s="177"/>
      <c r="CF2562" s="178"/>
    </row>
    <row r="2563" spans="40:84" ht="18.75" customHeight="1" x14ac:dyDescent="0.2">
      <c r="AN2563" s="177"/>
      <c r="AO2563" s="176"/>
      <c r="AP2563" s="177"/>
      <c r="AQ2563" s="176"/>
      <c r="AR2563" s="177"/>
      <c r="AS2563" s="176"/>
      <c r="AT2563" s="177"/>
      <c r="AU2563" s="176"/>
      <c r="AV2563" s="177"/>
      <c r="AW2563" s="176"/>
      <c r="AX2563" s="178"/>
      <c r="AY2563" s="178"/>
      <c r="AZ2563" s="178"/>
      <c r="BA2563" s="178"/>
      <c r="BB2563" s="178"/>
      <c r="BC2563" s="178"/>
      <c r="BD2563" s="178"/>
      <c r="BY2563" s="177"/>
      <c r="CF2563" s="178"/>
    </row>
    <row r="2564" spans="40:84" ht="18.75" customHeight="1" x14ac:dyDescent="0.2">
      <c r="AN2564" s="177"/>
      <c r="AO2564" s="176"/>
      <c r="AP2564" s="177"/>
      <c r="AQ2564" s="176"/>
      <c r="AR2564" s="177"/>
      <c r="AS2564" s="176"/>
      <c r="AT2564" s="177"/>
      <c r="AU2564" s="176"/>
      <c r="AV2564" s="177"/>
      <c r="AW2564" s="176"/>
      <c r="AX2564" s="178"/>
      <c r="AY2564" s="178"/>
      <c r="AZ2564" s="178"/>
      <c r="BA2564" s="178"/>
      <c r="BB2564" s="178"/>
      <c r="BC2564" s="178"/>
      <c r="BD2564" s="178"/>
      <c r="BY2564" s="177"/>
      <c r="CF2564" s="178"/>
    </row>
    <row r="2565" spans="40:84" ht="18.75" customHeight="1" x14ac:dyDescent="0.2">
      <c r="AN2565" s="177"/>
      <c r="AO2565" s="176"/>
      <c r="AP2565" s="177"/>
      <c r="AQ2565" s="176"/>
      <c r="AR2565" s="177"/>
      <c r="AS2565" s="176"/>
      <c r="AT2565" s="177"/>
      <c r="AU2565" s="176"/>
      <c r="AV2565" s="177"/>
      <c r="AW2565" s="176"/>
      <c r="AX2565" s="178"/>
      <c r="AY2565" s="178"/>
      <c r="AZ2565" s="178"/>
      <c r="BA2565" s="178"/>
      <c r="BB2565" s="178"/>
      <c r="BC2565" s="178"/>
      <c r="BD2565" s="178"/>
      <c r="BY2565" s="177"/>
      <c r="CF2565" s="178"/>
    </row>
    <row r="2566" spans="40:84" ht="18.75" customHeight="1" x14ac:dyDescent="0.2">
      <c r="AN2566" s="177"/>
      <c r="AO2566" s="176"/>
      <c r="AP2566" s="177"/>
      <c r="AQ2566" s="176"/>
      <c r="AR2566" s="177"/>
      <c r="AS2566" s="176"/>
      <c r="AT2566" s="177"/>
      <c r="AU2566" s="176"/>
      <c r="AV2566" s="177"/>
      <c r="AW2566" s="176"/>
      <c r="AX2566" s="178"/>
      <c r="AY2566" s="178"/>
      <c r="AZ2566" s="178"/>
      <c r="BA2566" s="178"/>
      <c r="BB2566" s="178"/>
      <c r="BC2566" s="178"/>
      <c r="BD2566" s="178"/>
      <c r="BY2566" s="177"/>
      <c r="CF2566" s="178"/>
    </row>
    <row r="2567" spans="40:84" ht="18.75" customHeight="1" x14ac:dyDescent="0.2">
      <c r="AN2567" s="177"/>
      <c r="AO2567" s="176"/>
      <c r="AP2567" s="177"/>
      <c r="AQ2567" s="176"/>
      <c r="AR2567" s="177"/>
      <c r="AS2567" s="176"/>
      <c r="AT2567" s="177"/>
      <c r="AU2567" s="176"/>
      <c r="AV2567" s="177"/>
      <c r="AW2567" s="176"/>
      <c r="AX2567" s="178"/>
      <c r="AY2567" s="178"/>
      <c r="AZ2567" s="178"/>
      <c r="BA2567" s="178"/>
      <c r="BB2567" s="178"/>
      <c r="BC2567" s="178"/>
      <c r="BD2567" s="178"/>
      <c r="BY2567" s="177"/>
      <c r="CF2567" s="178"/>
    </row>
    <row r="2568" spans="40:84" ht="18.75" customHeight="1" x14ac:dyDescent="0.2">
      <c r="AN2568" s="177"/>
      <c r="AO2568" s="176"/>
      <c r="AP2568" s="177"/>
      <c r="AQ2568" s="176"/>
      <c r="AR2568" s="177"/>
      <c r="AS2568" s="176"/>
      <c r="AT2568" s="177"/>
      <c r="AU2568" s="176"/>
      <c r="AV2568" s="177"/>
      <c r="AW2568" s="176"/>
      <c r="AX2568" s="178"/>
      <c r="AY2568" s="178"/>
      <c r="AZ2568" s="178"/>
      <c r="BA2568" s="178"/>
      <c r="BB2568" s="178"/>
      <c r="BC2568" s="178"/>
      <c r="BD2568" s="178"/>
      <c r="BY2568" s="177"/>
      <c r="CF2568" s="178"/>
    </row>
    <row r="2569" spans="40:84" ht="18.75" customHeight="1" x14ac:dyDescent="0.2">
      <c r="AN2569" s="177"/>
      <c r="AO2569" s="176"/>
      <c r="AP2569" s="177"/>
      <c r="AQ2569" s="176"/>
      <c r="AR2569" s="177"/>
      <c r="AS2569" s="176"/>
      <c r="AT2569" s="177"/>
      <c r="AU2569" s="176"/>
      <c r="AV2569" s="177"/>
      <c r="AW2569" s="176"/>
      <c r="AX2569" s="178"/>
      <c r="AY2569" s="178"/>
      <c r="AZ2569" s="178"/>
      <c r="BA2569" s="178"/>
      <c r="BB2569" s="178"/>
      <c r="BC2569" s="178"/>
      <c r="BD2569" s="178"/>
      <c r="BY2569" s="177"/>
      <c r="CF2569" s="178"/>
    </row>
    <row r="2570" spans="40:84" ht="18.75" customHeight="1" x14ac:dyDescent="0.2">
      <c r="AN2570" s="177"/>
      <c r="AO2570" s="176"/>
      <c r="AP2570" s="177"/>
      <c r="AQ2570" s="176"/>
      <c r="AR2570" s="177"/>
      <c r="AS2570" s="176"/>
      <c r="AT2570" s="177"/>
      <c r="AU2570" s="176"/>
      <c r="AV2570" s="177"/>
      <c r="AW2570" s="176"/>
      <c r="AX2570" s="178"/>
      <c r="AY2570" s="178"/>
      <c r="AZ2570" s="178"/>
      <c r="BA2570" s="178"/>
      <c r="BB2570" s="178"/>
      <c r="BC2570" s="178"/>
      <c r="BD2570" s="178"/>
      <c r="BY2570" s="177"/>
      <c r="CF2570" s="178"/>
    </row>
    <row r="2571" spans="40:84" ht="18.75" customHeight="1" x14ac:dyDescent="0.2">
      <c r="AN2571" s="177"/>
      <c r="AO2571" s="176"/>
      <c r="AP2571" s="177"/>
      <c r="AQ2571" s="176"/>
      <c r="AR2571" s="177"/>
      <c r="AS2571" s="176"/>
      <c r="AT2571" s="177"/>
      <c r="AU2571" s="176"/>
      <c r="AV2571" s="177"/>
      <c r="AW2571" s="176"/>
      <c r="AX2571" s="178"/>
      <c r="AY2571" s="178"/>
      <c r="AZ2571" s="178"/>
      <c r="BA2571" s="178"/>
      <c r="BB2571" s="178"/>
      <c r="BC2571" s="178"/>
      <c r="BD2571" s="178"/>
      <c r="BY2571" s="177"/>
      <c r="CF2571" s="178"/>
    </row>
    <row r="2572" spans="40:84" ht="18.75" customHeight="1" x14ac:dyDescent="0.2">
      <c r="AN2572" s="177"/>
      <c r="AO2572" s="176"/>
      <c r="AP2572" s="177"/>
      <c r="AQ2572" s="176"/>
      <c r="AR2572" s="177"/>
      <c r="AS2572" s="176"/>
      <c r="AT2572" s="177"/>
      <c r="AU2572" s="176"/>
      <c r="AV2572" s="177"/>
      <c r="AW2572" s="176"/>
      <c r="AX2572" s="178"/>
      <c r="AY2572" s="178"/>
      <c r="AZ2572" s="178"/>
      <c r="BA2572" s="178"/>
      <c r="BB2572" s="178"/>
      <c r="BC2572" s="178"/>
      <c r="BD2572" s="178"/>
      <c r="BY2572" s="177"/>
      <c r="CF2572" s="178"/>
    </row>
    <row r="2573" spans="40:84" ht="18.75" customHeight="1" x14ac:dyDescent="0.2">
      <c r="AN2573" s="177"/>
      <c r="AO2573" s="176"/>
      <c r="AP2573" s="177"/>
      <c r="AQ2573" s="176"/>
      <c r="AR2573" s="177"/>
      <c r="AS2573" s="176"/>
      <c r="AT2573" s="177"/>
      <c r="AU2573" s="176"/>
      <c r="AV2573" s="177"/>
      <c r="AW2573" s="176"/>
      <c r="AX2573" s="178"/>
      <c r="AY2573" s="178"/>
      <c r="AZ2573" s="178"/>
      <c r="BA2573" s="178"/>
      <c r="BB2573" s="178"/>
      <c r="BC2573" s="178"/>
      <c r="BD2573" s="178"/>
      <c r="BY2573" s="177"/>
      <c r="CF2573" s="178"/>
    </row>
    <row r="2574" spans="40:84" ht="18.75" customHeight="1" x14ac:dyDescent="0.2">
      <c r="AN2574" s="177"/>
      <c r="AO2574" s="176"/>
      <c r="AP2574" s="177"/>
      <c r="AQ2574" s="176"/>
      <c r="AR2574" s="177"/>
      <c r="AS2574" s="176"/>
      <c r="AT2574" s="177"/>
      <c r="AU2574" s="176"/>
      <c r="AV2574" s="177"/>
      <c r="AW2574" s="176"/>
      <c r="AX2574" s="178"/>
      <c r="AY2574" s="178"/>
      <c r="AZ2574" s="178"/>
      <c r="BA2574" s="178"/>
      <c r="BB2574" s="178"/>
      <c r="BC2574" s="178"/>
      <c r="BD2574" s="178"/>
      <c r="BY2574" s="177"/>
      <c r="CF2574" s="178"/>
    </row>
    <row r="2575" spans="40:84" ht="18.75" customHeight="1" x14ac:dyDescent="0.2">
      <c r="AN2575" s="177"/>
      <c r="AO2575" s="176"/>
      <c r="AP2575" s="177"/>
      <c r="AQ2575" s="176"/>
      <c r="AR2575" s="177"/>
      <c r="AS2575" s="176"/>
      <c r="AT2575" s="177"/>
      <c r="AU2575" s="176"/>
      <c r="AV2575" s="177"/>
      <c r="AW2575" s="176"/>
      <c r="AX2575" s="178"/>
      <c r="AY2575" s="178"/>
      <c r="AZ2575" s="178"/>
      <c r="BA2575" s="178"/>
      <c r="BB2575" s="178"/>
      <c r="BC2575" s="178"/>
      <c r="BD2575" s="178"/>
      <c r="BY2575" s="177"/>
      <c r="CF2575" s="178"/>
    </row>
    <row r="2576" spans="40:84" ht="18.75" customHeight="1" x14ac:dyDescent="0.2">
      <c r="AN2576" s="177"/>
      <c r="AO2576" s="176"/>
      <c r="AP2576" s="177"/>
      <c r="AQ2576" s="176"/>
      <c r="AR2576" s="177"/>
      <c r="AS2576" s="176"/>
      <c r="AT2576" s="177"/>
      <c r="AU2576" s="176"/>
      <c r="AV2576" s="177"/>
      <c r="AW2576" s="176"/>
      <c r="AX2576" s="178"/>
      <c r="AY2576" s="178"/>
      <c r="AZ2576" s="178"/>
      <c r="BA2576" s="178"/>
      <c r="BB2576" s="178"/>
      <c r="BC2576" s="178"/>
      <c r="BD2576" s="178"/>
      <c r="BY2576" s="177"/>
      <c r="CF2576" s="178"/>
    </row>
    <row r="2577" spans="40:84" ht="18.75" customHeight="1" x14ac:dyDescent="0.2">
      <c r="AN2577" s="177"/>
      <c r="AO2577" s="176"/>
      <c r="AP2577" s="177"/>
      <c r="AQ2577" s="176"/>
      <c r="AR2577" s="177"/>
      <c r="AS2577" s="176"/>
      <c r="AT2577" s="177"/>
      <c r="AU2577" s="176"/>
      <c r="AV2577" s="177"/>
      <c r="AW2577" s="176"/>
      <c r="AX2577" s="178"/>
      <c r="AY2577" s="178"/>
      <c r="AZ2577" s="178"/>
      <c r="BA2577" s="178"/>
      <c r="BB2577" s="178"/>
      <c r="BC2577" s="178"/>
      <c r="BD2577" s="178"/>
      <c r="BY2577" s="177"/>
      <c r="CF2577" s="178"/>
    </row>
    <row r="2578" spans="40:84" ht="18.75" customHeight="1" x14ac:dyDescent="0.2">
      <c r="AN2578" s="177"/>
      <c r="AO2578" s="176"/>
      <c r="AP2578" s="177"/>
      <c r="AQ2578" s="176"/>
      <c r="AR2578" s="177"/>
      <c r="AS2578" s="176"/>
      <c r="AT2578" s="177"/>
      <c r="AU2578" s="176"/>
      <c r="AV2578" s="177"/>
      <c r="AW2578" s="176"/>
      <c r="AX2578" s="178"/>
      <c r="AY2578" s="178"/>
      <c r="AZ2578" s="178"/>
      <c r="BA2578" s="178"/>
      <c r="BB2578" s="178"/>
      <c r="BC2578" s="178"/>
      <c r="BD2578" s="178"/>
      <c r="BY2578" s="177"/>
      <c r="CF2578" s="178"/>
    </row>
    <row r="2579" spans="40:84" ht="18.75" customHeight="1" x14ac:dyDescent="0.2">
      <c r="AN2579" s="177"/>
      <c r="AO2579" s="176"/>
      <c r="AP2579" s="177"/>
      <c r="AQ2579" s="176"/>
      <c r="AR2579" s="177"/>
      <c r="AS2579" s="176"/>
      <c r="AT2579" s="177"/>
      <c r="AU2579" s="176"/>
      <c r="AV2579" s="177"/>
      <c r="AW2579" s="176"/>
      <c r="AX2579" s="178"/>
      <c r="AY2579" s="178"/>
      <c r="AZ2579" s="178"/>
      <c r="BA2579" s="178"/>
      <c r="BB2579" s="178"/>
      <c r="BC2579" s="178"/>
      <c r="BD2579" s="178"/>
      <c r="BY2579" s="177"/>
      <c r="CF2579" s="178"/>
    </row>
    <row r="2580" spans="40:84" ht="18.75" customHeight="1" x14ac:dyDescent="0.2">
      <c r="AN2580" s="177"/>
      <c r="AO2580" s="176"/>
      <c r="AP2580" s="177"/>
      <c r="AQ2580" s="176"/>
      <c r="AR2580" s="177"/>
      <c r="AS2580" s="176"/>
      <c r="AT2580" s="177"/>
      <c r="AU2580" s="176"/>
      <c r="AV2580" s="177"/>
      <c r="AW2580" s="176"/>
      <c r="AX2580" s="178"/>
      <c r="AY2580" s="178"/>
      <c r="AZ2580" s="178"/>
      <c r="BA2580" s="178"/>
      <c r="BB2580" s="178"/>
      <c r="BC2580" s="178"/>
      <c r="BD2580" s="178"/>
      <c r="BY2580" s="177"/>
      <c r="CF2580" s="178"/>
    </row>
    <row r="2581" spans="40:84" ht="18.75" customHeight="1" x14ac:dyDescent="0.2">
      <c r="AN2581" s="177"/>
      <c r="AO2581" s="176"/>
      <c r="AP2581" s="177"/>
      <c r="AQ2581" s="176"/>
      <c r="AR2581" s="177"/>
      <c r="AS2581" s="176"/>
      <c r="AT2581" s="177"/>
      <c r="AU2581" s="176"/>
      <c r="AV2581" s="177"/>
      <c r="AW2581" s="176"/>
      <c r="AX2581" s="178"/>
      <c r="AY2581" s="178"/>
      <c r="AZ2581" s="178"/>
      <c r="BA2581" s="178"/>
      <c r="BB2581" s="178"/>
      <c r="BC2581" s="178"/>
      <c r="BD2581" s="178"/>
      <c r="BY2581" s="177"/>
      <c r="CF2581" s="178"/>
    </row>
    <row r="2582" spans="40:84" ht="18.75" customHeight="1" x14ac:dyDescent="0.2">
      <c r="AN2582" s="177"/>
      <c r="AO2582" s="176"/>
      <c r="AP2582" s="177"/>
      <c r="AQ2582" s="176"/>
      <c r="AR2582" s="177"/>
      <c r="AS2582" s="176"/>
      <c r="AT2582" s="177"/>
      <c r="AU2582" s="176"/>
      <c r="AV2582" s="177"/>
      <c r="AW2582" s="176"/>
      <c r="AX2582" s="178"/>
      <c r="AY2582" s="178"/>
      <c r="AZ2582" s="178"/>
      <c r="BA2582" s="178"/>
      <c r="BB2582" s="178"/>
      <c r="BC2582" s="178"/>
      <c r="BD2582" s="178"/>
      <c r="BY2582" s="177"/>
      <c r="CF2582" s="178"/>
    </row>
    <row r="2583" spans="40:84" ht="18.75" customHeight="1" x14ac:dyDescent="0.2">
      <c r="AN2583" s="177"/>
      <c r="AO2583" s="176"/>
      <c r="AP2583" s="177"/>
      <c r="AQ2583" s="176"/>
      <c r="AR2583" s="177"/>
      <c r="AS2583" s="176"/>
      <c r="AT2583" s="177"/>
      <c r="AU2583" s="176"/>
      <c r="AV2583" s="177"/>
      <c r="AW2583" s="176"/>
      <c r="AX2583" s="178"/>
      <c r="AY2583" s="178"/>
      <c r="AZ2583" s="178"/>
      <c r="BA2583" s="178"/>
      <c r="BB2583" s="178"/>
      <c r="BC2583" s="178"/>
      <c r="BD2583" s="178"/>
      <c r="BY2583" s="177"/>
      <c r="CF2583" s="178"/>
    </row>
    <row r="2584" spans="40:84" ht="18.75" customHeight="1" x14ac:dyDescent="0.2">
      <c r="AN2584" s="177"/>
      <c r="AO2584" s="176"/>
      <c r="AP2584" s="177"/>
      <c r="AQ2584" s="176"/>
      <c r="AR2584" s="177"/>
      <c r="AS2584" s="176"/>
      <c r="AT2584" s="177"/>
      <c r="AU2584" s="176"/>
      <c r="AV2584" s="177"/>
      <c r="AW2584" s="176"/>
      <c r="AX2584" s="178"/>
      <c r="AY2584" s="178"/>
      <c r="AZ2584" s="178"/>
      <c r="BA2584" s="178"/>
      <c r="BB2584" s="178"/>
      <c r="BC2584" s="178"/>
      <c r="BD2584" s="178"/>
      <c r="BY2584" s="177"/>
      <c r="CF2584" s="178"/>
    </row>
    <row r="2585" spans="40:84" ht="18.75" customHeight="1" x14ac:dyDescent="0.2">
      <c r="AN2585" s="177"/>
      <c r="AO2585" s="176"/>
      <c r="AP2585" s="177"/>
      <c r="AQ2585" s="176"/>
      <c r="AR2585" s="177"/>
      <c r="AS2585" s="176"/>
      <c r="AT2585" s="177"/>
      <c r="AU2585" s="176"/>
      <c r="AV2585" s="177"/>
      <c r="AW2585" s="176"/>
      <c r="AX2585" s="178"/>
      <c r="AY2585" s="178"/>
      <c r="AZ2585" s="178"/>
      <c r="BA2585" s="178"/>
      <c r="BB2585" s="178"/>
      <c r="BC2585" s="178"/>
      <c r="BD2585" s="178"/>
      <c r="BY2585" s="177"/>
      <c r="CF2585" s="178"/>
    </row>
    <row r="2586" spans="40:84" ht="18.75" customHeight="1" x14ac:dyDescent="0.2">
      <c r="AN2586" s="177"/>
      <c r="AO2586" s="176"/>
      <c r="AP2586" s="177"/>
      <c r="AQ2586" s="176"/>
      <c r="AR2586" s="177"/>
      <c r="AS2586" s="176"/>
      <c r="AT2586" s="177"/>
      <c r="AU2586" s="176"/>
      <c r="AV2586" s="177"/>
      <c r="AW2586" s="176"/>
      <c r="AX2586" s="178"/>
      <c r="AY2586" s="178"/>
      <c r="AZ2586" s="178"/>
      <c r="BA2586" s="178"/>
      <c r="BB2586" s="178"/>
      <c r="BC2586" s="178"/>
      <c r="BD2586" s="178"/>
      <c r="BY2586" s="177"/>
      <c r="CF2586" s="178"/>
    </row>
    <row r="2587" spans="40:84" ht="18.75" customHeight="1" x14ac:dyDescent="0.2">
      <c r="AN2587" s="177"/>
      <c r="AO2587" s="176"/>
      <c r="AP2587" s="177"/>
      <c r="AQ2587" s="176"/>
      <c r="AR2587" s="177"/>
      <c r="AS2587" s="176"/>
      <c r="AT2587" s="177"/>
      <c r="AU2587" s="176"/>
      <c r="AV2587" s="177"/>
      <c r="AW2587" s="176"/>
      <c r="AX2587" s="178"/>
      <c r="AY2587" s="178"/>
      <c r="AZ2587" s="178"/>
      <c r="BA2587" s="178"/>
      <c r="BB2587" s="178"/>
      <c r="BC2587" s="178"/>
      <c r="BD2587" s="178"/>
      <c r="BY2587" s="177"/>
      <c r="CF2587" s="178"/>
    </row>
    <row r="2588" spans="40:84" ht="18.75" customHeight="1" x14ac:dyDescent="0.2">
      <c r="AN2588" s="177"/>
      <c r="AO2588" s="176"/>
      <c r="AP2588" s="177"/>
      <c r="AQ2588" s="176"/>
      <c r="AR2588" s="177"/>
      <c r="AS2588" s="176"/>
      <c r="AT2588" s="177"/>
      <c r="AU2588" s="176"/>
      <c r="AV2588" s="177"/>
      <c r="AW2588" s="176"/>
      <c r="AX2588" s="178"/>
      <c r="AY2588" s="178"/>
      <c r="AZ2588" s="178"/>
      <c r="BA2588" s="178"/>
      <c r="BB2588" s="178"/>
      <c r="BC2588" s="178"/>
      <c r="BD2588" s="178"/>
      <c r="BY2588" s="177"/>
      <c r="CF2588" s="178"/>
    </row>
    <row r="2589" spans="40:84" ht="18.75" customHeight="1" x14ac:dyDescent="0.2">
      <c r="AN2589" s="177"/>
      <c r="AO2589" s="176"/>
      <c r="AP2589" s="177"/>
      <c r="AQ2589" s="176"/>
      <c r="AR2589" s="177"/>
      <c r="AS2589" s="176"/>
      <c r="AT2589" s="177"/>
      <c r="AU2589" s="176"/>
      <c r="AV2589" s="177"/>
      <c r="AW2589" s="176"/>
      <c r="AX2589" s="178"/>
      <c r="AY2589" s="178"/>
      <c r="AZ2589" s="178"/>
      <c r="BA2589" s="178"/>
      <c r="BB2589" s="178"/>
      <c r="BC2589" s="178"/>
      <c r="BD2589" s="178"/>
      <c r="BY2589" s="177"/>
      <c r="CF2589" s="178"/>
    </row>
    <row r="2590" spans="40:84" ht="18.75" customHeight="1" x14ac:dyDescent="0.2">
      <c r="AN2590" s="177"/>
      <c r="AO2590" s="176"/>
      <c r="AP2590" s="177"/>
      <c r="AQ2590" s="176"/>
      <c r="AR2590" s="177"/>
      <c r="AS2590" s="176"/>
      <c r="AT2590" s="177"/>
      <c r="AU2590" s="176"/>
      <c r="AV2590" s="177"/>
      <c r="AW2590" s="176"/>
      <c r="AX2590" s="178"/>
      <c r="AY2590" s="178"/>
      <c r="AZ2590" s="178"/>
      <c r="BA2590" s="178"/>
      <c r="BB2590" s="178"/>
      <c r="BC2590" s="178"/>
      <c r="BD2590" s="178"/>
      <c r="BY2590" s="177"/>
      <c r="CF2590" s="178"/>
    </row>
    <row r="2591" spans="40:84" ht="18.75" customHeight="1" x14ac:dyDescent="0.2">
      <c r="AN2591" s="177"/>
      <c r="AO2591" s="176"/>
      <c r="AP2591" s="177"/>
      <c r="AQ2591" s="176"/>
      <c r="AR2591" s="177"/>
      <c r="AS2591" s="176"/>
      <c r="AT2591" s="177"/>
      <c r="AU2591" s="176"/>
      <c r="AV2591" s="177"/>
      <c r="AW2591" s="176"/>
      <c r="AX2591" s="178"/>
      <c r="AY2591" s="178"/>
      <c r="AZ2591" s="178"/>
      <c r="BA2591" s="178"/>
      <c r="BB2591" s="178"/>
      <c r="BC2591" s="178"/>
      <c r="BD2591" s="178"/>
      <c r="BY2591" s="177"/>
      <c r="CF2591" s="178"/>
    </row>
    <row r="2592" spans="40:84" ht="18.75" customHeight="1" x14ac:dyDescent="0.2">
      <c r="AN2592" s="177"/>
      <c r="AO2592" s="176"/>
      <c r="AP2592" s="177"/>
      <c r="AQ2592" s="176"/>
      <c r="AR2592" s="177"/>
      <c r="AS2592" s="176"/>
      <c r="AT2592" s="177"/>
      <c r="AU2592" s="176"/>
      <c r="AV2592" s="177"/>
      <c r="AW2592" s="176"/>
      <c r="AX2592" s="178"/>
      <c r="AY2592" s="178"/>
      <c r="AZ2592" s="178"/>
      <c r="BA2592" s="178"/>
      <c r="BB2592" s="178"/>
      <c r="BC2592" s="178"/>
      <c r="BD2592" s="178"/>
      <c r="BY2592" s="177"/>
      <c r="CF2592" s="178"/>
    </row>
    <row r="2593" spans="40:84" ht="18.75" customHeight="1" x14ac:dyDescent="0.2">
      <c r="AN2593" s="177"/>
      <c r="AO2593" s="176"/>
      <c r="AP2593" s="177"/>
      <c r="AQ2593" s="176"/>
      <c r="AR2593" s="177"/>
      <c r="AS2593" s="176"/>
      <c r="AT2593" s="177"/>
      <c r="AU2593" s="176"/>
      <c r="AV2593" s="177"/>
      <c r="AW2593" s="176"/>
      <c r="AX2593" s="178"/>
      <c r="AY2593" s="178"/>
      <c r="AZ2593" s="178"/>
      <c r="BA2593" s="178"/>
      <c r="BB2593" s="178"/>
      <c r="BC2593" s="178"/>
      <c r="BD2593" s="178"/>
      <c r="BY2593" s="177"/>
      <c r="CF2593" s="178"/>
    </row>
    <row r="2594" spans="40:84" ht="18.75" customHeight="1" x14ac:dyDescent="0.2">
      <c r="AN2594" s="177"/>
      <c r="AO2594" s="176"/>
      <c r="AP2594" s="177"/>
      <c r="AQ2594" s="176"/>
      <c r="AR2594" s="177"/>
      <c r="AS2594" s="176"/>
      <c r="AT2594" s="177"/>
      <c r="AU2594" s="176"/>
      <c r="AV2594" s="177"/>
      <c r="AW2594" s="176"/>
      <c r="AX2594" s="178"/>
      <c r="AY2594" s="178"/>
      <c r="AZ2594" s="178"/>
      <c r="BA2594" s="178"/>
      <c r="BB2594" s="178"/>
      <c r="BC2594" s="178"/>
      <c r="BD2594" s="178"/>
      <c r="BY2594" s="177"/>
      <c r="CF2594" s="178"/>
    </row>
    <row r="2595" spans="40:84" ht="18.75" customHeight="1" x14ac:dyDescent="0.2">
      <c r="AN2595" s="177"/>
      <c r="AO2595" s="176"/>
      <c r="AP2595" s="177"/>
      <c r="AQ2595" s="176"/>
      <c r="AR2595" s="177"/>
      <c r="AS2595" s="176"/>
      <c r="AT2595" s="177"/>
      <c r="AU2595" s="176"/>
      <c r="AV2595" s="177"/>
      <c r="AW2595" s="176"/>
      <c r="AX2595" s="178"/>
      <c r="AY2595" s="178"/>
      <c r="AZ2595" s="178"/>
      <c r="BA2595" s="178"/>
      <c r="BB2595" s="178"/>
      <c r="BC2595" s="178"/>
      <c r="BD2595" s="178"/>
      <c r="BY2595" s="177"/>
      <c r="CF2595" s="178"/>
    </row>
    <row r="2596" spans="40:84" ht="18.75" customHeight="1" x14ac:dyDescent="0.2">
      <c r="AN2596" s="177"/>
      <c r="AO2596" s="176"/>
      <c r="AP2596" s="177"/>
      <c r="AQ2596" s="176"/>
      <c r="AR2596" s="177"/>
      <c r="AS2596" s="176"/>
      <c r="AT2596" s="177"/>
      <c r="AU2596" s="176"/>
      <c r="AV2596" s="177"/>
      <c r="AW2596" s="176"/>
      <c r="AX2596" s="178"/>
      <c r="AY2596" s="178"/>
      <c r="AZ2596" s="178"/>
      <c r="BA2596" s="178"/>
      <c r="BB2596" s="178"/>
      <c r="BC2596" s="178"/>
      <c r="BD2596" s="178"/>
      <c r="BY2596" s="177"/>
      <c r="CF2596" s="178"/>
    </row>
    <row r="2597" spans="40:84" ht="18.75" customHeight="1" x14ac:dyDescent="0.2">
      <c r="AN2597" s="177"/>
      <c r="AO2597" s="176"/>
      <c r="AP2597" s="177"/>
      <c r="AQ2597" s="176"/>
      <c r="AR2597" s="177"/>
      <c r="AS2597" s="176"/>
      <c r="AT2597" s="177"/>
      <c r="AU2597" s="176"/>
      <c r="AV2597" s="177"/>
      <c r="AW2597" s="176"/>
      <c r="AX2597" s="178"/>
      <c r="AY2597" s="178"/>
      <c r="AZ2597" s="178"/>
      <c r="BA2597" s="178"/>
      <c r="BB2597" s="178"/>
      <c r="BC2597" s="178"/>
      <c r="BD2597" s="178"/>
      <c r="BY2597" s="177"/>
      <c r="CF2597" s="178"/>
    </row>
    <row r="2598" spans="40:84" ht="18.75" customHeight="1" x14ac:dyDescent="0.2">
      <c r="AN2598" s="177"/>
      <c r="AO2598" s="176"/>
      <c r="AP2598" s="177"/>
      <c r="AQ2598" s="176"/>
      <c r="AR2598" s="177"/>
      <c r="AS2598" s="176"/>
      <c r="AT2598" s="177"/>
      <c r="AU2598" s="176"/>
      <c r="AV2598" s="177"/>
      <c r="AW2598" s="176"/>
      <c r="AX2598" s="178"/>
      <c r="AY2598" s="178"/>
      <c r="AZ2598" s="178"/>
      <c r="BA2598" s="178"/>
      <c r="BB2598" s="178"/>
      <c r="BC2598" s="178"/>
      <c r="BD2598" s="178"/>
      <c r="BY2598" s="177"/>
      <c r="CF2598" s="178"/>
    </row>
    <row r="2599" spans="40:84" ht="18.75" customHeight="1" x14ac:dyDescent="0.2">
      <c r="AN2599" s="177"/>
      <c r="AO2599" s="176"/>
      <c r="AP2599" s="177"/>
      <c r="AQ2599" s="176"/>
      <c r="AR2599" s="177"/>
      <c r="AS2599" s="176"/>
      <c r="AT2599" s="177"/>
      <c r="AU2599" s="176"/>
      <c r="AV2599" s="177"/>
      <c r="AW2599" s="176"/>
      <c r="AX2599" s="178"/>
      <c r="AY2599" s="178"/>
      <c r="AZ2599" s="178"/>
      <c r="BA2599" s="178"/>
      <c r="BB2599" s="178"/>
      <c r="BC2599" s="178"/>
      <c r="BD2599" s="178"/>
      <c r="BY2599" s="177"/>
      <c r="CF2599" s="178"/>
    </row>
    <row r="2600" spans="40:84" ht="18.75" customHeight="1" x14ac:dyDescent="0.2">
      <c r="AN2600" s="177"/>
      <c r="AO2600" s="176"/>
      <c r="AP2600" s="177"/>
      <c r="AQ2600" s="176"/>
      <c r="AR2600" s="177"/>
      <c r="AS2600" s="176"/>
      <c r="AT2600" s="177"/>
      <c r="AU2600" s="176"/>
      <c r="AV2600" s="177"/>
      <c r="AW2600" s="176"/>
      <c r="AX2600" s="178"/>
      <c r="AY2600" s="178"/>
      <c r="AZ2600" s="178"/>
      <c r="BA2600" s="178"/>
      <c r="BB2600" s="178"/>
      <c r="BC2600" s="178"/>
      <c r="BD2600" s="178"/>
      <c r="BY2600" s="177"/>
      <c r="CF2600" s="178"/>
    </row>
    <row r="2601" spans="40:84" ht="18.75" customHeight="1" x14ac:dyDescent="0.2">
      <c r="AN2601" s="177"/>
      <c r="AO2601" s="176"/>
      <c r="AP2601" s="177"/>
      <c r="AQ2601" s="176"/>
      <c r="AR2601" s="177"/>
      <c r="AS2601" s="176"/>
      <c r="AT2601" s="177"/>
      <c r="AU2601" s="176"/>
      <c r="AV2601" s="177"/>
      <c r="AW2601" s="176"/>
      <c r="AX2601" s="178"/>
      <c r="AY2601" s="178"/>
      <c r="AZ2601" s="178"/>
      <c r="BA2601" s="178"/>
      <c r="BB2601" s="178"/>
      <c r="BC2601" s="178"/>
      <c r="BD2601" s="178"/>
      <c r="BY2601" s="177"/>
      <c r="CF2601" s="178"/>
    </row>
    <row r="2602" spans="40:84" ht="18.75" customHeight="1" x14ac:dyDescent="0.2">
      <c r="AN2602" s="177"/>
      <c r="AO2602" s="176"/>
      <c r="AP2602" s="177"/>
      <c r="AQ2602" s="176"/>
      <c r="AR2602" s="177"/>
      <c r="AS2602" s="176"/>
      <c r="AT2602" s="177"/>
      <c r="AU2602" s="176"/>
      <c r="AV2602" s="177"/>
      <c r="AW2602" s="176"/>
      <c r="AX2602" s="178"/>
      <c r="AY2602" s="178"/>
      <c r="AZ2602" s="178"/>
      <c r="BA2602" s="178"/>
      <c r="BB2602" s="178"/>
      <c r="BC2602" s="178"/>
      <c r="BD2602" s="178"/>
      <c r="BY2602" s="177"/>
      <c r="CF2602" s="178"/>
    </row>
    <row r="2603" spans="40:84" ht="18.75" customHeight="1" x14ac:dyDescent="0.2">
      <c r="AN2603" s="177"/>
      <c r="AO2603" s="176"/>
      <c r="AP2603" s="177"/>
      <c r="AQ2603" s="176"/>
      <c r="AR2603" s="177"/>
      <c r="AS2603" s="176"/>
      <c r="AT2603" s="177"/>
      <c r="AU2603" s="176"/>
      <c r="AV2603" s="177"/>
      <c r="AW2603" s="176"/>
      <c r="AX2603" s="178"/>
      <c r="AY2603" s="178"/>
      <c r="AZ2603" s="178"/>
      <c r="BA2603" s="178"/>
      <c r="BB2603" s="178"/>
      <c r="BC2603" s="178"/>
      <c r="BD2603" s="178"/>
      <c r="BY2603" s="177"/>
      <c r="CF2603" s="178"/>
    </row>
    <row r="2604" spans="40:84" ht="18.75" customHeight="1" x14ac:dyDescent="0.2">
      <c r="AN2604" s="177"/>
      <c r="AO2604" s="176"/>
      <c r="AP2604" s="177"/>
      <c r="AQ2604" s="176"/>
      <c r="AR2604" s="177"/>
      <c r="AS2604" s="176"/>
      <c r="AT2604" s="177"/>
      <c r="AU2604" s="176"/>
      <c r="AV2604" s="177"/>
      <c r="AW2604" s="176"/>
      <c r="AX2604" s="178"/>
      <c r="AY2604" s="178"/>
      <c r="AZ2604" s="178"/>
      <c r="BA2604" s="178"/>
      <c r="BB2604" s="178"/>
      <c r="BC2604" s="178"/>
      <c r="BD2604" s="178"/>
      <c r="BY2604" s="177"/>
      <c r="CF2604" s="178"/>
    </row>
    <row r="2605" spans="40:84" ht="18.75" customHeight="1" x14ac:dyDescent="0.2">
      <c r="AN2605" s="177"/>
      <c r="AO2605" s="176"/>
      <c r="AP2605" s="177"/>
      <c r="AQ2605" s="176"/>
      <c r="AR2605" s="177"/>
      <c r="AS2605" s="176"/>
      <c r="AT2605" s="177"/>
      <c r="AU2605" s="176"/>
      <c r="AV2605" s="177"/>
      <c r="AW2605" s="176"/>
      <c r="AX2605" s="178"/>
      <c r="AY2605" s="178"/>
      <c r="AZ2605" s="178"/>
      <c r="BA2605" s="178"/>
      <c r="BB2605" s="178"/>
      <c r="BC2605" s="178"/>
      <c r="BD2605" s="178"/>
      <c r="BY2605" s="177"/>
      <c r="CF2605" s="178"/>
    </row>
    <row r="2606" spans="40:84" ht="18.75" customHeight="1" x14ac:dyDescent="0.2">
      <c r="AN2606" s="177"/>
      <c r="AO2606" s="176"/>
      <c r="AP2606" s="177"/>
      <c r="AQ2606" s="176"/>
      <c r="AR2606" s="177"/>
      <c r="AS2606" s="176"/>
      <c r="AT2606" s="177"/>
      <c r="AU2606" s="176"/>
      <c r="AV2606" s="177"/>
      <c r="AW2606" s="176"/>
      <c r="AX2606" s="178"/>
      <c r="AY2606" s="178"/>
      <c r="AZ2606" s="178"/>
      <c r="BA2606" s="178"/>
      <c r="BB2606" s="178"/>
      <c r="BC2606" s="178"/>
      <c r="BD2606" s="178"/>
      <c r="BY2606" s="177"/>
      <c r="CF2606" s="178"/>
    </row>
    <row r="2607" spans="40:84" ht="18.75" customHeight="1" x14ac:dyDescent="0.2">
      <c r="AN2607" s="177"/>
      <c r="AO2607" s="176"/>
      <c r="AP2607" s="177"/>
      <c r="AQ2607" s="176"/>
      <c r="AR2607" s="177"/>
      <c r="AS2607" s="176"/>
      <c r="AT2607" s="177"/>
      <c r="AU2607" s="176"/>
      <c r="AV2607" s="177"/>
      <c r="AW2607" s="176"/>
      <c r="AX2607" s="178"/>
      <c r="AY2607" s="178"/>
      <c r="AZ2607" s="178"/>
      <c r="BA2607" s="178"/>
      <c r="BB2607" s="178"/>
      <c r="BC2607" s="178"/>
      <c r="BD2607" s="178"/>
      <c r="BY2607" s="177"/>
      <c r="CF2607" s="178"/>
    </row>
    <row r="2608" spans="40:84" ht="18.75" customHeight="1" x14ac:dyDescent="0.2">
      <c r="AN2608" s="177"/>
      <c r="AO2608" s="176"/>
      <c r="AP2608" s="177"/>
      <c r="AQ2608" s="176"/>
      <c r="AR2608" s="177"/>
      <c r="AS2608" s="176"/>
      <c r="AT2608" s="177"/>
      <c r="AU2608" s="176"/>
      <c r="AV2608" s="177"/>
      <c r="AW2608" s="176"/>
      <c r="AX2608" s="178"/>
      <c r="AY2608" s="178"/>
      <c r="AZ2608" s="178"/>
      <c r="BA2608" s="178"/>
      <c r="BB2608" s="178"/>
      <c r="BC2608" s="178"/>
      <c r="BD2608" s="178"/>
      <c r="BY2608" s="177"/>
      <c r="CF2608" s="178"/>
    </row>
    <row r="2609" spans="40:84" ht="18.75" customHeight="1" x14ac:dyDescent="0.2">
      <c r="AN2609" s="177"/>
      <c r="AO2609" s="176"/>
      <c r="AP2609" s="177"/>
      <c r="AQ2609" s="176"/>
      <c r="AR2609" s="177"/>
      <c r="AS2609" s="176"/>
      <c r="AT2609" s="177"/>
      <c r="AU2609" s="176"/>
      <c r="AV2609" s="177"/>
      <c r="AW2609" s="176"/>
      <c r="AX2609" s="178"/>
      <c r="AY2609" s="178"/>
      <c r="AZ2609" s="178"/>
      <c r="BA2609" s="178"/>
      <c r="BB2609" s="178"/>
      <c r="BC2609" s="178"/>
      <c r="BD2609" s="178"/>
      <c r="BY2609" s="177"/>
      <c r="CF2609" s="178"/>
    </row>
    <row r="2610" spans="40:84" ht="18.75" customHeight="1" x14ac:dyDescent="0.2">
      <c r="AN2610" s="177"/>
      <c r="AO2610" s="176"/>
      <c r="AP2610" s="177"/>
      <c r="AQ2610" s="176"/>
      <c r="AR2610" s="177"/>
      <c r="AS2610" s="176"/>
      <c r="AT2610" s="177"/>
      <c r="AU2610" s="176"/>
      <c r="AV2610" s="177"/>
      <c r="AW2610" s="176"/>
      <c r="AX2610" s="178"/>
      <c r="AY2610" s="178"/>
      <c r="AZ2610" s="178"/>
      <c r="BA2610" s="178"/>
      <c r="BB2610" s="178"/>
      <c r="BC2610" s="178"/>
      <c r="BD2610" s="178"/>
      <c r="BY2610" s="177"/>
      <c r="CF2610" s="178"/>
    </row>
    <row r="2611" spans="40:84" ht="18.75" customHeight="1" x14ac:dyDescent="0.2">
      <c r="AN2611" s="177"/>
      <c r="AO2611" s="176"/>
      <c r="AP2611" s="177"/>
      <c r="AQ2611" s="176"/>
      <c r="AR2611" s="177"/>
      <c r="AS2611" s="176"/>
      <c r="AT2611" s="177"/>
      <c r="AU2611" s="176"/>
      <c r="AV2611" s="177"/>
      <c r="AW2611" s="176"/>
      <c r="AX2611" s="178"/>
      <c r="AY2611" s="178"/>
      <c r="AZ2611" s="178"/>
      <c r="BA2611" s="178"/>
      <c r="BB2611" s="178"/>
      <c r="BC2611" s="178"/>
      <c r="BD2611" s="178"/>
      <c r="BY2611" s="177"/>
      <c r="CF2611" s="178"/>
    </row>
    <row r="2612" spans="40:84" ht="18.75" customHeight="1" x14ac:dyDescent="0.2">
      <c r="AN2612" s="177"/>
      <c r="AO2612" s="176"/>
      <c r="AP2612" s="177"/>
      <c r="AQ2612" s="176"/>
      <c r="AR2612" s="177"/>
      <c r="AS2612" s="176"/>
      <c r="AT2612" s="177"/>
      <c r="AU2612" s="176"/>
      <c r="AV2612" s="177"/>
      <c r="AW2612" s="176"/>
      <c r="AX2612" s="178"/>
      <c r="AY2612" s="178"/>
      <c r="AZ2612" s="178"/>
      <c r="BA2612" s="178"/>
      <c r="BB2612" s="178"/>
      <c r="BC2612" s="178"/>
      <c r="BD2612" s="178"/>
      <c r="BY2612" s="177"/>
      <c r="CF2612" s="178"/>
    </row>
    <row r="2613" spans="40:84" ht="18.75" customHeight="1" x14ac:dyDescent="0.2">
      <c r="AN2613" s="177"/>
      <c r="AO2613" s="176"/>
      <c r="AP2613" s="177"/>
      <c r="AQ2613" s="176"/>
      <c r="AR2613" s="177"/>
      <c r="AS2613" s="176"/>
      <c r="AT2613" s="177"/>
      <c r="AU2613" s="176"/>
      <c r="AV2613" s="177"/>
      <c r="AW2613" s="176"/>
      <c r="AX2613" s="178"/>
      <c r="AY2613" s="178"/>
      <c r="AZ2613" s="178"/>
      <c r="BA2613" s="178"/>
      <c r="BB2613" s="178"/>
      <c r="BC2613" s="178"/>
      <c r="BD2613" s="178"/>
      <c r="BY2613" s="177"/>
      <c r="CF2613" s="178"/>
    </row>
    <row r="2614" spans="40:84" ht="18.75" customHeight="1" x14ac:dyDescent="0.2">
      <c r="AN2614" s="177"/>
      <c r="AO2614" s="176"/>
      <c r="AP2614" s="177"/>
      <c r="AQ2614" s="176"/>
      <c r="AR2614" s="177"/>
      <c r="AS2614" s="176"/>
      <c r="AT2614" s="177"/>
      <c r="AU2614" s="176"/>
      <c r="AV2614" s="177"/>
      <c r="AW2614" s="176"/>
      <c r="AX2614" s="178"/>
      <c r="AY2614" s="178"/>
      <c r="AZ2614" s="178"/>
      <c r="BA2614" s="178"/>
      <c r="BB2614" s="178"/>
      <c r="BC2614" s="178"/>
      <c r="BD2614" s="178"/>
      <c r="BY2614" s="177"/>
      <c r="CF2614" s="178"/>
    </row>
    <row r="2615" spans="40:84" ht="18.75" customHeight="1" x14ac:dyDescent="0.2">
      <c r="AN2615" s="177"/>
      <c r="AO2615" s="176"/>
      <c r="AP2615" s="177"/>
      <c r="AQ2615" s="176"/>
      <c r="AR2615" s="177"/>
      <c r="AS2615" s="176"/>
      <c r="AT2615" s="177"/>
      <c r="AU2615" s="176"/>
      <c r="AV2615" s="177"/>
      <c r="AW2615" s="176"/>
      <c r="AX2615" s="178"/>
      <c r="AY2615" s="178"/>
      <c r="AZ2615" s="178"/>
      <c r="BA2615" s="178"/>
      <c r="BB2615" s="178"/>
      <c r="BC2615" s="178"/>
      <c r="BD2615" s="178"/>
      <c r="BY2615" s="177"/>
      <c r="CF2615" s="178"/>
    </row>
    <row r="2616" spans="40:84" ht="18.75" customHeight="1" x14ac:dyDescent="0.2">
      <c r="AN2616" s="177"/>
      <c r="AO2616" s="176"/>
      <c r="AP2616" s="177"/>
      <c r="AQ2616" s="176"/>
      <c r="AR2616" s="177"/>
      <c r="AS2616" s="176"/>
      <c r="AT2616" s="177"/>
      <c r="AU2616" s="176"/>
      <c r="AV2616" s="177"/>
      <c r="AW2616" s="176"/>
      <c r="AX2616" s="178"/>
      <c r="AY2616" s="178"/>
      <c r="AZ2616" s="178"/>
      <c r="BA2616" s="178"/>
      <c r="BB2616" s="178"/>
      <c r="BC2616" s="178"/>
      <c r="BD2616" s="178"/>
      <c r="BY2616" s="177"/>
      <c r="CF2616" s="178"/>
    </row>
    <row r="2617" spans="40:84" ht="18.75" customHeight="1" x14ac:dyDescent="0.2">
      <c r="AN2617" s="177"/>
      <c r="AO2617" s="176"/>
      <c r="AP2617" s="177"/>
      <c r="AQ2617" s="176"/>
      <c r="AR2617" s="177"/>
      <c r="AS2617" s="176"/>
      <c r="AT2617" s="177"/>
      <c r="AU2617" s="176"/>
      <c r="AV2617" s="177"/>
      <c r="AW2617" s="176"/>
      <c r="AX2617" s="178"/>
      <c r="AY2617" s="178"/>
      <c r="AZ2617" s="178"/>
      <c r="BA2617" s="178"/>
      <c r="BB2617" s="178"/>
      <c r="BC2617" s="178"/>
      <c r="BD2617" s="178"/>
      <c r="BY2617" s="177"/>
      <c r="CF2617" s="178"/>
    </row>
    <row r="2618" spans="40:84" ht="18.75" customHeight="1" x14ac:dyDescent="0.2">
      <c r="AN2618" s="177"/>
      <c r="AO2618" s="176"/>
      <c r="AP2618" s="177"/>
      <c r="AQ2618" s="176"/>
      <c r="AR2618" s="177"/>
      <c r="AS2618" s="176"/>
      <c r="AT2618" s="177"/>
      <c r="AU2618" s="176"/>
      <c r="AV2618" s="177"/>
      <c r="AW2618" s="176"/>
      <c r="AX2618" s="178"/>
      <c r="AY2618" s="178"/>
      <c r="AZ2618" s="178"/>
      <c r="BA2618" s="178"/>
      <c r="BB2618" s="178"/>
      <c r="BC2618" s="178"/>
      <c r="BD2618" s="178"/>
      <c r="BY2618" s="177"/>
      <c r="CF2618" s="178"/>
    </row>
    <row r="2619" spans="40:84" ht="18.75" customHeight="1" x14ac:dyDescent="0.2">
      <c r="AN2619" s="177"/>
      <c r="AO2619" s="176"/>
      <c r="AP2619" s="177"/>
      <c r="AQ2619" s="176"/>
      <c r="AR2619" s="177"/>
      <c r="AS2619" s="176"/>
      <c r="AT2619" s="177"/>
      <c r="AU2619" s="176"/>
      <c r="AV2619" s="177"/>
      <c r="AW2619" s="176"/>
      <c r="AX2619" s="178"/>
      <c r="AY2619" s="178"/>
      <c r="AZ2619" s="178"/>
      <c r="BA2619" s="178"/>
      <c r="BB2619" s="178"/>
      <c r="BC2619" s="178"/>
      <c r="BD2619" s="178"/>
      <c r="BY2619" s="177"/>
      <c r="CF2619" s="178"/>
    </row>
    <row r="2620" spans="40:84" ht="18.75" customHeight="1" x14ac:dyDescent="0.2">
      <c r="AN2620" s="177"/>
      <c r="AO2620" s="176"/>
      <c r="AP2620" s="177"/>
      <c r="AQ2620" s="176"/>
      <c r="AR2620" s="177"/>
      <c r="AS2620" s="176"/>
      <c r="AT2620" s="177"/>
      <c r="AU2620" s="176"/>
      <c r="AV2620" s="177"/>
      <c r="AW2620" s="176"/>
      <c r="AX2620" s="178"/>
      <c r="AY2620" s="178"/>
      <c r="AZ2620" s="178"/>
      <c r="BA2620" s="178"/>
      <c r="BB2620" s="178"/>
      <c r="BC2620" s="178"/>
      <c r="BD2620" s="178"/>
      <c r="BY2620" s="177"/>
      <c r="CF2620" s="178"/>
    </row>
    <row r="2621" spans="40:84" ht="18.75" customHeight="1" x14ac:dyDescent="0.2">
      <c r="AN2621" s="177"/>
      <c r="AO2621" s="176"/>
      <c r="AP2621" s="177"/>
      <c r="AQ2621" s="176"/>
      <c r="AR2621" s="177"/>
      <c r="AS2621" s="176"/>
      <c r="AT2621" s="177"/>
      <c r="AU2621" s="176"/>
      <c r="AV2621" s="177"/>
      <c r="AW2621" s="176"/>
      <c r="AX2621" s="178"/>
      <c r="AY2621" s="178"/>
      <c r="AZ2621" s="178"/>
      <c r="BA2621" s="178"/>
      <c r="BB2621" s="178"/>
      <c r="BC2621" s="178"/>
      <c r="BD2621" s="178"/>
      <c r="BY2621" s="177"/>
      <c r="CF2621" s="178"/>
    </row>
    <row r="2622" spans="40:84" ht="18.75" customHeight="1" x14ac:dyDescent="0.2">
      <c r="AN2622" s="177"/>
      <c r="AO2622" s="176"/>
      <c r="AP2622" s="177"/>
      <c r="AQ2622" s="176"/>
      <c r="AR2622" s="177"/>
      <c r="AS2622" s="176"/>
      <c r="AT2622" s="177"/>
      <c r="AU2622" s="176"/>
      <c r="AV2622" s="177"/>
      <c r="AW2622" s="176"/>
      <c r="AX2622" s="178"/>
      <c r="AY2622" s="178"/>
      <c r="AZ2622" s="178"/>
      <c r="BA2622" s="178"/>
      <c r="BB2622" s="178"/>
      <c r="BC2622" s="178"/>
      <c r="BD2622" s="178"/>
      <c r="BY2622" s="177"/>
      <c r="CF2622" s="178"/>
    </row>
    <row r="2623" spans="40:84" ht="18.75" customHeight="1" x14ac:dyDescent="0.2">
      <c r="AN2623" s="177"/>
      <c r="AO2623" s="176"/>
      <c r="AP2623" s="177"/>
      <c r="AQ2623" s="176"/>
      <c r="AR2623" s="177"/>
      <c r="AS2623" s="176"/>
      <c r="AT2623" s="177"/>
      <c r="AU2623" s="176"/>
      <c r="AV2623" s="177"/>
      <c r="AW2623" s="176"/>
      <c r="AX2623" s="178"/>
      <c r="AY2623" s="178"/>
      <c r="AZ2623" s="178"/>
      <c r="BA2623" s="178"/>
      <c r="BB2623" s="178"/>
      <c r="BC2623" s="178"/>
      <c r="BD2623" s="178"/>
      <c r="BY2623" s="177"/>
      <c r="CF2623" s="178"/>
    </row>
    <row r="2624" spans="40:84" ht="18.75" customHeight="1" x14ac:dyDescent="0.2">
      <c r="AN2624" s="177"/>
      <c r="AO2624" s="176"/>
      <c r="AP2624" s="177"/>
      <c r="AQ2624" s="176"/>
      <c r="AR2624" s="177"/>
      <c r="AS2624" s="176"/>
      <c r="AT2624" s="177"/>
      <c r="AU2624" s="176"/>
      <c r="AV2624" s="177"/>
      <c r="AW2624" s="176"/>
      <c r="AX2624" s="178"/>
      <c r="AY2624" s="178"/>
      <c r="AZ2624" s="178"/>
      <c r="BA2624" s="178"/>
      <c r="BB2624" s="178"/>
      <c r="BC2624" s="178"/>
      <c r="BD2624" s="178"/>
      <c r="BY2624" s="177"/>
      <c r="CF2624" s="178"/>
    </row>
    <row r="2625" spans="40:84" ht="18.75" customHeight="1" x14ac:dyDescent="0.2">
      <c r="AN2625" s="177"/>
      <c r="AO2625" s="176"/>
      <c r="AP2625" s="177"/>
      <c r="AQ2625" s="176"/>
      <c r="AR2625" s="177"/>
      <c r="AS2625" s="176"/>
      <c r="AT2625" s="177"/>
      <c r="AU2625" s="176"/>
      <c r="AV2625" s="177"/>
      <c r="AW2625" s="176"/>
      <c r="AX2625" s="178"/>
      <c r="AY2625" s="178"/>
      <c r="AZ2625" s="178"/>
      <c r="BA2625" s="178"/>
      <c r="BB2625" s="178"/>
      <c r="BC2625" s="178"/>
      <c r="BD2625" s="178"/>
      <c r="BY2625" s="177"/>
      <c r="CF2625" s="178"/>
    </row>
    <row r="2626" spans="40:84" ht="18.75" customHeight="1" x14ac:dyDescent="0.2">
      <c r="AN2626" s="177"/>
      <c r="AO2626" s="176"/>
      <c r="AP2626" s="177"/>
      <c r="AQ2626" s="176"/>
      <c r="AR2626" s="177"/>
      <c r="AS2626" s="176"/>
      <c r="AT2626" s="177"/>
      <c r="AU2626" s="176"/>
      <c r="AV2626" s="177"/>
      <c r="AW2626" s="176"/>
      <c r="AX2626" s="178"/>
      <c r="AY2626" s="178"/>
      <c r="AZ2626" s="178"/>
      <c r="BA2626" s="178"/>
      <c r="BB2626" s="178"/>
      <c r="BC2626" s="178"/>
      <c r="BD2626" s="178"/>
      <c r="BY2626" s="177"/>
      <c r="CF2626" s="178"/>
    </row>
    <row r="2627" spans="40:84" ht="18.75" customHeight="1" x14ac:dyDescent="0.2">
      <c r="AN2627" s="177"/>
      <c r="AO2627" s="176"/>
      <c r="AP2627" s="177"/>
      <c r="AQ2627" s="176"/>
      <c r="AR2627" s="177"/>
      <c r="AS2627" s="176"/>
      <c r="AT2627" s="177"/>
      <c r="AU2627" s="176"/>
      <c r="AV2627" s="177"/>
      <c r="AW2627" s="176"/>
      <c r="AX2627" s="178"/>
      <c r="AY2627" s="178"/>
      <c r="AZ2627" s="178"/>
      <c r="BA2627" s="178"/>
      <c r="BB2627" s="178"/>
      <c r="BC2627" s="178"/>
      <c r="BD2627" s="178"/>
      <c r="BY2627" s="177"/>
      <c r="CF2627" s="178"/>
    </row>
    <row r="2628" spans="40:84" ht="18.75" customHeight="1" x14ac:dyDescent="0.2">
      <c r="AN2628" s="177"/>
      <c r="AO2628" s="176"/>
      <c r="AP2628" s="177"/>
      <c r="AQ2628" s="176"/>
      <c r="AR2628" s="177"/>
      <c r="AS2628" s="176"/>
      <c r="AT2628" s="177"/>
      <c r="AU2628" s="176"/>
      <c r="AV2628" s="177"/>
      <c r="AW2628" s="176"/>
      <c r="AX2628" s="178"/>
      <c r="AY2628" s="178"/>
      <c r="AZ2628" s="178"/>
      <c r="BA2628" s="178"/>
      <c r="BB2628" s="178"/>
      <c r="BC2628" s="178"/>
      <c r="BD2628" s="178"/>
      <c r="BY2628" s="177"/>
      <c r="CF2628" s="178"/>
    </row>
    <row r="2629" spans="40:84" ht="18.75" customHeight="1" x14ac:dyDescent="0.2">
      <c r="AN2629" s="177"/>
      <c r="AO2629" s="176"/>
      <c r="AP2629" s="177"/>
      <c r="AQ2629" s="176"/>
      <c r="AR2629" s="177"/>
      <c r="AS2629" s="176"/>
      <c r="AT2629" s="177"/>
      <c r="AU2629" s="176"/>
      <c r="AV2629" s="177"/>
      <c r="AW2629" s="176"/>
      <c r="AX2629" s="178"/>
      <c r="AY2629" s="178"/>
      <c r="AZ2629" s="178"/>
      <c r="BA2629" s="178"/>
      <c r="BB2629" s="178"/>
      <c r="BC2629" s="178"/>
      <c r="BD2629" s="178"/>
      <c r="BY2629" s="177"/>
      <c r="CF2629" s="178"/>
    </row>
    <row r="2630" spans="40:84" ht="18.75" customHeight="1" x14ac:dyDescent="0.2">
      <c r="AN2630" s="177"/>
      <c r="AO2630" s="176"/>
      <c r="AP2630" s="177"/>
      <c r="AQ2630" s="176"/>
      <c r="AR2630" s="177"/>
      <c r="AS2630" s="176"/>
      <c r="AT2630" s="177"/>
      <c r="AU2630" s="176"/>
      <c r="AV2630" s="177"/>
      <c r="AW2630" s="176"/>
      <c r="AX2630" s="178"/>
      <c r="AY2630" s="178"/>
      <c r="AZ2630" s="178"/>
      <c r="BA2630" s="178"/>
      <c r="BB2630" s="178"/>
      <c r="BC2630" s="178"/>
      <c r="BD2630" s="178"/>
      <c r="BY2630" s="177"/>
      <c r="CF2630" s="178"/>
    </row>
    <row r="2631" spans="40:84" ht="18.75" customHeight="1" x14ac:dyDescent="0.2">
      <c r="AN2631" s="177"/>
      <c r="AO2631" s="176"/>
      <c r="AP2631" s="177"/>
      <c r="AQ2631" s="176"/>
      <c r="AR2631" s="177"/>
      <c r="AS2631" s="176"/>
      <c r="AT2631" s="177"/>
      <c r="AU2631" s="176"/>
      <c r="AV2631" s="177"/>
      <c r="AW2631" s="176"/>
      <c r="AX2631" s="178"/>
      <c r="AY2631" s="178"/>
      <c r="AZ2631" s="178"/>
      <c r="BA2631" s="178"/>
      <c r="BB2631" s="178"/>
      <c r="BC2631" s="178"/>
      <c r="BD2631" s="178"/>
      <c r="BY2631" s="177"/>
      <c r="CF2631" s="178"/>
    </row>
    <row r="2632" spans="40:84" ht="18.75" customHeight="1" x14ac:dyDescent="0.2">
      <c r="AN2632" s="177"/>
      <c r="AO2632" s="176"/>
      <c r="AP2632" s="177"/>
      <c r="AQ2632" s="176"/>
      <c r="AR2632" s="177"/>
      <c r="AS2632" s="176"/>
      <c r="AT2632" s="177"/>
      <c r="AU2632" s="176"/>
      <c r="AV2632" s="177"/>
      <c r="AW2632" s="176"/>
      <c r="AX2632" s="178"/>
      <c r="AY2632" s="178"/>
      <c r="AZ2632" s="178"/>
      <c r="BA2632" s="178"/>
      <c r="BB2632" s="178"/>
      <c r="BC2632" s="178"/>
      <c r="BD2632" s="178"/>
      <c r="BY2632" s="177"/>
      <c r="CF2632" s="178"/>
    </row>
    <row r="2633" spans="40:84" ht="18.75" customHeight="1" x14ac:dyDescent="0.2">
      <c r="AN2633" s="177"/>
      <c r="AO2633" s="176"/>
      <c r="AP2633" s="177"/>
      <c r="AQ2633" s="176"/>
      <c r="AR2633" s="177"/>
      <c r="AS2633" s="176"/>
      <c r="AT2633" s="177"/>
      <c r="AU2633" s="176"/>
      <c r="AV2633" s="177"/>
      <c r="AW2633" s="176"/>
      <c r="AX2633" s="178"/>
      <c r="AY2633" s="178"/>
      <c r="AZ2633" s="178"/>
      <c r="BA2633" s="178"/>
      <c r="BB2633" s="178"/>
      <c r="BC2633" s="178"/>
      <c r="BD2633" s="178"/>
      <c r="BY2633" s="177"/>
      <c r="CF2633" s="178"/>
    </row>
    <row r="2634" spans="40:84" ht="18.75" customHeight="1" x14ac:dyDescent="0.2">
      <c r="AN2634" s="177"/>
      <c r="AO2634" s="176"/>
      <c r="AP2634" s="177"/>
      <c r="AQ2634" s="176"/>
      <c r="AR2634" s="177"/>
      <c r="AS2634" s="176"/>
      <c r="AT2634" s="177"/>
      <c r="AU2634" s="176"/>
      <c r="AV2634" s="177"/>
      <c r="AW2634" s="176"/>
      <c r="AX2634" s="178"/>
      <c r="AY2634" s="178"/>
      <c r="AZ2634" s="178"/>
      <c r="BA2634" s="178"/>
      <c r="BB2634" s="178"/>
      <c r="BC2634" s="178"/>
      <c r="BD2634" s="178"/>
      <c r="BY2634" s="177"/>
      <c r="CF2634" s="178"/>
    </row>
    <row r="2635" spans="40:84" ht="18.75" customHeight="1" x14ac:dyDescent="0.2">
      <c r="AN2635" s="177"/>
      <c r="AO2635" s="176"/>
      <c r="AP2635" s="177"/>
      <c r="AQ2635" s="176"/>
      <c r="AR2635" s="177"/>
      <c r="AS2635" s="176"/>
      <c r="AT2635" s="177"/>
      <c r="AU2635" s="176"/>
      <c r="AV2635" s="177"/>
      <c r="AW2635" s="176"/>
      <c r="AX2635" s="178"/>
      <c r="AY2635" s="178"/>
      <c r="AZ2635" s="178"/>
      <c r="BA2635" s="178"/>
      <c r="BB2635" s="178"/>
      <c r="BC2635" s="178"/>
      <c r="BD2635" s="178"/>
      <c r="BY2635" s="177"/>
      <c r="CF2635" s="178"/>
    </row>
    <row r="2636" spans="40:84" ht="18.75" customHeight="1" x14ac:dyDescent="0.2">
      <c r="AN2636" s="177"/>
      <c r="AO2636" s="176"/>
      <c r="AP2636" s="177"/>
      <c r="AQ2636" s="176"/>
      <c r="AR2636" s="177"/>
      <c r="AS2636" s="176"/>
      <c r="AT2636" s="177"/>
      <c r="AU2636" s="176"/>
      <c r="AV2636" s="177"/>
      <c r="AW2636" s="176"/>
      <c r="AX2636" s="178"/>
      <c r="AY2636" s="178"/>
      <c r="AZ2636" s="178"/>
      <c r="BA2636" s="178"/>
      <c r="BB2636" s="178"/>
      <c r="BC2636" s="178"/>
      <c r="BD2636" s="178"/>
      <c r="BY2636" s="177"/>
      <c r="CF2636" s="178"/>
    </row>
    <row r="2637" spans="40:84" ht="18.75" customHeight="1" x14ac:dyDescent="0.2">
      <c r="AN2637" s="177"/>
      <c r="AO2637" s="176"/>
      <c r="AP2637" s="177"/>
      <c r="AQ2637" s="176"/>
      <c r="AR2637" s="177"/>
      <c r="AS2637" s="176"/>
      <c r="AT2637" s="177"/>
      <c r="AU2637" s="176"/>
      <c r="AV2637" s="177"/>
      <c r="AW2637" s="176"/>
      <c r="AX2637" s="178"/>
      <c r="AY2637" s="178"/>
      <c r="AZ2637" s="178"/>
      <c r="BA2637" s="178"/>
      <c r="BB2637" s="178"/>
      <c r="BC2637" s="178"/>
      <c r="BD2637" s="178"/>
      <c r="BY2637" s="177"/>
      <c r="CF2637" s="178"/>
    </row>
    <row r="2638" spans="40:84" ht="18.75" customHeight="1" x14ac:dyDescent="0.2">
      <c r="AN2638" s="177"/>
      <c r="AO2638" s="176"/>
      <c r="AP2638" s="177"/>
      <c r="AQ2638" s="176"/>
      <c r="AR2638" s="177"/>
      <c r="AS2638" s="176"/>
      <c r="AT2638" s="177"/>
      <c r="AU2638" s="176"/>
      <c r="AV2638" s="177"/>
      <c r="AW2638" s="176"/>
      <c r="AX2638" s="178"/>
      <c r="AY2638" s="178"/>
      <c r="AZ2638" s="178"/>
      <c r="BA2638" s="178"/>
      <c r="BB2638" s="178"/>
      <c r="BC2638" s="178"/>
      <c r="BD2638" s="178"/>
      <c r="BY2638" s="177"/>
      <c r="CF2638" s="178"/>
    </row>
    <row r="2639" spans="40:84" ht="18.75" customHeight="1" x14ac:dyDescent="0.2">
      <c r="AN2639" s="177"/>
      <c r="AO2639" s="176"/>
      <c r="AP2639" s="177"/>
      <c r="AQ2639" s="176"/>
      <c r="AR2639" s="177"/>
      <c r="AS2639" s="176"/>
      <c r="AT2639" s="177"/>
      <c r="AU2639" s="176"/>
      <c r="AV2639" s="177"/>
      <c r="AW2639" s="176"/>
      <c r="AX2639" s="178"/>
      <c r="AY2639" s="178"/>
      <c r="AZ2639" s="178"/>
      <c r="BA2639" s="178"/>
      <c r="BB2639" s="178"/>
      <c r="BC2639" s="178"/>
      <c r="BD2639" s="178"/>
      <c r="BY2639" s="177"/>
      <c r="CF2639" s="178"/>
    </row>
    <row r="2640" spans="40:84" ht="18.75" customHeight="1" x14ac:dyDescent="0.2">
      <c r="AN2640" s="177"/>
      <c r="AO2640" s="176"/>
      <c r="AP2640" s="177"/>
      <c r="AQ2640" s="176"/>
      <c r="AR2640" s="177"/>
      <c r="AS2640" s="176"/>
      <c r="AT2640" s="177"/>
      <c r="AU2640" s="176"/>
      <c r="AV2640" s="177"/>
      <c r="AW2640" s="176"/>
      <c r="AX2640" s="178"/>
      <c r="AY2640" s="178"/>
      <c r="AZ2640" s="178"/>
      <c r="BA2640" s="178"/>
      <c r="BB2640" s="178"/>
      <c r="BC2640" s="178"/>
      <c r="BD2640" s="178"/>
      <c r="BY2640" s="177"/>
      <c r="CF2640" s="178"/>
    </row>
    <row r="2641" spans="40:84" ht="18.75" customHeight="1" x14ac:dyDescent="0.2">
      <c r="AN2641" s="177"/>
      <c r="AO2641" s="176"/>
      <c r="AP2641" s="177"/>
      <c r="AQ2641" s="176"/>
      <c r="AR2641" s="177"/>
      <c r="AS2641" s="176"/>
      <c r="AT2641" s="177"/>
      <c r="AU2641" s="176"/>
      <c r="AV2641" s="177"/>
      <c r="AW2641" s="176"/>
      <c r="AX2641" s="178"/>
      <c r="AY2641" s="178"/>
      <c r="AZ2641" s="178"/>
      <c r="BA2641" s="178"/>
      <c r="BB2641" s="178"/>
      <c r="BC2641" s="178"/>
      <c r="BD2641" s="178"/>
      <c r="BY2641" s="177"/>
      <c r="CF2641" s="178"/>
    </row>
    <row r="2642" spans="40:84" ht="18.75" customHeight="1" x14ac:dyDescent="0.2">
      <c r="AN2642" s="177"/>
      <c r="AO2642" s="176"/>
      <c r="AP2642" s="177"/>
      <c r="AQ2642" s="176"/>
      <c r="AR2642" s="177"/>
      <c r="AS2642" s="176"/>
      <c r="AT2642" s="177"/>
      <c r="AU2642" s="176"/>
      <c r="AV2642" s="177"/>
      <c r="AW2642" s="176"/>
      <c r="AX2642" s="178"/>
      <c r="AY2642" s="178"/>
      <c r="AZ2642" s="178"/>
      <c r="BA2642" s="178"/>
      <c r="BB2642" s="178"/>
      <c r="BC2642" s="178"/>
      <c r="BD2642" s="178"/>
      <c r="BY2642" s="177"/>
      <c r="CF2642" s="178"/>
    </row>
    <row r="2643" spans="40:84" ht="18.75" customHeight="1" x14ac:dyDescent="0.2">
      <c r="AN2643" s="177"/>
      <c r="AO2643" s="176"/>
      <c r="AP2643" s="177"/>
      <c r="AQ2643" s="176"/>
      <c r="AR2643" s="177"/>
      <c r="AS2643" s="176"/>
      <c r="AT2643" s="177"/>
      <c r="AU2643" s="176"/>
      <c r="AV2643" s="177"/>
      <c r="AW2643" s="176"/>
      <c r="AX2643" s="178"/>
      <c r="AY2643" s="178"/>
      <c r="AZ2643" s="178"/>
      <c r="BA2643" s="178"/>
      <c r="BB2643" s="178"/>
      <c r="BC2643" s="178"/>
      <c r="BD2643" s="178"/>
      <c r="BY2643" s="177"/>
      <c r="CF2643" s="178"/>
    </row>
    <row r="2644" spans="40:84" ht="18.75" customHeight="1" x14ac:dyDescent="0.2">
      <c r="AN2644" s="177"/>
      <c r="AO2644" s="176"/>
      <c r="AP2644" s="177"/>
      <c r="AQ2644" s="176"/>
      <c r="AR2644" s="177"/>
      <c r="AS2644" s="176"/>
      <c r="AT2644" s="177"/>
      <c r="AU2644" s="176"/>
      <c r="AV2644" s="177"/>
      <c r="AW2644" s="176"/>
      <c r="AX2644" s="178"/>
      <c r="AY2644" s="178"/>
      <c r="AZ2644" s="178"/>
      <c r="BA2644" s="178"/>
      <c r="BB2644" s="178"/>
      <c r="BC2644" s="178"/>
      <c r="BD2644" s="178"/>
      <c r="BY2644" s="177"/>
      <c r="CF2644" s="178"/>
    </row>
    <row r="2645" spans="40:84" ht="18.75" customHeight="1" x14ac:dyDescent="0.2">
      <c r="AN2645" s="177"/>
      <c r="AO2645" s="176"/>
      <c r="AP2645" s="177"/>
      <c r="AQ2645" s="176"/>
      <c r="AR2645" s="177"/>
      <c r="AS2645" s="176"/>
      <c r="AT2645" s="177"/>
      <c r="AU2645" s="176"/>
      <c r="AV2645" s="177"/>
      <c r="AW2645" s="176"/>
      <c r="AX2645" s="178"/>
      <c r="AY2645" s="178"/>
      <c r="AZ2645" s="178"/>
      <c r="BA2645" s="178"/>
      <c r="BB2645" s="178"/>
      <c r="BC2645" s="178"/>
      <c r="BD2645" s="178"/>
      <c r="BY2645" s="177"/>
      <c r="CF2645" s="178"/>
    </row>
    <row r="2646" spans="40:84" ht="18.75" customHeight="1" x14ac:dyDescent="0.2">
      <c r="AN2646" s="177"/>
      <c r="AO2646" s="176"/>
      <c r="AP2646" s="177"/>
      <c r="AQ2646" s="176"/>
      <c r="AR2646" s="177"/>
      <c r="AS2646" s="176"/>
      <c r="AT2646" s="177"/>
      <c r="AU2646" s="176"/>
      <c r="AV2646" s="177"/>
      <c r="AW2646" s="176"/>
      <c r="AX2646" s="178"/>
      <c r="AY2646" s="178"/>
      <c r="AZ2646" s="178"/>
      <c r="BA2646" s="178"/>
      <c r="BB2646" s="178"/>
      <c r="BC2646" s="178"/>
      <c r="BD2646" s="178"/>
      <c r="BY2646" s="177"/>
      <c r="CF2646" s="178"/>
    </row>
    <row r="2647" spans="40:84" ht="18.75" customHeight="1" x14ac:dyDescent="0.2">
      <c r="AN2647" s="177"/>
      <c r="AO2647" s="176"/>
      <c r="AP2647" s="177"/>
      <c r="AQ2647" s="176"/>
      <c r="AR2647" s="177"/>
      <c r="AS2647" s="176"/>
      <c r="AT2647" s="177"/>
      <c r="AU2647" s="176"/>
      <c r="AV2647" s="177"/>
      <c r="AW2647" s="176"/>
      <c r="AX2647" s="178"/>
      <c r="AY2647" s="178"/>
      <c r="AZ2647" s="178"/>
      <c r="BA2647" s="178"/>
      <c r="BB2647" s="178"/>
      <c r="BC2647" s="178"/>
      <c r="BD2647" s="178"/>
      <c r="BY2647" s="177"/>
      <c r="CF2647" s="178"/>
    </row>
    <row r="2648" spans="40:84" ht="18.75" customHeight="1" x14ac:dyDescent="0.2">
      <c r="AN2648" s="177"/>
      <c r="AO2648" s="176"/>
      <c r="AP2648" s="177"/>
      <c r="AQ2648" s="176"/>
      <c r="AR2648" s="177"/>
      <c r="AS2648" s="176"/>
      <c r="AT2648" s="177"/>
      <c r="AU2648" s="176"/>
      <c r="AV2648" s="177"/>
      <c r="AW2648" s="176"/>
      <c r="AX2648" s="178"/>
      <c r="AY2648" s="178"/>
      <c r="AZ2648" s="178"/>
      <c r="BA2648" s="178"/>
      <c r="BB2648" s="178"/>
      <c r="BC2648" s="178"/>
      <c r="BD2648" s="178"/>
      <c r="BY2648" s="177"/>
      <c r="CF2648" s="178"/>
    </row>
    <row r="2649" spans="40:84" ht="18.75" customHeight="1" x14ac:dyDescent="0.2">
      <c r="AN2649" s="177"/>
      <c r="AO2649" s="176"/>
      <c r="AP2649" s="177"/>
      <c r="AQ2649" s="176"/>
      <c r="AR2649" s="177"/>
      <c r="AS2649" s="176"/>
      <c r="AT2649" s="177"/>
      <c r="AU2649" s="176"/>
      <c r="AV2649" s="177"/>
      <c r="AW2649" s="176"/>
      <c r="AX2649" s="178"/>
      <c r="AY2649" s="178"/>
      <c r="AZ2649" s="178"/>
      <c r="BA2649" s="178"/>
      <c r="BB2649" s="178"/>
      <c r="BC2649" s="178"/>
      <c r="BD2649" s="178"/>
      <c r="BY2649" s="177"/>
      <c r="CF2649" s="178"/>
    </row>
    <row r="2650" spans="40:84" ht="18.75" customHeight="1" x14ac:dyDescent="0.2">
      <c r="AN2650" s="177"/>
      <c r="AO2650" s="176"/>
      <c r="AP2650" s="177"/>
      <c r="AQ2650" s="176"/>
      <c r="AR2650" s="177"/>
      <c r="AS2650" s="176"/>
      <c r="AT2650" s="177"/>
      <c r="AU2650" s="176"/>
      <c r="AV2650" s="177"/>
      <c r="AW2650" s="176"/>
      <c r="AX2650" s="178"/>
      <c r="AY2650" s="178"/>
      <c r="AZ2650" s="178"/>
      <c r="BA2650" s="178"/>
      <c r="BB2650" s="178"/>
      <c r="BC2650" s="178"/>
      <c r="BD2650" s="178"/>
      <c r="BY2650" s="177"/>
      <c r="CF2650" s="178"/>
    </row>
    <row r="2651" spans="40:84" ht="18.75" customHeight="1" x14ac:dyDescent="0.2">
      <c r="AN2651" s="177"/>
      <c r="AO2651" s="176"/>
      <c r="AP2651" s="177"/>
      <c r="AQ2651" s="176"/>
      <c r="AR2651" s="177"/>
      <c r="AS2651" s="176"/>
      <c r="AT2651" s="177"/>
      <c r="AU2651" s="176"/>
      <c r="AV2651" s="177"/>
      <c r="AW2651" s="176"/>
      <c r="AX2651" s="178"/>
      <c r="AY2651" s="178"/>
      <c r="AZ2651" s="178"/>
      <c r="BA2651" s="178"/>
      <c r="BB2651" s="178"/>
      <c r="BC2651" s="178"/>
      <c r="BD2651" s="178"/>
      <c r="BY2651" s="177"/>
      <c r="CF2651" s="178"/>
    </row>
    <row r="2652" spans="40:84" ht="18.75" customHeight="1" x14ac:dyDescent="0.2">
      <c r="AN2652" s="177"/>
      <c r="AO2652" s="176"/>
      <c r="AP2652" s="177"/>
      <c r="AQ2652" s="176"/>
      <c r="AR2652" s="177"/>
      <c r="AS2652" s="176"/>
      <c r="AT2652" s="177"/>
      <c r="AU2652" s="176"/>
      <c r="AV2652" s="177"/>
      <c r="AW2652" s="176"/>
      <c r="AX2652" s="178"/>
      <c r="AY2652" s="178"/>
      <c r="AZ2652" s="178"/>
      <c r="BA2652" s="178"/>
      <c r="BB2652" s="178"/>
      <c r="BC2652" s="178"/>
      <c r="BD2652" s="178"/>
      <c r="BY2652" s="177"/>
      <c r="CF2652" s="178"/>
    </row>
    <row r="2653" spans="40:84" ht="18.75" customHeight="1" x14ac:dyDescent="0.2">
      <c r="AN2653" s="177"/>
      <c r="AO2653" s="176"/>
      <c r="AP2653" s="177"/>
      <c r="AQ2653" s="176"/>
      <c r="AR2653" s="177"/>
      <c r="AS2653" s="176"/>
      <c r="AT2653" s="177"/>
      <c r="AU2653" s="176"/>
      <c r="AV2653" s="177"/>
      <c r="AW2653" s="176"/>
      <c r="AX2653" s="178"/>
      <c r="AY2653" s="178"/>
      <c r="AZ2653" s="178"/>
      <c r="BA2653" s="178"/>
      <c r="BB2653" s="178"/>
      <c r="BC2653" s="178"/>
      <c r="BD2653" s="178"/>
      <c r="BY2653" s="177"/>
      <c r="CF2653" s="178"/>
    </row>
    <row r="2654" spans="40:84" ht="18.75" customHeight="1" x14ac:dyDescent="0.2">
      <c r="AN2654" s="177"/>
      <c r="AO2654" s="176"/>
      <c r="AP2654" s="177"/>
      <c r="AQ2654" s="176"/>
      <c r="AR2654" s="177"/>
      <c r="AS2654" s="176"/>
      <c r="AT2654" s="177"/>
      <c r="AU2654" s="176"/>
      <c r="AV2654" s="177"/>
      <c r="AW2654" s="176"/>
      <c r="AX2654" s="178"/>
      <c r="AY2654" s="178"/>
      <c r="AZ2654" s="178"/>
      <c r="BA2654" s="178"/>
      <c r="BB2654" s="178"/>
      <c r="BC2654" s="178"/>
      <c r="BD2654" s="178"/>
      <c r="BY2654" s="177"/>
      <c r="CF2654" s="178"/>
    </row>
    <row r="2655" spans="40:84" ht="18.75" customHeight="1" x14ac:dyDescent="0.2">
      <c r="AN2655" s="177"/>
      <c r="AO2655" s="176"/>
      <c r="AP2655" s="177"/>
      <c r="AQ2655" s="176"/>
      <c r="AR2655" s="177"/>
      <c r="AS2655" s="176"/>
      <c r="AT2655" s="177"/>
      <c r="AU2655" s="176"/>
      <c r="AV2655" s="177"/>
      <c r="AW2655" s="176"/>
      <c r="AX2655" s="178"/>
      <c r="AY2655" s="178"/>
      <c r="AZ2655" s="178"/>
      <c r="BA2655" s="178"/>
      <c r="BB2655" s="178"/>
      <c r="BC2655" s="178"/>
      <c r="BD2655" s="178"/>
      <c r="BY2655" s="177"/>
      <c r="CF2655" s="178"/>
    </row>
    <row r="2656" spans="40:84" ht="18.75" customHeight="1" x14ac:dyDescent="0.2">
      <c r="AN2656" s="177"/>
      <c r="AO2656" s="176"/>
      <c r="AP2656" s="177"/>
      <c r="AQ2656" s="176"/>
      <c r="AR2656" s="177"/>
      <c r="AS2656" s="176"/>
      <c r="AT2656" s="177"/>
      <c r="AU2656" s="176"/>
      <c r="AV2656" s="177"/>
      <c r="AW2656" s="176"/>
      <c r="AX2656" s="178"/>
      <c r="AY2656" s="178"/>
      <c r="AZ2656" s="178"/>
      <c r="BA2656" s="178"/>
      <c r="BB2656" s="178"/>
      <c r="BC2656" s="178"/>
      <c r="BD2656" s="178"/>
      <c r="BY2656" s="177"/>
      <c r="CF2656" s="178"/>
    </row>
    <row r="2657" spans="40:84" ht="18.75" customHeight="1" x14ac:dyDescent="0.2">
      <c r="AN2657" s="177"/>
      <c r="AO2657" s="176"/>
      <c r="AP2657" s="177"/>
      <c r="AQ2657" s="176"/>
      <c r="AR2657" s="177"/>
      <c r="AS2657" s="176"/>
      <c r="AT2657" s="177"/>
      <c r="AU2657" s="176"/>
      <c r="AV2657" s="177"/>
      <c r="AW2657" s="176"/>
      <c r="AX2657" s="178"/>
      <c r="AY2657" s="178"/>
      <c r="AZ2657" s="178"/>
      <c r="BA2657" s="178"/>
      <c r="BB2657" s="178"/>
      <c r="BC2657" s="178"/>
      <c r="BD2657" s="178"/>
      <c r="BY2657" s="177"/>
      <c r="CF2657" s="178"/>
    </row>
    <row r="2658" spans="40:84" ht="18.75" customHeight="1" x14ac:dyDescent="0.2">
      <c r="AN2658" s="177"/>
      <c r="AO2658" s="176"/>
      <c r="AP2658" s="177"/>
      <c r="AQ2658" s="176"/>
      <c r="AR2658" s="177"/>
      <c r="AS2658" s="176"/>
      <c r="AT2658" s="177"/>
      <c r="AU2658" s="176"/>
      <c r="AV2658" s="177"/>
      <c r="AW2658" s="176"/>
      <c r="AX2658" s="178"/>
      <c r="AY2658" s="178"/>
      <c r="AZ2658" s="178"/>
      <c r="BA2658" s="178"/>
      <c r="BB2658" s="178"/>
      <c r="BC2658" s="178"/>
      <c r="BD2658" s="178"/>
      <c r="BY2658" s="177"/>
      <c r="CF2658" s="178"/>
    </row>
    <row r="2659" spans="40:84" ht="18.75" customHeight="1" x14ac:dyDescent="0.2">
      <c r="AN2659" s="177"/>
      <c r="AO2659" s="176"/>
      <c r="AP2659" s="177"/>
      <c r="AQ2659" s="176"/>
      <c r="AR2659" s="177"/>
      <c r="AS2659" s="176"/>
      <c r="AT2659" s="177"/>
      <c r="AU2659" s="176"/>
      <c r="AV2659" s="177"/>
      <c r="AW2659" s="176"/>
      <c r="AX2659" s="178"/>
      <c r="AY2659" s="178"/>
      <c r="AZ2659" s="178"/>
      <c r="BA2659" s="178"/>
      <c r="BB2659" s="178"/>
      <c r="BC2659" s="178"/>
      <c r="BD2659" s="178"/>
      <c r="BY2659" s="177"/>
      <c r="CF2659" s="178"/>
    </row>
    <row r="2660" spans="40:84" ht="18.75" customHeight="1" x14ac:dyDescent="0.2">
      <c r="AN2660" s="177"/>
      <c r="AO2660" s="176"/>
      <c r="AP2660" s="177"/>
      <c r="AQ2660" s="176"/>
      <c r="AR2660" s="177"/>
      <c r="AS2660" s="176"/>
      <c r="AT2660" s="177"/>
      <c r="AU2660" s="176"/>
      <c r="AV2660" s="177"/>
      <c r="AW2660" s="176"/>
      <c r="AX2660" s="178"/>
      <c r="AY2660" s="178"/>
      <c r="AZ2660" s="178"/>
      <c r="BA2660" s="178"/>
      <c r="BB2660" s="178"/>
      <c r="BC2660" s="178"/>
      <c r="BD2660" s="178"/>
      <c r="BY2660" s="177"/>
      <c r="CF2660" s="178"/>
    </row>
    <row r="2661" spans="40:84" ht="18.75" customHeight="1" x14ac:dyDescent="0.2">
      <c r="AN2661" s="177"/>
      <c r="AO2661" s="176"/>
      <c r="AP2661" s="177"/>
      <c r="AQ2661" s="176"/>
      <c r="AR2661" s="177"/>
      <c r="AS2661" s="176"/>
      <c r="AT2661" s="177"/>
      <c r="AU2661" s="176"/>
      <c r="AV2661" s="177"/>
      <c r="AW2661" s="176"/>
      <c r="AX2661" s="178"/>
      <c r="AY2661" s="178"/>
      <c r="AZ2661" s="178"/>
      <c r="BA2661" s="178"/>
      <c r="BB2661" s="178"/>
      <c r="BC2661" s="178"/>
      <c r="BD2661" s="178"/>
      <c r="BY2661" s="177"/>
      <c r="CF2661" s="178"/>
    </row>
    <row r="2662" spans="40:84" ht="18.75" customHeight="1" x14ac:dyDescent="0.2">
      <c r="AN2662" s="177"/>
      <c r="AO2662" s="176"/>
      <c r="AP2662" s="177"/>
      <c r="AQ2662" s="176"/>
      <c r="AR2662" s="177"/>
      <c r="AS2662" s="176"/>
      <c r="AT2662" s="177"/>
      <c r="AU2662" s="176"/>
      <c r="AV2662" s="177"/>
      <c r="AW2662" s="176"/>
      <c r="AX2662" s="178"/>
      <c r="AY2662" s="178"/>
      <c r="AZ2662" s="178"/>
      <c r="BA2662" s="178"/>
      <c r="BB2662" s="178"/>
      <c r="BC2662" s="178"/>
      <c r="BD2662" s="178"/>
      <c r="BY2662" s="177"/>
      <c r="CF2662" s="178"/>
    </row>
    <row r="2663" spans="40:84" ht="18.75" customHeight="1" x14ac:dyDescent="0.2">
      <c r="AN2663" s="177"/>
      <c r="AO2663" s="176"/>
      <c r="AP2663" s="177"/>
      <c r="AQ2663" s="176"/>
      <c r="AR2663" s="177"/>
      <c r="AS2663" s="176"/>
      <c r="AT2663" s="177"/>
      <c r="AU2663" s="176"/>
      <c r="AV2663" s="177"/>
      <c r="AW2663" s="176"/>
      <c r="AX2663" s="178"/>
      <c r="AY2663" s="178"/>
      <c r="AZ2663" s="178"/>
      <c r="BA2663" s="178"/>
      <c r="BB2663" s="178"/>
      <c r="BC2663" s="178"/>
      <c r="BD2663" s="178"/>
      <c r="BY2663" s="177"/>
      <c r="CF2663" s="178"/>
    </row>
    <row r="2664" spans="40:84" ht="18.75" customHeight="1" x14ac:dyDescent="0.2">
      <c r="AN2664" s="177"/>
      <c r="AO2664" s="176"/>
      <c r="AP2664" s="177"/>
      <c r="AQ2664" s="176"/>
      <c r="AR2664" s="177"/>
      <c r="AS2664" s="176"/>
      <c r="AT2664" s="177"/>
      <c r="AU2664" s="176"/>
      <c r="AV2664" s="177"/>
      <c r="AW2664" s="176"/>
      <c r="AX2664" s="178"/>
      <c r="AY2664" s="178"/>
      <c r="AZ2664" s="178"/>
      <c r="BA2664" s="178"/>
      <c r="BB2664" s="178"/>
      <c r="BC2664" s="178"/>
      <c r="BD2664" s="178"/>
      <c r="BY2664" s="177"/>
      <c r="CF2664" s="178"/>
    </row>
    <row r="2665" spans="40:84" ht="18.75" customHeight="1" x14ac:dyDescent="0.2">
      <c r="AN2665" s="177"/>
      <c r="AO2665" s="176"/>
      <c r="AP2665" s="177"/>
      <c r="AQ2665" s="176"/>
      <c r="AR2665" s="177"/>
      <c r="AS2665" s="176"/>
      <c r="AT2665" s="177"/>
      <c r="AU2665" s="176"/>
      <c r="AV2665" s="177"/>
      <c r="AW2665" s="176"/>
      <c r="AX2665" s="178"/>
      <c r="AY2665" s="178"/>
      <c r="AZ2665" s="178"/>
      <c r="BA2665" s="178"/>
      <c r="BB2665" s="178"/>
      <c r="BC2665" s="178"/>
      <c r="BD2665" s="178"/>
      <c r="BY2665" s="177"/>
      <c r="CF2665" s="178"/>
    </row>
    <row r="2666" spans="40:84" ht="18.75" customHeight="1" x14ac:dyDescent="0.2">
      <c r="AN2666" s="177"/>
      <c r="AO2666" s="176"/>
      <c r="AP2666" s="177"/>
      <c r="AQ2666" s="176"/>
      <c r="AR2666" s="177"/>
      <c r="AS2666" s="176"/>
      <c r="AT2666" s="177"/>
      <c r="AU2666" s="176"/>
      <c r="AV2666" s="177"/>
      <c r="AW2666" s="176"/>
      <c r="AX2666" s="178"/>
      <c r="AY2666" s="178"/>
      <c r="AZ2666" s="178"/>
      <c r="BA2666" s="178"/>
      <c r="BB2666" s="178"/>
      <c r="BC2666" s="178"/>
      <c r="BD2666" s="178"/>
      <c r="BY2666" s="177"/>
      <c r="CF2666" s="178"/>
    </row>
    <row r="2667" spans="40:84" ht="18.75" customHeight="1" x14ac:dyDescent="0.2">
      <c r="AN2667" s="177"/>
      <c r="AO2667" s="176"/>
      <c r="AP2667" s="177"/>
      <c r="AQ2667" s="176"/>
      <c r="AR2667" s="177"/>
      <c r="AS2667" s="176"/>
      <c r="AT2667" s="177"/>
      <c r="AU2667" s="176"/>
      <c r="AV2667" s="177"/>
      <c r="AW2667" s="176"/>
      <c r="AX2667" s="178"/>
      <c r="AY2667" s="178"/>
      <c r="AZ2667" s="178"/>
      <c r="BA2667" s="178"/>
      <c r="BB2667" s="178"/>
      <c r="BC2667" s="178"/>
      <c r="BD2667" s="178"/>
      <c r="BY2667" s="177"/>
      <c r="CF2667" s="178"/>
    </row>
    <row r="2668" spans="40:84" ht="18.75" customHeight="1" x14ac:dyDescent="0.2">
      <c r="AN2668" s="177"/>
      <c r="AO2668" s="176"/>
      <c r="AP2668" s="177"/>
      <c r="AQ2668" s="176"/>
      <c r="AR2668" s="177"/>
      <c r="AS2668" s="176"/>
      <c r="AT2668" s="177"/>
      <c r="AU2668" s="176"/>
      <c r="AV2668" s="177"/>
      <c r="AW2668" s="176"/>
      <c r="AX2668" s="178"/>
      <c r="AY2668" s="178"/>
      <c r="AZ2668" s="178"/>
      <c r="BA2668" s="178"/>
      <c r="BB2668" s="178"/>
      <c r="BC2668" s="178"/>
      <c r="BD2668" s="178"/>
      <c r="BY2668" s="177"/>
      <c r="CF2668" s="178"/>
    </row>
    <row r="2669" spans="40:84" ht="18.75" customHeight="1" x14ac:dyDescent="0.2">
      <c r="AN2669" s="177"/>
      <c r="AO2669" s="176"/>
      <c r="AP2669" s="177"/>
      <c r="AQ2669" s="176"/>
      <c r="AR2669" s="177"/>
      <c r="AS2669" s="176"/>
      <c r="AT2669" s="177"/>
      <c r="AU2669" s="176"/>
      <c r="AV2669" s="177"/>
      <c r="AW2669" s="176"/>
      <c r="AX2669" s="178"/>
      <c r="AY2669" s="178"/>
      <c r="AZ2669" s="178"/>
      <c r="BA2669" s="178"/>
      <c r="BB2669" s="178"/>
      <c r="BC2669" s="178"/>
      <c r="BD2669" s="178"/>
      <c r="BY2669" s="177"/>
      <c r="CF2669" s="178"/>
    </row>
    <row r="2670" spans="40:84" ht="18.75" customHeight="1" x14ac:dyDescent="0.2">
      <c r="AN2670" s="177"/>
      <c r="AO2670" s="176"/>
      <c r="AP2670" s="177"/>
      <c r="AQ2670" s="176"/>
      <c r="AR2670" s="177"/>
      <c r="AS2670" s="176"/>
      <c r="AT2670" s="177"/>
      <c r="AU2670" s="176"/>
      <c r="AV2670" s="177"/>
      <c r="AW2670" s="176"/>
      <c r="AX2670" s="178"/>
      <c r="AY2670" s="178"/>
      <c r="AZ2670" s="178"/>
      <c r="BA2670" s="178"/>
      <c r="BB2670" s="178"/>
      <c r="BC2670" s="178"/>
      <c r="BD2670" s="178"/>
      <c r="BY2670" s="177"/>
      <c r="CF2670" s="178"/>
    </row>
    <row r="2671" spans="40:84" ht="18.75" customHeight="1" x14ac:dyDescent="0.2">
      <c r="AN2671" s="177"/>
      <c r="AO2671" s="176"/>
      <c r="AP2671" s="177"/>
      <c r="AQ2671" s="176"/>
      <c r="AR2671" s="177"/>
      <c r="AS2671" s="176"/>
      <c r="AT2671" s="177"/>
      <c r="AU2671" s="176"/>
      <c r="AV2671" s="177"/>
      <c r="AW2671" s="176"/>
      <c r="AX2671" s="178"/>
      <c r="AY2671" s="178"/>
      <c r="AZ2671" s="178"/>
      <c r="BA2671" s="178"/>
      <c r="BB2671" s="178"/>
      <c r="BC2671" s="178"/>
      <c r="BD2671" s="178"/>
      <c r="BY2671" s="177"/>
      <c r="CF2671" s="178"/>
    </row>
    <row r="2672" spans="40:84" ht="18.75" customHeight="1" x14ac:dyDescent="0.2">
      <c r="AN2672" s="177"/>
      <c r="AO2672" s="176"/>
      <c r="AP2672" s="177"/>
      <c r="AQ2672" s="176"/>
      <c r="AR2672" s="177"/>
      <c r="AS2672" s="176"/>
      <c r="AT2672" s="177"/>
      <c r="AU2672" s="176"/>
      <c r="AV2672" s="177"/>
      <c r="AW2672" s="176"/>
      <c r="AX2672" s="178"/>
      <c r="AY2672" s="178"/>
      <c r="AZ2672" s="178"/>
      <c r="BA2672" s="178"/>
      <c r="BB2672" s="178"/>
      <c r="BC2672" s="178"/>
      <c r="BD2672" s="178"/>
      <c r="BY2672" s="177"/>
      <c r="CF2672" s="178"/>
    </row>
    <row r="2673" spans="40:84" ht="18.75" customHeight="1" x14ac:dyDescent="0.2">
      <c r="AN2673" s="177"/>
      <c r="AO2673" s="176"/>
      <c r="AP2673" s="177"/>
      <c r="AQ2673" s="176"/>
      <c r="AR2673" s="177"/>
      <c r="AS2673" s="176"/>
      <c r="AT2673" s="177"/>
      <c r="AU2673" s="176"/>
      <c r="AV2673" s="177"/>
      <c r="AW2673" s="176"/>
      <c r="AX2673" s="178"/>
      <c r="AY2673" s="178"/>
      <c r="AZ2673" s="178"/>
      <c r="BA2673" s="178"/>
      <c r="BB2673" s="178"/>
      <c r="BC2673" s="178"/>
      <c r="BD2673" s="178"/>
      <c r="BY2673" s="177"/>
      <c r="CF2673" s="178"/>
    </row>
    <row r="2674" spans="40:84" ht="18.75" customHeight="1" x14ac:dyDescent="0.2">
      <c r="AN2674" s="177"/>
      <c r="AO2674" s="176"/>
      <c r="AP2674" s="177"/>
      <c r="AQ2674" s="176"/>
      <c r="AR2674" s="177"/>
      <c r="AS2674" s="176"/>
      <c r="AT2674" s="177"/>
      <c r="AU2674" s="176"/>
      <c r="AV2674" s="177"/>
      <c r="AW2674" s="176"/>
      <c r="AX2674" s="178"/>
      <c r="AY2674" s="178"/>
      <c r="AZ2674" s="178"/>
      <c r="BA2674" s="178"/>
      <c r="BB2674" s="178"/>
      <c r="BC2674" s="178"/>
      <c r="BD2674" s="178"/>
      <c r="BY2674" s="177"/>
      <c r="CF2674" s="178"/>
    </row>
    <row r="2675" spans="40:84" ht="18.75" customHeight="1" x14ac:dyDescent="0.2">
      <c r="AN2675" s="177"/>
      <c r="AO2675" s="176"/>
      <c r="AP2675" s="177"/>
      <c r="AQ2675" s="176"/>
      <c r="AR2675" s="177"/>
      <c r="AS2675" s="176"/>
      <c r="AT2675" s="177"/>
      <c r="AU2675" s="176"/>
      <c r="AV2675" s="177"/>
      <c r="AW2675" s="176"/>
      <c r="AX2675" s="178"/>
      <c r="AY2675" s="178"/>
      <c r="AZ2675" s="178"/>
      <c r="BA2675" s="178"/>
      <c r="BB2675" s="178"/>
      <c r="BC2675" s="178"/>
      <c r="BD2675" s="178"/>
      <c r="BY2675" s="177"/>
      <c r="CF2675" s="178"/>
    </row>
    <row r="2676" spans="40:84" ht="18.75" customHeight="1" x14ac:dyDescent="0.2">
      <c r="AN2676" s="177"/>
      <c r="AO2676" s="176"/>
      <c r="AP2676" s="177"/>
      <c r="AQ2676" s="176"/>
      <c r="AR2676" s="177"/>
      <c r="AS2676" s="176"/>
      <c r="AT2676" s="177"/>
      <c r="AU2676" s="176"/>
      <c r="AV2676" s="177"/>
      <c r="AW2676" s="176"/>
      <c r="AX2676" s="178"/>
      <c r="AY2676" s="178"/>
      <c r="AZ2676" s="178"/>
      <c r="BA2676" s="178"/>
      <c r="BB2676" s="178"/>
      <c r="BC2676" s="178"/>
      <c r="BD2676" s="178"/>
      <c r="BY2676" s="177"/>
      <c r="CF2676" s="178"/>
    </row>
    <row r="2677" spans="40:84" ht="18.75" customHeight="1" x14ac:dyDescent="0.2">
      <c r="AN2677" s="177"/>
      <c r="AO2677" s="176"/>
      <c r="AP2677" s="177"/>
      <c r="AQ2677" s="176"/>
      <c r="AR2677" s="177"/>
      <c r="AS2677" s="176"/>
      <c r="AT2677" s="177"/>
      <c r="AU2677" s="176"/>
      <c r="AV2677" s="177"/>
      <c r="AW2677" s="176"/>
      <c r="AX2677" s="178"/>
      <c r="AY2677" s="178"/>
      <c r="AZ2677" s="178"/>
      <c r="BA2677" s="178"/>
      <c r="BB2677" s="178"/>
      <c r="BC2677" s="178"/>
      <c r="BD2677" s="178"/>
      <c r="BY2677" s="177"/>
      <c r="CF2677" s="178"/>
    </row>
    <row r="2678" spans="40:84" ht="18.75" customHeight="1" x14ac:dyDescent="0.2">
      <c r="AN2678" s="177"/>
      <c r="AO2678" s="176"/>
      <c r="AP2678" s="177"/>
      <c r="AQ2678" s="176"/>
      <c r="AR2678" s="177"/>
      <c r="AS2678" s="176"/>
      <c r="AT2678" s="177"/>
      <c r="AU2678" s="176"/>
      <c r="AV2678" s="177"/>
      <c r="AW2678" s="176"/>
      <c r="AX2678" s="178"/>
      <c r="AY2678" s="178"/>
      <c r="AZ2678" s="178"/>
      <c r="BA2678" s="178"/>
      <c r="BB2678" s="178"/>
      <c r="BC2678" s="178"/>
      <c r="BD2678" s="178"/>
      <c r="BY2678" s="177"/>
      <c r="CF2678" s="178"/>
    </row>
    <row r="2679" spans="40:84" ht="18.75" customHeight="1" x14ac:dyDescent="0.2">
      <c r="AN2679" s="177"/>
      <c r="AO2679" s="176"/>
      <c r="AP2679" s="177"/>
      <c r="AQ2679" s="176"/>
      <c r="AR2679" s="177"/>
      <c r="AS2679" s="176"/>
      <c r="AT2679" s="177"/>
      <c r="AU2679" s="176"/>
      <c r="AV2679" s="177"/>
      <c r="AW2679" s="176"/>
      <c r="AX2679" s="178"/>
      <c r="AY2679" s="178"/>
      <c r="AZ2679" s="178"/>
      <c r="BA2679" s="178"/>
      <c r="BB2679" s="178"/>
      <c r="BC2679" s="178"/>
      <c r="BD2679" s="178"/>
      <c r="BY2679" s="177"/>
      <c r="CF2679" s="178"/>
    </row>
    <row r="2680" spans="40:84" ht="18.75" customHeight="1" x14ac:dyDescent="0.2">
      <c r="AN2680" s="177"/>
      <c r="AO2680" s="176"/>
      <c r="AP2680" s="177"/>
      <c r="AQ2680" s="176"/>
      <c r="AR2680" s="177"/>
      <c r="AS2680" s="176"/>
      <c r="AT2680" s="177"/>
      <c r="AU2680" s="176"/>
      <c r="AV2680" s="177"/>
      <c r="AW2680" s="176"/>
      <c r="AX2680" s="178"/>
      <c r="AY2680" s="178"/>
      <c r="AZ2680" s="178"/>
      <c r="BA2680" s="178"/>
      <c r="BB2680" s="178"/>
      <c r="BC2680" s="178"/>
      <c r="BD2680" s="178"/>
      <c r="BY2680" s="177"/>
      <c r="CF2680" s="178"/>
    </row>
    <row r="2681" spans="40:84" ht="18.75" customHeight="1" x14ac:dyDescent="0.2">
      <c r="AN2681" s="177"/>
      <c r="AO2681" s="176"/>
      <c r="AP2681" s="177"/>
      <c r="AQ2681" s="176"/>
      <c r="AR2681" s="177"/>
      <c r="AS2681" s="176"/>
      <c r="AT2681" s="177"/>
      <c r="AU2681" s="176"/>
      <c r="AV2681" s="177"/>
      <c r="AW2681" s="176"/>
      <c r="AX2681" s="178"/>
      <c r="AY2681" s="178"/>
      <c r="AZ2681" s="178"/>
      <c r="BA2681" s="178"/>
      <c r="BB2681" s="178"/>
      <c r="BC2681" s="178"/>
      <c r="BD2681" s="178"/>
      <c r="BY2681" s="177"/>
      <c r="CF2681" s="178"/>
    </row>
    <row r="2682" spans="40:84" ht="18.75" customHeight="1" x14ac:dyDescent="0.2">
      <c r="AN2682" s="177"/>
      <c r="AO2682" s="176"/>
      <c r="AP2682" s="177"/>
      <c r="AQ2682" s="176"/>
      <c r="AR2682" s="177"/>
      <c r="AS2682" s="176"/>
      <c r="AT2682" s="177"/>
      <c r="AU2682" s="176"/>
      <c r="AV2682" s="177"/>
      <c r="AW2682" s="176"/>
      <c r="AX2682" s="178"/>
      <c r="AY2682" s="178"/>
      <c r="AZ2682" s="178"/>
      <c r="BA2682" s="178"/>
      <c r="BB2682" s="178"/>
      <c r="BC2682" s="178"/>
      <c r="BD2682" s="178"/>
      <c r="BY2682" s="177"/>
      <c r="CF2682" s="178"/>
    </row>
    <row r="2683" spans="40:84" ht="18.75" customHeight="1" x14ac:dyDescent="0.2">
      <c r="AN2683" s="177"/>
      <c r="AO2683" s="176"/>
      <c r="AP2683" s="177"/>
      <c r="AQ2683" s="176"/>
      <c r="AR2683" s="177"/>
      <c r="AS2683" s="176"/>
      <c r="AT2683" s="177"/>
      <c r="AU2683" s="176"/>
      <c r="AV2683" s="177"/>
      <c r="AW2683" s="176"/>
      <c r="AX2683" s="178"/>
      <c r="AY2683" s="178"/>
      <c r="AZ2683" s="178"/>
      <c r="BA2683" s="178"/>
      <c r="BB2683" s="178"/>
      <c r="BC2683" s="178"/>
      <c r="BD2683" s="178"/>
      <c r="BY2683" s="177"/>
      <c r="CF2683" s="178"/>
    </row>
    <row r="2684" spans="40:84" ht="18.75" customHeight="1" x14ac:dyDescent="0.2">
      <c r="AN2684" s="177"/>
      <c r="AO2684" s="176"/>
      <c r="AP2684" s="177"/>
      <c r="AQ2684" s="176"/>
      <c r="AR2684" s="177"/>
      <c r="AS2684" s="176"/>
      <c r="AT2684" s="177"/>
      <c r="AU2684" s="176"/>
      <c r="AV2684" s="177"/>
      <c r="AW2684" s="176"/>
      <c r="AX2684" s="178"/>
      <c r="AY2684" s="178"/>
      <c r="AZ2684" s="178"/>
      <c r="BA2684" s="178"/>
      <c r="BB2684" s="178"/>
      <c r="BC2684" s="178"/>
      <c r="BD2684" s="178"/>
      <c r="BY2684" s="177"/>
      <c r="CF2684" s="178"/>
    </row>
    <row r="2685" spans="40:84" ht="18.75" customHeight="1" x14ac:dyDescent="0.2">
      <c r="AN2685" s="177"/>
      <c r="AO2685" s="176"/>
      <c r="AP2685" s="177"/>
      <c r="AQ2685" s="176"/>
      <c r="AR2685" s="177"/>
      <c r="AS2685" s="176"/>
      <c r="AT2685" s="177"/>
      <c r="AU2685" s="176"/>
      <c r="AV2685" s="177"/>
      <c r="AW2685" s="176"/>
      <c r="AX2685" s="178"/>
      <c r="AY2685" s="178"/>
      <c r="AZ2685" s="178"/>
      <c r="BA2685" s="178"/>
      <c r="BB2685" s="178"/>
      <c r="BC2685" s="178"/>
      <c r="BD2685" s="178"/>
      <c r="BY2685" s="177"/>
      <c r="CF2685" s="178"/>
    </row>
    <row r="2686" spans="40:84" ht="18.75" customHeight="1" x14ac:dyDescent="0.2">
      <c r="AN2686" s="177"/>
      <c r="AO2686" s="176"/>
      <c r="AP2686" s="177"/>
      <c r="AQ2686" s="176"/>
      <c r="AR2686" s="177"/>
      <c r="AS2686" s="176"/>
      <c r="AT2686" s="177"/>
      <c r="AU2686" s="176"/>
      <c r="AV2686" s="177"/>
      <c r="AW2686" s="176"/>
      <c r="AX2686" s="178"/>
      <c r="AY2686" s="178"/>
      <c r="AZ2686" s="178"/>
      <c r="BA2686" s="178"/>
      <c r="BB2686" s="178"/>
      <c r="BC2686" s="178"/>
      <c r="BD2686" s="178"/>
      <c r="BY2686" s="177"/>
      <c r="CF2686" s="178"/>
    </row>
    <row r="2687" spans="40:84" ht="18.75" customHeight="1" x14ac:dyDescent="0.2">
      <c r="AN2687" s="177"/>
      <c r="AO2687" s="176"/>
      <c r="AP2687" s="177"/>
      <c r="AQ2687" s="176"/>
      <c r="AR2687" s="177"/>
      <c r="AS2687" s="176"/>
      <c r="AT2687" s="177"/>
      <c r="AU2687" s="176"/>
      <c r="AV2687" s="177"/>
      <c r="AW2687" s="176"/>
      <c r="AX2687" s="178"/>
      <c r="AY2687" s="178"/>
      <c r="AZ2687" s="178"/>
      <c r="BA2687" s="178"/>
      <c r="BB2687" s="178"/>
      <c r="BC2687" s="178"/>
      <c r="BD2687" s="178"/>
      <c r="BY2687" s="177"/>
      <c r="CF2687" s="178"/>
    </row>
    <row r="2688" spans="40:84" ht="18.75" customHeight="1" x14ac:dyDescent="0.2">
      <c r="AN2688" s="177"/>
      <c r="AO2688" s="176"/>
      <c r="AP2688" s="177"/>
      <c r="AQ2688" s="176"/>
      <c r="AR2688" s="177"/>
      <c r="AS2688" s="176"/>
      <c r="AT2688" s="177"/>
      <c r="AU2688" s="176"/>
      <c r="AV2688" s="177"/>
      <c r="AW2688" s="176"/>
      <c r="AX2688" s="178"/>
      <c r="AY2688" s="178"/>
      <c r="AZ2688" s="178"/>
      <c r="BA2688" s="178"/>
      <c r="BB2688" s="178"/>
      <c r="BC2688" s="178"/>
      <c r="BD2688" s="178"/>
      <c r="BY2688" s="177"/>
      <c r="CF2688" s="178"/>
    </row>
    <row r="2689" spans="40:84" ht="18.75" customHeight="1" x14ac:dyDescent="0.2">
      <c r="AN2689" s="177"/>
      <c r="AO2689" s="176"/>
      <c r="AP2689" s="177"/>
      <c r="AQ2689" s="176"/>
      <c r="AR2689" s="177"/>
      <c r="AS2689" s="176"/>
      <c r="AT2689" s="177"/>
      <c r="AU2689" s="176"/>
      <c r="AV2689" s="177"/>
      <c r="AW2689" s="176"/>
      <c r="AX2689" s="178"/>
      <c r="AY2689" s="178"/>
      <c r="AZ2689" s="178"/>
      <c r="BA2689" s="178"/>
      <c r="BB2689" s="178"/>
      <c r="BC2689" s="178"/>
      <c r="BD2689" s="178"/>
      <c r="BY2689" s="177"/>
      <c r="CF2689" s="178"/>
    </row>
    <row r="2690" spans="40:84" ht="18.75" customHeight="1" x14ac:dyDescent="0.2">
      <c r="AN2690" s="177"/>
      <c r="AO2690" s="176"/>
      <c r="AP2690" s="177"/>
      <c r="AQ2690" s="176"/>
      <c r="AR2690" s="177"/>
      <c r="AS2690" s="176"/>
      <c r="AT2690" s="177"/>
      <c r="AU2690" s="176"/>
      <c r="AV2690" s="177"/>
      <c r="AW2690" s="176"/>
      <c r="AX2690" s="178"/>
      <c r="AY2690" s="178"/>
      <c r="AZ2690" s="178"/>
      <c r="BA2690" s="178"/>
      <c r="BB2690" s="178"/>
      <c r="BC2690" s="178"/>
      <c r="BD2690" s="178"/>
      <c r="BY2690" s="177"/>
      <c r="CF2690" s="178"/>
    </row>
    <row r="2691" spans="40:84" ht="18.75" customHeight="1" x14ac:dyDescent="0.2">
      <c r="AN2691" s="177"/>
      <c r="AO2691" s="176"/>
      <c r="AP2691" s="177"/>
      <c r="AQ2691" s="176"/>
      <c r="AR2691" s="177"/>
      <c r="AS2691" s="176"/>
      <c r="AT2691" s="177"/>
      <c r="AU2691" s="176"/>
      <c r="AV2691" s="177"/>
      <c r="AW2691" s="176"/>
      <c r="AX2691" s="178"/>
      <c r="AY2691" s="178"/>
      <c r="AZ2691" s="178"/>
      <c r="BA2691" s="178"/>
      <c r="BB2691" s="178"/>
      <c r="BC2691" s="178"/>
      <c r="BD2691" s="178"/>
      <c r="BY2691" s="177"/>
      <c r="CF2691" s="178"/>
    </row>
    <row r="2692" spans="40:84" ht="18.75" customHeight="1" x14ac:dyDescent="0.2">
      <c r="AN2692" s="177"/>
      <c r="AO2692" s="176"/>
      <c r="AP2692" s="177"/>
      <c r="AQ2692" s="176"/>
      <c r="AR2692" s="177"/>
      <c r="AS2692" s="176"/>
      <c r="AT2692" s="177"/>
      <c r="AU2692" s="176"/>
      <c r="AV2692" s="177"/>
      <c r="AW2692" s="176"/>
      <c r="AX2692" s="178"/>
      <c r="AY2692" s="178"/>
      <c r="AZ2692" s="178"/>
      <c r="BA2692" s="178"/>
      <c r="BB2692" s="178"/>
      <c r="BC2692" s="178"/>
      <c r="BD2692" s="178"/>
      <c r="BY2692" s="177"/>
      <c r="CF2692" s="178"/>
    </row>
    <row r="2693" spans="40:84" ht="18.75" customHeight="1" x14ac:dyDescent="0.2">
      <c r="AN2693" s="177"/>
      <c r="AO2693" s="176"/>
      <c r="AP2693" s="177"/>
      <c r="AQ2693" s="176"/>
      <c r="AR2693" s="177"/>
      <c r="AS2693" s="176"/>
      <c r="AT2693" s="177"/>
      <c r="AU2693" s="176"/>
      <c r="AV2693" s="177"/>
      <c r="AW2693" s="176"/>
      <c r="AX2693" s="178"/>
      <c r="AY2693" s="178"/>
      <c r="AZ2693" s="178"/>
      <c r="BA2693" s="178"/>
      <c r="BB2693" s="178"/>
      <c r="BC2693" s="178"/>
      <c r="BD2693" s="178"/>
      <c r="BY2693" s="177"/>
      <c r="CF2693" s="178"/>
    </row>
    <row r="2694" spans="40:84" ht="18.75" customHeight="1" x14ac:dyDescent="0.2">
      <c r="AN2694" s="177"/>
      <c r="AO2694" s="176"/>
      <c r="AP2694" s="177"/>
      <c r="AQ2694" s="176"/>
      <c r="AR2694" s="177"/>
      <c r="AS2694" s="176"/>
      <c r="AT2694" s="177"/>
      <c r="AU2694" s="176"/>
      <c r="AV2694" s="177"/>
      <c r="AW2694" s="176"/>
      <c r="AX2694" s="178"/>
      <c r="AY2694" s="178"/>
      <c r="AZ2694" s="178"/>
      <c r="BA2694" s="178"/>
      <c r="BB2694" s="178"/>
      <c r="BC2694" s="178"/>
      <c r="BD2694" s="178"/>
      <c r="BY2694" s="177"/>
      <c r="CF2694" s="178"/>
    </row>
    <row r="2695" spans="40:84" ht="18.75" customHeight="1" x14ac:dyDescent="0.2">
      <c r="AN2695" s="177"/>
      <c r="AO2695" s="176"/>
      <c r="AP2695" s="177"/>
      <c r="AQ2695" s="176"/>
      <c r="AR2695" s="177"/>
      <c r="AS2695" s="176"/>
      <c r="AT2695" s="177"/>
      <c r="AU2695" s="176"/>
      <c r="AV2695" s="177"/>
      <c r="AW2695" s="176"/>
      <c r="AX2695" s="178"/>
      <c r="AY2695" s="178"/>
      <c r="AZ2695" s="178"/>
      <c r="BA2695" s="178"/>
      <c r="BB2695" s="178"/>
      <c r="BC2695" s="178"/>
      <c r="BD2695" s="178"/>
      <c r="BY2695" s="177"/>
      <c r="CF2695" s="178"/>
    </row>
    <row r="2696" spans="40:84" ht="18.75" customHeight="1" x14ac:dyDescent="0.2">
      <c r="AN2696" s="177"/>
      <c r="AO2696" s="176"/>
      <c r="AP2696" s="177"/>
      <c r="AQ2696" s="176"/>
      <c r="AR2696" s="177"/>
      <c r="AS2696" s="176"/>
      <c r="AT2696" s="177"/>
      <c r="AU2696" s="176"/>
      <c r="AV2696" s="177"/>
      <c r="AW2696" s="176"/>
      <c r="AX2696" s="178"/>
      <c r="AY2696" s="178"/>
      <c r="AZ2696" s="178"/>
      <c r="BA2696" s="178"/>
      <c r="BB2696" s="178"/>
      <c r="BC2696" s="178"/>
      <c r="BD2696" s="178"/>
      <c r="BY2696" s="177"/>
      <c r="CF2696" s="178"/>
    </row>
    <row r="2697" spans="40:84" ht="18.75" customHeight="1" x14ac:dyDescent="0.2">
      <c r="AN2697" s="177"/>
      <c r="AO2697" s="176"/>
      <c r="AP2697" s="177"/>
      <c r="AQ2697" s="176"/>
      <c r="AR2697" s="177"/>
      <c r="AS2697" s="176"/>
      <c r="AT2697" s="177"/>
      <c r="AU2697" s="176"/>
      <c r="AV2697" s="177"/>
      <c r="AW2697" s="176"/>
      <c r="AX2697" s="178"/>
      <c r="AY2697" s="178"/>
      <c r="AZ2697" s="178"/>
      <c r="BA2697" s="178"/>
      <c r="BB2697" s="178"/>
      <c r="BC2697" s="178"/>
      <c r="BD2697" s="178"/>
      <c r="BY2697" s="177"/>
      <c r="CF2697" s="178"/>
    </row>
    <row r="2698" spans="40:84" ht="18.75" customHeight="1" x14ac:dyDescent="0.2">
      <c r="AO2698" s="177"/>
      <c r="AP2698" s="176"/>
      <c r="AQ2698" s="177"/>
      <c r="AR2698" s="176"/>
      <c r="AS2698" s="177"/>
      <c r="AT2698" s="176"/>
      <c r="AY2698" s="178"/>
      <c r="AZ2698" s="178"/>
      <c r="BA2698" s="178"/>
      <c r="BB2698" s="178"/>
      <c r="BC2698" s="178"/>
      <c r="BD2698" s="178"/>
      <c r="BZ2698" s="177"/>
      <c r="CF2698" s="178"/>
    </row>
    <row r="2699" spans="40:84" ht="18.75" customHeight="1" x14ac:dyDescent="0.2">
      <c r="AO2699" s="177"/>
      <c r="AP2699" s="176"/>
      <c r="AQ2699" s="177"/>
      <c r="AR2699" s="176"/>
      <c r="AS2699" s="177"/>
      <c r="AT2699" s="176"/>
      <c r="AY2699" s="178"/>
      <c r="AZ2699" s="178"/>
      <c r="BA2699" s="178"/>
      <c r="BB2699" s="178"/>
      <c r="BC2699" s="178"/>
      <c r="BD2699" s="178"/>
      <c r="BZ2699" s="177"/>
      <c r="CF2699" s="178"/>
    </row>
    <row r="2700" spans="40:84" ht="18.75" customHeight="1" x14ac:dyDescent="0.2">
      <c r="AO2700" s="177"/>
      <c r="AP2700" s="176"/>
      <c r="AQ2700" s="177"/>
      <c r="AR2700" s="176"/>
      <c r="AS2700" s="177"/>
      <c r="AT2700" s="176"/>
      <c r="AY2700" s="178"/>
      <c r="AZ2700" s="178"/>
      <c r="BA2700" s="178"/>
      <c r="BB2700" s="178"/>
      <c r="BC2700" s="178"/>
      <c r="BD2700" s="178"/>
      <c r="BZ2700" s="177"/>
      <c r="CF2700" s="178"/>
    </row>
    <row r="2701" spans="40:84" ht="18.75" customHeight="1" x14ac:dyDescent="0.2">
      <c r="AO2701" s="177"/>
      <c r="AP2701" s="176"/>
      <c r="AQ2701" s="177"/>
      <c r="AR2701" s="176"/>
      <c r="AS2701" s="177"/>
      <c r="AT2701" s="176"/>
      <c r="AY2701" s="178"/>
      <c r="AZ2701" s="178"/>
      <c r="BA2701" s="178"/>
      <c r="BB2701" s="178"/>
      <c r="BC2701" s="178"/>
      <c r="BD2701" s="178"/>
      <c r="BZ2701" s="177"/>
      <c r="CF2701" s="178"/>
    </row>
    <row r="2702" spans="40:84" ht="18.75" customHeight="1" x14ac:dyDescent="0.2">
      <c r="AO2702" s="177"/>
      <c r="AP2702" s="176"/>
      <c r="AQ2702" s="177"/>
      <c r="AR2702" s="176"/>
      <c r="AS2702" s="177"/>
      <c r="AT2702" s="176"/>
      <c r="AY2702" s="178"/>
      <c r="AZ2702" s="178"/>
      <c r="BA2702" s="178"/>
      <c r="BB2702" s="178"/>
      <c r="BC2702" s="178"/>
      <c r="BD2702" s="178"/>
      <c r="BZ2702" s="177"/>
      <c r="CF2702" s="178"/>
    </row>
    <row r="2703" spans="40:84" ht="18.75" customHeight="1" x14ac:dyDescent="0.2">
      <c r="AO2703" s="177"/>
      <c r="AP2703" s="176"/>
      <c r="AQ2703" s="177"/>
      <c r="AR2703" s="176"/>
      <c r="AS2703" s="177"/>
      <c r="AT2703" s="176"/>
      <c r="AY2703" s="178"/>
      <c r="AZ2703" s="178"/>
      <c r="BA2703" s="178"/>
      <c r="BB2703" s="178"/>
      <c r="BC2703" s="178"/>
      <c r="BD2703" s="178"/>
      <c r="BZ2703" s="177"/>
      <c r="CF2703" s="178"/>
    </row>
    <row r="2704" spans="40:84" ht="18.75" customHeight="1" x14ac:dyDescent="0.2">
      <c r="AO2704" s="177"/>
      <c r="AP2704" s="176"/>
      <c r="AQ2704" s="177"/>
      <c r="AR2704" s="176"/>
      <c r="AS2704" s="177"/>
      <c r="AT2704" s="176"/>
      <c r="AY2704" s="178"/>
      <c r="AZ2704" s="178"/>
      <c r="BA2704" s="178"/>
      <c r="BB2704" s="178"/>
      <c r="BC2704" s="178"/>
      <c r="BD2704" s="178"/>
      <c r="BZ2704" s="177"/>
      <c r="CF2704" s="178"/>
    </row>
    <row r="2705" spans="41:84" ht="18.75" customHeight="1" x14ac:dyDescent="0.2">
      <c r="AO2705" s="177"/>
      <c r="AP2705" s="176"/>
      <c r="AQ2705" s="177"/>
      <c r="AR2705" s="176"/>
      <c r="AS2705" s="177"/>
      <c r="AT2705" s="176"/>
      <c r="AY2705" s="178"/>
      <c r="AZ2705" s="178"/>
      <c r="BA2705" s="178"/>
      <c r="BB2705" s="178"/>
      <c r="BC2705" s="178"/>
      <c r="BD2705" s="178"/>
      <c r="BZ2705" s="177"/>
      <c r="CF2705" s="178"/>
    </row>
    <row r="2706" spans="41:84" ht="18.75" customHeight="1" x14ac:dyDescent="0.2">
      <c r="AO2706" s="177"/>
      <c r="AP2706" s="176"/>
      <c r="AQ2706" s="177"/>
      <c r="AR2706" s="176"/>
      <c r="AS2706" s="177"/>
      <c r="AT2706" s="176"/>
      <c r="AY2706" s="178"/>
      <c r="AZ2706" s="178"/>
      <c r="BA2706" s="178"/>
      <c r="BB2706" s="178"/>
      <c r="BC2706" s="178"/>
      <c r="BD2706" s="178"/>
      <c r="BZ2706" s="177"/>
      <c r="CF2706" s="178"/>
    </row>
    <row r="2707" spans="41:84" ht="18.75" customHeight="1" x14ac:dyDescent="0.2">
      <c r="AO2707" s="177"/>
      <c r="AP2707" s="176"/>
      <c r="AQ2707" s="177"/>
      <c r="AR2707" s="176"/>
      <c r="AS2707" s="177"/>
      <c r="AT2707" s="176"/>
      <c r="AY2707" s="178"/>
      <c r="AZ2707" s="178"/>
      <c r="BA2707" s="178"/>
      <c r="BB2707" s="178"/>
      <c r="BC2707" s="178"/>
      <c r="BD2707" s="178"/>
      <c r="BZ2707" s="177"/>
      <c r="CF2707" s="178"/>
    </row>
    <row r="2708" spans="41:84" ht="18.75" customHeight="1" x14ac:dyDescent="0.2">
      <c r="AO2708" s="177"/>
      <c r="AP2708" s="176"/>
      <c r="AQ2708" s="177"/>
      <c r="AR2708" s="176"/>
      <c r="AS2708" s="177"/>
      <c r="AT2708" s="176"/>
      <c r="AY2708" s="178"/>
      <c r="AZ2708" s="178"/>
      <c r="BA2708" s="178"/>
      <c r="BB2708" s="178"/>
      <c r="BC2708" s="178"/>
      <c r="BD2708" s="178"/>
      <c r="BZ2708" s="177"/>
      <c r="CF2708" s="178"/>
    </row>
    <row r="2709" spans="41:84" ht="18.75" customHeight="1" x14ac:dyDescent="0.2">
      <c r="AO2709" s="177"/>
      <c r="AP2709" s="176"/>
      <c r="AQ2709" s="177"/>
      <c r="AR2709" s="176"/>
      <c r="AS2709" s="177"/>
      <c r="AT2709" s="176"/>
      <c r="AY2709" s="178"/>
      <c r="AZ2709" s="178"/>
      <c r="BA2709" s="178"/>
      <c r="BB2709" s="178"/>
      <c r="BC2709" s="178"/>
      <c r="BD2709" s="178"/>
      <c r="BZ2709" s="177"/>
      <c r="CF2709" s="178"/>
    </row>
    <row r="2710" spans="41:84" ht="18.75" customHeight="1" x14ac:dyDescent="0.2">
      <c r="AO2710" s="177"/>
      <c r="AP2710" s="176"/>
      <c r="AQ2710" s="177"/>
      <c r="AR2710" s="176"/>
      <c r="AS2710" s="177"/>
      <c r="AT2710" s="176"/>
      <c r="AY2710" s="178"/>
      <c r="AZ2710" s="178"/>
      <c r="BA2710" s="178"/>
      <c r="BB2710" s="178"/>
      <c r="BC2710" s="178"/>
      <c r="BD2710" s="178"/>
      <c r="BZ2710" s="177"/>
      <c r="CF2710" s="178"/>
    </row>
    <row r="2711" spans="41:84" ht="18.75" customHeight="1" x14ac:dyDescent="0.2">
      <c r="AO2711" s="177"/>
      <c r="AP2711" s="176"/>
      <c r="AQ2711" s="177"/>
      <c r="AR2711" s="176"/>
      <c r="AS2711" s="177"/>
      <c r="AT2711" s="176"/>
      <c r="AY2711" s="178"/>
      <c r="AZ2711" s="178"/>
      <c r="BA2711" s="178"/>
      <c r="BB2711" s="178"/>
      <c r="BC2711" s="178"/>
      <c r="BD2711" s="178"/>
      <c r="BZ2711" s="177"/>
      <c r="CF2711" s="178"/>
    </row>
    <row r="2712" spans="41:84" ht="18.75" customHeight="1" x14ac:dyDescent="0.2">
      <c r="AO2712" s="177"/>
      <c r="AP2712" s="176"/>
      <c r="AQ2712" s="177"/>
      <c r="AR2712" s="176"/>
      <c r="AS2712" s="177"/>
      <c r="AT2712" s="176"/>
      <c r="AY2712" s="178"/>
      <c r="AZ2712" s="178"/>
      <c r="BA2712" s="178"/>
      <c r="BB2712" s="178"/>
      <c r="BC2712" s="178"/>
      <c r="BD2712" s="178"/>
      <c r="BZ2712" s="177"/>
      <c r="CF2712" s="178"/>
    </row>
    <row r="2713" spans="41:84" ht="18.75" customHeight="1" x14ac:dyDescent="0.2">
      <c r="AO2713" s="177"/>
      <c r="AP2713" s="176"/>
      <c r="AQ2713" s="177"/>
      <c r="AR2713" s="176"/>
      <c r="AS2713" s="177"/>
      <c r="AT2713" s="176"/>
      <c r="AY2713" s="178"/>
      <c r="AZ2713" s="178"/>
      <c r="BA2713" s="178"/>
      <c r="BB2713" s="178"/>
      <c r="BC2713" s="178"/>
      <c r="BD2713" s="178"/>
      <c r="BZ2713" s="177"/>
      <c r="CF2713" s="178"/>
    </row>
    <row r="2714" spans="41:84" ht="18.75" customHeight="1" x14ac:dyDescent="0.2">
      <c r="AO2714" s="177"/>
      <c r="AP2714" s="176"/>
      <c r="AQ2714" s="177"/>
      <c r="AR2714" s="176"/>
      <c r="AS2714" s="177"/>
      <c r="AT2714" s="176"/>
      <c r="AY2714" s="178"/>
      <c r="AZ2714" s="178"/>
      <c r="BA2714" s="178"/>
      <c r="BB2714" s="178"/>
      <c r="BC2714" s="178"/>
      <c r="BD2714" s="178"/>
      <c r="BZ2714" s="177"/>
      <c r="CF2714" s="178"/>
    </row>
    <row r="2715" spans="41:84" ht="18.75" customHeight="1" x14ac:dyDescent="0.2">
      <c r="AO2715" s="177"/>
      <c r="AP2715" s="176"/>
      <c r="AQ2715" s="177"/>
      <c r="AR2715" s="176"/>
      <c r="AS2715" s="177"/>
      <c r="AT2715" s="176"/>
      <c r="AY2715" s="178"/>
      <c r="AZ2715" s="178"/>
      <c r="BA2715" s="178"/>
      <c r="BB2715" s="178"/>
      <c r="BC2715" s="178"/>
      <c r="BD2715" s="178"/>
      <c r="BZ2715" s="177"/>
      <c r="CF2715" s="178"/>
    </row>
    <row r="2716" spans="41:84" ht="18.75" customHeight="1" x14ac:dyDescent="0.2">
      <c r="AO2716" s="177"/>
      <c r="AP2716" s="176"/>
      <c r="AQ2716" s="177"/>
      <c r="AR2716" s="176"/>
      <c r="AS2716" s="177"/>
      <c r="AT2716" s="176"/>
      <c r="AY2716" s="178"/>
      <c r="AZ2716" s="178"/>
      <c r="BA2716" s="178"/>
      <c r="BB2716" s="178"/>
      <c r="BC2716" s="178"/>
      <c r="BD2716" s="178"/>
      <c r="BZ2716" s="177"/>
      <c r="CF2716" s="178"/>
    </row>
    <row r="2717" spans="41:84" ht="18.75" customHeight="1" x14ac:dyDescent="0.2">
      <c r="AO2717" s="177"/>
      <c r="AP2717" s="176"/>
      <c r="AQ2717" s="177"/>
      <c r="AR2717" s="176"/>
      <c r="AS2717" s="177"/>
      <c r="AT2717" s="176"/>
      <c r="AY2717" s="178"/>
      <c r="AZ2717" s="178"/>
      <c r="BA2717" s="178"/>
      <c r="BB2717" s="178"/>
      <c r="BC2717" s="178"/>
      <c r="BD2717" s="178"/>
      <c r="BZ2717" s="177"/>
      <c r="CF2717" s="178"/>
    </row>
    <row r="2718" spans="41:84" ht="18.75" customHeight="1" x14ac:dyDescent="0.2">
      <c r="AO2718" s="177"/>
      <c r="AP2718" s="176"/>
      <c r="AQ2718" s="177"/>
      <c r="AR2718" s="176"/>
      <c r="AS2718" s="177"/>
      <c r="AT2718" s="176"/>
      <c r="AY2718" s="178"/>
      <c r="AZ2718" s="178"/>
      <c r="BA2718" s="178"/>
      <c r="BB2718" s="178"/>
      <c r="BC2718" s="178"/>
      <c r="BD2718" s="178"/>
      <c r="BZ2718" s="177"/>
      <c r="CF2718" s="178"/>
    </row>
    <row r="2719" spans="41:84" ht="18.75" customHeight="1" x14ac:dyDescent="0.2">
      <c r="AO2719" s="177"/>
      <c r="AP2719" s="176"/>
      <c r="AQ2719" s="177"/>
      <c r="AR2719" s="176"/>
      <c r="AS2719" s="177"/>
      <c r="AT2719" s="176"/>
      <c r="AY2719" s="178"/>
      <c r="AZ2719" s="178"/>
      <c r="BA2719" s="178"/>
      <c r="BB2719" s="178"/>
      <c r="BC2719" s="178"/>
      <c r="BD2719" s="178"/>
      <c r="BZ2719" s="177"/>
      <c r="CF2719" s="178"/>
    </row>
    <row r="2720" spans="41:84" ht="18.75" customHeight="1" x14ac:dyDescent="0.2">
      <c r="AO2720" s="177"/>
      <c r="AP2720" s="176"/>
      <c r="AQ2720" s="177"/>
      <c r="AR2720" s="176"/>
      <c r="AS2720" s="177"/>
      <c r="AT2720" s="176"/>
      <c r="AY2720" s="178"/>
      <c r="AZ2720" s="178"/>
      <c r="BA2720" s="178"/>
      <c r="BB2720" s="178"/>
      <c r="BC2720" s="178"/>
      <c r="BD2720" s="178"/>
      <c r="BZ2720" s="177"/>
      <c r="CF2720" s="178"/>
    </row>
    <row r="2721" spans="41:84" ht="18.75" customHeight="1" x14ac:dyDescent="0.2">
      <c r="AO2721" s="177"/>
      <c r="AP2721" s="176"/>
      <c r="AQ2721" s="177"/>
      <c r="AR2721" s="176"/>
      <c r="AS2721" s="177"/>
      <c r="AT2721" s="176"/>
      <c r="AY2721" s="178"/>
      <c r="AZ2721" s="178"/>
      <c r="BA2721" s="178"/>
      <c r="BB2721" s="178"/>
      <c r="BC2721" s="178"/>
      <c r="BD2721" s="178"/>
      <c r="BZ2721" s="177"/>
      <c r="CF2721" s="178"/>
    </row>
    <row r="2722" spans="41:84" ht="18.75" customHeight="1" x14ac:dyDescent="0.2">
      <c r="AO2722" s="177"/>
      <c r="AP2722" s="176"/>
      <c r="AQ2722" s="177"/>
      <c r="AR2722" s="176"/>
      <c r="AS2722" s="177"/>
      <c r="AT2722" s="176"/>
      <c r="AY2722" s="178"/>
      <c r="AZ2722" s="178"/>
      <c r="BA2722" s="178"/>
      <c r="BB2722" s="178"/>
      <c r="BC2722" s="178"/>
      <c r="BD2722" s="178"/>
      <c r="BZ2722" s="177"/>
      <c r="CF2722" s="178"/>
    </row>
    <row r="2723" spans="41:84" ht="18.75" customHeight="1" x14ac:dyDescent="0.2">
      <c r="AO2723" s="177"/>
      <c r="AP2723" s="176"/>
      <c r="AQ2723" s="177"/>
      <c r="AR2723" s="176"/>
      <c r="AS2723" s="177"/>
      <c r="AT2723" s="176"/>
      <c r="AY2723" s="178"/>
      <c r="AZ2723" s="178"/>
      <c r="BA2723" s="178"/>
      <c r="BB2723" s="178"/>
      <c r="BC2723" s="178"/>
      <c r="BD2723" s="178"/>
      <c r="BZ2723" s="177"/>
      <c r="CF2723" s="178"/>
    </row>
    <row r="2724" spans="41:84" ht="18.75" customHeight="1" x14ac:dyDescent="0.2">
      <c r="AO2724" s="177"/>
      <c r="AP2724" s="176"/>
      <c r="AQ2724" s="177"/>
      <c r="AR2724" s="176"/>
      <c r="AS2724" s="177"/>
      <c r="AT2724" s="176"/>
      <c r="AY2724" s="178"/>
      <c r="AZ2724" s="178"/>
      <c r="BA2724" s="178"/>
      <c r="BB2724" s="178"/>
      <c r="BC2724" s="178"/>
      <c r="BD2724" s="178"/>
      <c r="BZ2724" s="177"/>
      <c r="CF2724" s="178"/>
    </row>
    <row r="2725" spans="41:84" ht="18.75" customHeight="1" x14ac:dyDescent="0.2">
      <c r="AO2725" s="177"/>
      <c r="AP2725" s="176"/>
      <c r="AQ2725" s="177"/>
      <c r="AR2725" s="176"/>
      <c r="AS2725" s="177"/>
      <c r="AT2725" s="176"/>
      <c r="AY2725" s="178"/>
      <c r="AZ2725" s="178"/>
      <c r="BA2725" s="178"/>
      <c r="BB2725" s="178"/>
      <c r="BC2725" s="178"/>
      <c r="BD2725" s="178"/>
      <c r="BZ2725" s="177"/>
      <c r="CF2725" s="178"/>
    </row>
    <row r="2726" spans="41:84" ht="18.75" customHeight="1" x14ac:dyDescent="0.2">
      <c r="AO2726" s="177"/>
      <c r="AP2726" s="176"/>
      <c r="AQ2726" s="177"/>
      <c r="AR2726" s="176"/>
      <c r="AS2726" s="177"/>
      <c r="AT2726" s="176"/>
      <c r="AY2726" s="178"/>
      <c r="AZ2726" s="178"/>
      <c r="BA2726" s="178"/>
      <c r="BB2726" s="178"/>
      <c r="BC2726" s="178"/>
      <c r="BD2726" s="178"/>
      <c r="BZ2726" s="177"/>
      <c r="CF2726" s="178"/>
    </row>
    <row r="2727" spans="41:84" ht="18.75" customHeight="1" x14ac:dyDescent="0.2">
      <c r="AO2727" s="177"/>
      <c r="AP2727" s="176"/>
      <c r="AQ2727" s="177"/>
      <c r="AR2727" s="176"/>
      <c r="AS2727" s="177"/>
      <c r="AT2727" s="176"/>
      <c r="AY2727" s="178"/>
      <c r="AZ2727" s="178"/>
      <c r="BA2727" s="178"/>
      <c r="BB2727" s="178"/>
      <c r="BC2727" s="178"/>
      <c r="BD2727" s="178"/>
      <c r="BZ2727" s="177"/>
      <c r="CF2727" s="178"/>
    </row>
    <row r="2728" spans="41:84" ht="18.75" customHeight="1" x14ac:dyDescent="0.2">
      <c r="AO2728" s="177"/>
      <c r="AP2728" s="176"/>
      <c r="AQ2728" s="177"/>
      <c r="AR2728" s="176"/>
      <c r="AS2728" s="177"/>
      <c r="AT2728" s="176"/>
      <c r="AY2728" s="178"/>
      <c r="AZ2728" s="178"/>
      <c r="BA2728" s="178"/>
      <c r="BB2728" s="178"/>
      <c r="BC2728" s="178"/>
      <c r="BD2728" s="178"/>
      <c r="BZ2728" s="177"/>
      <c r="CF2728" s="178"/>
    </row>
    <row r="2729" spans="41:84" ht="18.75" customHeight="1" x14ac:dyDescent="0.2">
      <c r="AO2729" s="177"/>
      <c r="AP2729" s="176"/>
      <c r="AQ2729" s="177"/>
      <c r="AR2729" s="176"/>
      <c r="AS2729" s="177"/>
      <c r="AT2729" s="176"/>
      <c r="AY2729" s="178"/>
      <c r="AZ2729" s="178"/>
      <c r="BA2729" s="178"/>
      <c r="BB2729" s="178"/>
      <c r="BC2729" s="178"/>
      <c r="BD2729" s="178"/>
      <c r="BZ2729" s="177"/>
      <c r="CF2729" s="178"/>
    </row>
    <row r="2730" spans="41:84" ht="18.75" customHeight="1" x14ac:dyDescent="0.2">
      <c r="AO2730" s="177"/>
      <c r="AP2730" s="176"/>
      <c r="AQ2730" s="177"/>
      <c r="AR2730" s="176"/>
      <c r="AS2730" s="177"/>
      <c r="AT2730" s="176"/>
      <c r="AY2730" s="178"/>
      <c r="AZ2730" s="178"/>
      <c r="BA2730" s="178"/>
      <c r="BB2730" s="178"/>
      <c r="BC2730" s="178"/>
      <c r="BD2730" s="178"/>
      <c r="BZ2730" s="177"/>
      <c r="CF2730" s="178"/>
    </row>
    <row r="2731" spans="41:84" ht="18.75" customHeight="1" x14ac:dyDescent="0.2">
      <c r="AO2731" s="177"/>
      <c r="AP2731" s="176"/>
      <c r="AQ2731" s="177"/>
      <c r="AR2731" s="176"/>
      <c r="AS2731" s="177"/>
      <c r="AT2731" s="176"/>
      <c r="AY2731" s="178"/>
      <c r="AZ2731" s="178"/>
      <c r="BA2731" s="178"/>
      <c r="BB2731" s="178"/>
      <c r="BC2731" s="178"/>
      <c r="BD2731" s="178"/>
      <c r="BZ2731" s="177"/>
      <c r="CF2731" s="178"/>
    </row>
    <row r="2732" spans="41:84" ht="18.75" customHeight="1" x14ac:dyDescent="0.2">
      <c r="AO2732" s="177"/>
      <c r="AP2732" s="176"/>
      <c r="AQ2732" s="177"/>
      <c r="AR2732" s="176"/>
      <c r="AS2732" s="177"/>
      <c r="AT2732" s="176"/>
      <c r="AY2732" s="178"/>
      <c r="AZ2732" s="178"/>
      <c r="BA2732" s="178"/>
      <c r="BB2732" s="178"/>
      <c r="BC2732" s="178"/>
      <c r="BD2732" s="178"/>
      <c r="BZ2732" s="177"/>
      <c r="CF2732" s="178"/>
    </row>
    <row r="2733" spans="41:84" ht="18.75" customHeight="1" x14ac:dyDescent="0.2">
      <c r="AO2733" s="177"/>
      <c r="AP2733" s="176"/>
      <c r="AQ2733" s="177"/>
      <c r="AR2733" s="176"/>
      <c r="AS2733" s="177"/>
      <c r="AT2733" s="176"/>
      <c r="AY2733" s="178"/>
      <c r="AZ2733" s="178"/>
      <c r="BA2733" s="178"/>
      <c r="BB2733" s="178"/>
      <c r="BC2733" s="178"/>
      <c r="BD2733" s="178"/>
      <c r="BZ2733" s="177"/>
      <c r="CF2733" s="178"/>
    </row>
    <row r="2734" spans="41:84" ht="18.75" customHeight="1" x14ac:dyDescent="0.2">
      <c r="AO2734" s="177"/>
      <c r="AP2734" s="176"/>
      <c r="AQ2734" s="177"/>
      <c r="AR2734" s="176"/>
      <c r="AS2734" s="177"/>
      <c r="AT2734" s="176"/>
      <c r="AY2734" s="178"/>
      <c r="AZ2734" s="178"/>
      <c r="BA2734" s="178"/>
      <c r="BB2734" s="178"/>
      <c r="BC2734" s="178"/>
      <c r="BD2734" s="178"/>
      <c r="BZ2734" s="177"/>
      <c r="CF2734" s="178"/>
    </row>
    <row r="2735" spans="41:84" ht="18.75" customHeight="1" x14ac:dyDescent="0.2">
      <c r="AO2735" s="177"/>
      <c r="AP2735" s="176"/>
      <c r="AQ2735" s="177"/>
      <c r="AR2735" s="176"/>
      <c r="AS2735" s="177"/>
      <c r="AT2735" s="176"/>
      <c r="AY2735" s="178"/>
      <c r="AZ2735" s="178"/>
      <c r="BA2735" s="178"/>
      <c r="BB2735" s="178"/>
      <c r="BC2735" s="178"/>
      <c r="BD2735" s="178"/>
      <c r="BZ2735" s="177"/>
      <c r="CF2735" s="178"/>
    </row>
    <row r="2736" spans="41:84" ht="18.75" customHeight="1" x14ac:dyDescent="0.2">
      <c r="AO2736" s="177"/>
      <c r="AP2736" s="176"/>
      <c r="AQ2736" s="177"/>
      <c r="AR2736" s="176"/>
      <c r="AS2736" s="177"/>
      <c r="AT2736" s="176"/>
      <c r="AY2736" s="178"/>
      <c r="AZ2736" s="178"/>
      <c r="BA2736" s="178"/>
      <c r="BB2736" s="178"/>
      <c r="BC2736" s="178"/>
      <c r="BD2736" s="178"/>
      <c r="BZ2736" s="177"/>
      <c r="CF2736" s="178"/>
    </row>
    <row r="2737" spans="41:84" ht="18.75" customHeight="1" x14ac:dyDescent="0.2">
      <c r="AO2737" s="177"/>
      <c r="AP2737" s="176"/>
      <c r="AQ2737" s="177"/>
      <c r="AR2737" s="176"/>
      <c r="AS2737" s="177"/>
      <c r="AT2737" s="176"/>
      <c r="AY2737" s="178"/>
      <c r="AZ2737" s="178"/>
      <c r="BA2737" s="178"/>
      <c r="BB2737" s="178"/>
      <c r="BC2737" s="178"/>
      <c r="BD2737" s="178"/>
      <c r="BZ2737" s="177"/>
      <c r="CF2737" s="178"/>
    </row>
    <row r="2738" spans="41:84" ht="18.75" customHeight="1" x14ac:dyDescent="0.2">
      <c r="AO2738" s="177"/>
      <c r="AP2738" s="176"/>
      <c r="AQ2738" s="177"/>
      <c r="AR2738" s="176"/>
      <c r="AS2738" s="177"/>
      <c r="AT2738" s="176"/>
      <c r="AY2738" s="178"/>
      <c r="AZ2738" s="178"/>
      <c r="BA2738" s="178"/>
      <c r="BB2738" s="178"/>
      <c r="BC2738" s="178"/>
      <c r="BD2738" s="178"/>
      <c r="BZ2738" s="177"/>
      <c r="CF2738" s="178"/>
    </row>
    <row r="2739" spans="41:84" ht="18.75" customHeight="1" x14ac:dyDescent="0.2">
      <c r="AO2739" s="177"/>
      <c r="AP2739" s="176"/>
      <c r="AQ2739" s="177"/>
      <c r="AR2739" s="176"/>
      <c r="AS2739" s="177"/>
      <c r="AT2739" s="176"/>
      <c r="AY2739" s="178"/>
      <c r="AZ2739" s="178"/>
      <c r="BA2739" s="178"/>
      <c r="BB2739" s="178"/>
      <c r="BC2739" s="178"/>
      <c r="BD2739" s="178"/>
      <c r="BZ2739" s="177"/>
      <c r="CF2739" s="178"/>
    </row>
    <row r="2740" spans="41:84" ht="18.75" customHeight="1" x14ac:dyDescent="0.2">
      <c r="AO2740" s="177"/>
      <c r="AP2740" s="176"/>
      <c r="AQ2740" s="177"/>
      <c r="AR2740" s="176"/>
      <c r="AS2740" s="177"/>
      <c r="AT2740" s="176"/>
      <c r="AY2740" s="178"/>
      <c r="AZ2740" s="178"/>
      <c r="BA2740" s="178"/>
      <c r="BB2740" s="178"/>
      <c r="BC2740" s="178"/>
      <c r="BD2740" s="178"/>
      <c r="BZ2740" s="177"/>
      <c r="CF2740" s="178"/>
    </row>
    <row r="2741" spans="41:84" ht="18.75" customHeight="1" x14ac:dyDescent="0.2">
      <c r="AO2741" s="177"/>
      <c r="AP2741" s="176"/>
      <c r="AQ2741" s="177"/>
      <c r="AR2741" s="176"/>
      <c r="AS2741" s="177"/>
      <c r="AT2741" s="176"/>
      <c r="AY2741" s="178"/>
      <c r="AZ2741" s="178"/>
      <c r="BA2741" s="178"/>
      <c r="BB2741" s="178"/>
      <c r="BC2741" s="178"/>
      <c r="BD2741" s="178"/>
      <c r="BZ2741" s="177"/>
      <c r="CF2741" s="178"/>
    </row>
    <row r="2742" spans="41:84" ht="18.75" customHeight="1" x14ac:dyDescent="0.2">
      <c r="AO2742" s="177"/>
      <c r="AP2742" s="176"/>
      <c r="AQ2742" s="177"/>
      <c r="AR2742" s="176"/>
      <c r="AS2742" s="177"/>
      <c r="AT2742" s="176"/>
      <c r="AY2742" s="178"/>
      <c r="AZ2742" s="178"/>
      <c r="BA2742" s="178"/>
      <c r="BB2742" s="178"/>
      <c r="BC2742" s="178"/>
      <c r="BD2742" s="178"/>
      <c r="BZ2742" s="177"/>
      <c r="CF2742" s="178"/>
    </row>
    <row r="2743" spans="41:84" ht="18.75" customHeight="1" x14ac:dyDescent="0.2">
      <c r="AO2743" s="177"/>
      <c r="AP2743" s="176"/>
      <c r="AQ2743" s="177"/>
      <c r="AR2743" s="176"/>
      <c r="AS2743" s="177"/>
      <c r="AT2743" s="176"/>
      <c r="AY2743" s="178"/>
      <c r="AZ2743" s="178"/>
      <c r="BA2743" s="178"/>
      <c r="BB2743" s="178"/>
      <c r="BC2743" s="178"/>
      <c r="BD2743" s="178"/>
      <c r="BZ2743" s="177"/>
      <c r="CF2743" s="178"/>
    </row>
    <row r="2744" spans="41:84" ht="18.75" customHeight="1" x14ac:dyDescent="0.2">
      <c r="AO2744" s="177"/>
      <c r="AP2744" s="176"/>
      <c r="AQ2744" s="177"/>
      <c r="AR2744" s="176"/>
      <c r="AS2744" s="177"/>
      <c r="AT2744" s="176"/>
      <c r="AY2744" s="178"/>
      <c r="AZ2744" s="178"/>
      <c r="BA2744" s="178"/>
      <c r="BB2744" s="178"/>
      <c r="BC2744" s="178"/>
      <c r="BD2744" s="178"/>
      <c r="BZ2744" s="177"/>
      <c r="CF2744" s="178"/>
    </row>
    <row r="2745" spans="41:84" ht="18.75" customHeight="1" x14ac:dyDescent="0.2">
      <c r="AO2745" s="177"/>
      <c r="AP2745" s="176"/>
      <c r="AQ2745" s="177"/>
      <c r="AR2745" s="176"/>
      <c r="AS2745" s="177"/>
      <c r="AT2745" s="176"/>
      <c r="AY2745" s="178"/>
      <c r="AZ2745" s="178"/>
      <c r="BA2745" s="178"/>
      <c r="BB2745" s="178"/>
      <c r="BC2745" s="178"/>
      <c r="BD2745" s="178"/>
      <c r="BZ2745" s="177"/>
      <c r="CF2745" s="178"/>
    </row>
    <row r="2746" spans="41:84" ht="18.75" customHeight="1" x14ac:dyDescent="0.2">
      <c r="AO2746" s="177"/>
      <c r="AP2746" s="176"/>
      <c r="AQ2746" s="177"/>
      <c r="AR2746" s="176"/>
      <c r="AS2746" s="177"/>
      <c r="AT2746" s="176"/>
      <c r="AY2746" s="178"/>
      <c r="AZ2746" s="178"/>
      <c r="BA2746" s="178"/>
      <c r="BB2746" s="178"/>
      <c r="BC2746" s="178"/>
      <c r="BD2746" s="178"/>
      <c r="BZ2746" s="177"/>
      <c r="CF2746" s="178"/>
    </row>
    <row r="2747" spans="41:84" ht="18.75" customHeight="1" x14ac:dyDescent="0.2">
      <c r="AO2747" s="177"/>
      <c r="AP2747" s="176"/>
      <c r="AQ2747" s="177"/>
      <c r="AR2747" s="176"/>
      <c r="AS2747" s="177"/>
      <c r="AT2747" s="176"/>
      <c r="AY2747" s="178"/>
      <c r="AZ2747" s="178"/>
      <c r="BA2747" s="178"/>
      <c r="BB2747" s="178"/>
      <c r="BC2747" s="178"/>
      <c r="BD2747" s="178"/>
      <c r="BZ2747" s="177"/>
      <c r="CF2747" s="178"/>
    </row>
    <row r="2748" spans="41:84" ht="18.75" customHeight="1" x14ac:dyDescent="0.2">
      <c r="AO2748" s="177"/>
      <c r="AP2748" s="176"/>
      <c r="AQ2748" s="177"/>
      <c r="AR2748" s="176"/>
      <c r="AS2748" s="177"/>
      <c r="AT2748" s="176"/>
      <c r="AY2748" s="178"/>
      <c r="AZ2748" s="178"/>
      <c r="BA2748" s="178"/>
      <c r="BB2748" s="178"/>
      <c r="BC2748" s="178"/>
      <c r="BD2748" s="178"/>
      <c r="BZ2748" s="177"/>
      <c r="CF2748" s="178"/>
    </row>
    <row r="2749" spans="41:84" ht="18.75" customHeight="1" x14ac:dyDescent="0.2">
      <c r="AO2749" s="177"/>
      <c r="AP2749" s="176"/>
      <c r="AQ2749" s="177"/>
      <c r="AR2749" s="176"/>
      <c r="AS2749" s="177"/>
      <c r="AT2749" s="176"/>
      <c r="AY2749" s="178"/>
      <c r="AZ2749" s="178"/>
      <c r="BA2749" s="178"/>
      <c r="BB2749" s="178"/>
      <c r="BC2749" s="178"/>
      <c r="BD2749" s="178"/>
      <c r="BZ2749" s="177"/>
      <c r="CF2749" s="178"/>
    </row>
    <row r="2750" spans="41:84" ht="18.75" customHeight="1" x14ac:dyDescent="0.2">
      <c r="AO2750" s="177"/>
      <c r="AP2750" s="176"/>
      <c r="AQ2750" s="177"/>
      <c r="AR2750" s="176"/>
      <c r="AS2750" s="177"/>
      <c r="AT2750" s="176"/>
      <c r="AY2750" s="178"/>
      <c r="AZ2750" s="178"/>
      <c r="BA2750" s="178"/>
      <c r="BB2750" s="178"/>
      <c r="BC2750" s="178"/>
      <c r="BD2750" s="178"/>
      <c r="BZ2750" s="177"/>
      <c r="CF2750" s="178"/>
    </row>
    <row r="2751" spans="41:84" ht="18.75" customHeight="1" x14ac:dyDescent="0.2">
      <c r="AO2751" s="177"/>
      <c r="AP2751" s="176"/>
      <c r="AQ2751" s="177"/>
      <c r="AR2751" s="176"/>
      <c r="AS2751" s="177"/>
      <c r="AT2751" s="176"/>
      <c r="AY2751" s="178"/>
      <c r="AZ2751" s="178"/>
      <c r="BA2751" s="178"/>
      <c r="BB2751" s="178"/>
      <c r="BC2751" s="178"/>
      <c r="BD2751" s="178"/>
      <c r="BZ2751" s="177"/>
      <c r="CF2751" s="178"/>
    </row>
    <row r="2752" spans="41:84" ht="18.75" customHeight="1" x14ac:dyDescent="0.2">
      <c r="AO2752" s="177"/>
      <c r="AP2752" s="176"/>
      <c r="AQ2752" s="177"/>
      <c r="AR2752" s="176"/>
      <c r="AS2752" s="177"/>
      <c r="AT2752" s="176"/>
      <c r="AY2752" s="178"/>
      <c r="AZ2752" s="178"/>
      <c r="BA2752" s="178"/>
      <c r="BB2752" s="178"/>
      <c r="BC2752" s="178"/>
      <c r="BD2752" s="178"/>
      <c r="BZ2752" s="177"/>
      <c r="CF2752" s="178"/>
    </row>
    <row r="2753" spans="41:84" ht="18.75" customHeight="1" x14ac:dyDescent="0.2">
      <c r="AO2753" s="177"/>
      <c r="AP2753" s="176"/>
      <c r="AQ2753" s="177"/>
      <c r="AR2753" s="176"/>
      <c r="AS2753" s="177"/>
      <c r="AT2753" s="176"/>
      <c r="AY2753" s="178"/>
      <c r="AZ2753" s="178"/>
      <c r="BA2753" s="178"/>
      <c r="BB2753" s="178"/>
      <c r="BC2753" s="178"/>
      <c r="BD2753" s="178"/>
      <c r="BZ2753" s="177"/>
      <c r="CF2753" s="178"/>
    </row>
    <row r="2754" spans="41:84" ht="18.75" customHeight="1" x14ac:dyDescent="0.2">
      <c r="AO2754" s="177"/>
      <c r="AP2754" s="176"/>
      <c r="AQ2754" s="177"/>
      <c r="AR2754" s="176"/>
      <c r="AS2754" s="177"/>
      <c r="AT2754" s="176"/>
      <c r="AY2754" s="178"/>
      <c r="AZ2754" s="178"/>
      <c r="BA2754" s="178"/>
      <c r="BB2754" s="178"/>
      <c r="BC2754" s="178"/>
      <c r="BD2754" s="178"/>
      <c r="BZ2754" s="177"/>
      <c r="CF2754" s="178"/>
    </row>
    <row r="2755" spans="41:84" ht="18.75" customHeight="1" x14ac:dyDescent="0.2">
      <c r="AO2755" s="177"/>
      <c r="AP2755" s="176"/>
      <c r="AQ2755" s="177"/>
      <c r="AR2755" s="176"/>
      <c r="AS2755" s="177"/>
      <c r="AT2755" s="176"/>
      <c r="AY2755" s="178"/>
      <c r="AZ2755" s="178"/>
      <c r="BA2755" s="178"/>
      <c r="BB2755" s="178"/>
      <c r="BC2755" s="178"/>
      <c r="BD2755" s="178"/>
      <c r="BZ2755" s="177"/>
      <c r="CF2755" s="178"/>
    </row>
    <row r="2756" spans="41:84" ht="18.75" customHeight="1" x14ac:dyDescent="0.2">
      <c r="AO2756" s="177"/>
      <c r="AP2756" s="176"/>
      <c r="AQ2756" s="177"/>
      <c r="AR2756" s="176"/>
      <c r="AS2756" s="177"/>
      <c r="AT2756" s="176"/>
      <c r="AY2756" s="178"/>
      <c r="AZ2756" s="178"/>
      <c r="BA2756" s="178"/>
      <c r="BB2756" s="178"/>
      <c r="BC2756" s="178"/>
      <c r="BD2756" s="178"/>
      <c r="BZ2756" s="177"/>
      <c r="CF2756" s="178"/>
    </row>
    <row r="2757" spans="41:84" ht="18.75" customHeight="1" x14ac:dyDescent="0.2">
      <c r="AO2757" s="177"/>
      <c r="AP2757" s="176"/>
      <c r="AQ2757" s="177"/>
      <c r="AR2757" s="176"/>
      <c r="AS2757" s="177"/>
      <c r="AT2757" s="176"/>
      <c r="AY2757" s="178"/>
      <c r="AZ2757" s="178"/>
      <c r="BA2757" s="178"/>
      <c r="BB2757" s="178"/>
      <c r="BC2757" s="178"/>
      <c r="BD2757" s="178"/>
      <c r="BZ2757" s="177"/>
      <c r="CF2757" s="178"/>
    </row>
    <row r="2758" spans="41:84" ht="18.75" customHeight="1" x14ac:dyDescent="0.2">
      <c r="AO2758" s="177"/>
      <c r="AP2758" s="176"/>
      <c r="AQ2758" s="177"/>
      <c r="AR2758" s="176"/>
      <c r="AS2758" s="177"/>
      <c r="AT2758" s="176"/>
      <c r="AY2758" s="178"/>
      <c r="AZ2758" s="178"/>
      <c r="BA2758" s="178"/>
      <c r="BB2758" s="178"/>
      <c r="BC2758" s="178"/>
      <c r="BD2758" s="178"/>
      <c r="BZ2758" s="177"/>
      <c r="CF2758" s="178"/>
    </row>
    <row r="2759" spans="41:84" ht="18.75" customHeight="1" x14ac:dyDescent="0.2">
      <c r="AO2759" s="177"/>
      <c r="AP2759" s="176"/>
      <c r="AQ2759" s="177"/>
      <c r="AR2759" s="176"/>
      <c r="AS2759" s="177"/>
      <c r="AT2759" s="176"/>
      <c r="AY2759" s="178"/>
      <c r="AZ2759" s="178"/>
      <c r="BA2759" s="178"/>
      <c r="BB2759" s="178"/>
      <c r="BC2759" s="178"/>
      <c r="BD2759" s="178"/>
      <c r="BZ2759" s="177"/>
      <c r="CF2759" s="178"/>
    </row>
    <row r="2760" spans="41:84" ht="18.75" customHeight="1" x14ac:dyDescent="0.2">
      <c r="AO2760" s="177"/>
      <c r="AP2760" s="176"/>
      <c r="AQ2760" s="177"/>
      <c r="AR2760" s="176"/>
      <c r="AS2760" s="177"/>
      <c r="AT2760" s="176"/>
      <c r="AY2760" s="178"/>
      <c r="AZ2760" s="178"/>
      <c r="BA2760" s="178"/>
      <c r="BB2760" s="178"/>
      <c r="BC2760" s="178"/>
      <c r="BD2760" s="178"/>
      <c r="BZ2760" s="177"/>
      <c r="CF2760" s="178"/>
    </row>
    <row r="2761" spans="41:84" ht="18.75" customHeight="1" x14ac:dyDescent="0.2">
      <c r="AO2761" s="177"/>
      <c r="AP2761" s="176"/>
      <c r="AQ2761" s="177"/>
      <c r="AR2761" s="176"/>
      <c r="AS2761" s="177"/>
      <c r="AT2761" s="176"/>
      <c r="AY2761" s="178"/>
      <c r="AZ2761" s="178"/>
      <c r="BA2761" s="178"/>
      <c r="BB2761" s="178"/>
      <c r="BC2761" s="178"/>
      <c r="BD2761" s="178"/>
      <c r="BZ2761" s="177"/>
      <c r="CF2761" s="178"/>
    </row>
    <row r="2762" spans="41:84" ht="18.75" customHeight="1" x14ac:dyDescent="0.2">
      <c r="AO2762" s="177"/>
      <c r="AP2762" s="176"/>
      <c r="AQ2762" s="177"/>
      <c r="AR2762" s="176"/>
      <c r="AS2762" s="177"/>
      <c r="AT2762" s="176"/>
      <c r="AY2762" s="178"/>
      <c r="AZ2762" s="178"/>
      <c r="BA2762" s="178"/>
      <c r="BB2762" s="178"/>
      <c r="BC2762" s="178"/>
      <c r="BD2762" s="178"/>
      <c r="BZ2762" s="177"/>
      <c r="CF2762" s="178"/>
    </row>
    <row r="2763" spans="41:84" ht="18.75" customHeight="1" x14ac:dyDescent="0.2">
      <c r="AO2763" s="177"/>
      <c r="AP2763" s="176"/>
      <c r="AQ2763" s="177"/>
      <c r="AR2763" s="176"/>
      <c r="AS2763" s="177"/>
      <c r="AT2763" s="176"/>
      <c r="AY2763" s="178"/>
      <c r="AZ2763" s="178"/>
      <c r="BA2763" s="178"/>
      <c r="BB2763" s="178"/>
      <c r="BC2763" s="178"/>
      <c r="BD2763" s="178"/>
      <c r="BZ2763" s="177"/>
      <c r="CF2763" s="178"/>
    </row>
    <row r="2764" spans="41:84" ht="18.75" customHeight="1" x14ac:dyDescent="0.2">
      <c r="AO2764" s="177"/>
      <c r="AP2764" s="176"/>
      <c r="AQ2764" s="177"/>
      <c r="AR2764" s="176"/>
      <c r="AS2764" s="177"/>
      <c r="AT2764" s="176"/>
      <c r="AY2764" s="178"/>
      <c r="AZ2764" s="178"/>
      <c r="BA2764" s="178"/>
      <c r="BB2764" s="178"/>
      <c r="BC2764" s="178"/>
      <c r="BD2764" s="178"/>
      <c r="BZ2764" s="177"/>
      <c r="CF2764" s="178"/>
    </row>
    <row r="2765" spans="41:84" ht="18.75" customHeight="1" x14ac:dyDescent="0.2">
      <c r="AO2765" s="177"/>
      <c r="AP2765" s="176"/>
      <c r="AQ2765" s="177"/>
      <c r="AR2765" s="176"/>
      <c r="AS2765" s="177"/>
      <c r="AT2765" s="176"/>
      <c r="AY2765" s="178"/>
      <c r="AZ2765" s="178"/>
      <c r="BA2765" s="178"/>
      <c r="BB2765" s="178"/>
      <c r="BC2765" s="178"/>
      <c r="BD2765" s="178"/>
      <c r="BZ2765" s="177"/>
      <c r="CF2765" s="178"/>
    </row>
    <row r="2766" spans="41:84" ht="18.75" customHeight="1" x14ac:dyDescent="0.2">
      <c r="AO2766" s="177"/>
      <c r="AP2766" s="176"/>
      <c r="AQ2766" s="177"/>
      <c r="AR2766" s="176"/>
      <c r="AS2766" s="177"/>
      <c r="AT2766" s="176"/>
      <c r="AY2766" s="178"/>
      <c r="AZ2766" s="178"/>
      <c r="BA2766" s="178"/>
      <c r="BB2766" s="178"/>
      <c r="BC2766" s="178"/>
      <c r="BD2766" s="178"/>
      <c r="BZ2766" s="177"/>
      <c r="CF2766" s="178"/>
    </row>
    <row r="2767" spans="41:84" ht="18.75" customHeight="1" x14ac:dyDescent="0.2">
      <c r="AO2767" s="177"/>
      <c r="AP2767" s="176"/>
      <c r="AQ2767" s="177"/>
      <c r="AR2767" s="176"/>
      <c r="AS2767" s="177"/>
      <c r="AT2767" s="176"/>
      <c r="AY2767" s="178"/>
      <c r="AZ2767" s="178"/>
      <c r="BA2767" s="178"/>
      <c r="BB2767" s="178"/>
      <c r="BC2767" s="178"/>
      <c r="BD2767" s="178"/>
      <c r="BZ2767" s="177"/>
      <c r="CF2767" s="178"/>
    </row>
    <row r="2768" spans="41:84" ht="18.75" customHeight="1" x14ac:dyDescent="0.2">
      <c r="AO2768" s="177"/>
      <c r="AP2768" s="176"/>
      <c r="AQ2768" s="177"/>
      <c r="AR2768" s="176"/>
      <c r="AS2768" s="177"/>
      <c r="AT2768" s="176"/>
      <c r="AY2768" s="178"/>
      <c r="AZ2768" s="178"/>
      <c r="BA2768" s="178"/>
      <c r="BB2768" s="178"/>
      <c r="BC2768" s="178"/>
      <c r="BD2768" s="178"/>
      <c r="BZ2768" s="177"/>
      <c r="CF2768" s="178"/>
    </row>
    <row r="2769" spans="41:84" ht="18.75" customHeight="1" x14ac:dyDescent="0.2">
      <c r="AO2769" s="177"/>
      <c r="AP2769" s="176"/>
      <c r="AQ2769" s="177"/>
      <c r="AR2769" s="176"/>
      <c r="AS2769" s="177"/>
      <c r="AT2769" s="176"/>
      <c r="AY2769" s="178"/>
      <c r="AZ2769" s="178"/>
      <c r="BA2769" s="178"/>
      <c r="BB2769" s="178"/>
      <c r="BC2769" s="178"/>
      <c r="BD2769" s="178"/>
      <c r="BZ2769" s="177"/>
      <c r="CF2769" s="178"/>
    </row>
    <row r="2770" spans="41:84" ht="18.75" customHeight="1" x14ac:dyDescent="0.2">
      <c r="AO2770" s="177"/>
      <c r="AP2770" s="176"/>
      <c r="AQ2770" s="177"/>
      <c r="AR2770" s="176"/>
      <c r="AS2770" s="177"/>
      <c r="AT2770" s="176"/>
      <c r="AY2770" s="178"/>
      <c r="AZ2770" s="178"/>
      <c r="BA2770" s="178"/>
      <c r="BB2770" s="178"/>
      <c r="BC2770" s="178"/>
      <c r="BD2770" s="178"/>
      <c r="BZ2770" s="177"/>
      <c r="CF2770" s="178"/>
    </row>
    <row r="2771" spans="41:84" ht="18.75" customHeight="1" x14ac:dyDescent="0.2">
      <c r="AO2771" s="177"/>
      <c r="AP2771" s="176"/>
      <c r="AQ2771" s="177"/>
      <c r="AR2771" s="176"/>
      <c r="AS2771" s="177"/>
      <c r="AT2771" s="176"/>
      <c r="AY2771" s="178"/>
      <c r="AZ2771" s="178"/>
      <c r="BA2771" s="178"/>
      <c r="BB2771" s="178"/>
      <c r="BC2771" s="178"/>
      <c r="BD2771" s="178"/>
      <c r="BZ2771" s="177"/>
      <c r="CF2771" s="178"/>
    </row>
    <row r="2772" spans="41:84" ht="18.75" customHeight="1" x14ac:dyDescent="0.2">
      <c r="AO2772" s="177"/>
      <c r="AP2772" s="176"/>
      <c r="AQ2772" s="177"/>
      <c r="AR2772" s="176"/>
      <c r="AS2772" s="177"/>
      <c r="AT2772" s="176"/>
      <c r="AY2772" s="178"/>
      <c r="AZ2772" s="178"/>
      <c r="BA2772" s="178"/>
      <c r="BB2772" s="178"/>
      <c r="BC2772" s="178"/>
      <c r="BD2772" s="178"/>
      <c r="BZ2772" s="177"/>
      <c r="CF2772" s="178"/>
    </row>
    <row r="2773" spans="41:84" ht="18.75" customHeight="1" x14ac:dyDescent="0.2">
      <c r="AO2773" s="177"/>
      <c r="AP2773" s="176"/>
      <c r="AQ2773" s="177"/>
      <c r="AR2773" s="176"/>
      <c r="AS2773" s="177"/>
      <c r="AT2773" s="176"/>
      <c r="AY2773" s="178"/>
      <c r="AZ2773" s="178"/>
      <c r="BA2773" s="178"/>
      <c r="BB2773" s="178"/>
      <c r="BC2773" s="178"/>
      <c r="BD2773" s="178"/>
      <c r="BZ2773" s="177"/>
      <c r="CF2773" s="178"/>
    </row>
    <row r="2774" spans="41:84" ht="18.75" customHeight="1" x14ac:dyDescent="0.2">
      <c r="AO2774" s="177"/>
      <c r="AP2774" s="176"/>
      <c r="AQ2774" s="177"/>
      <c r="AR2774" s="176"/>
      <c r="AS2774" s="177"/>
      <c r="AT2774" s="176"/>
      <c r="AY2774" s="178"/>
      <c r="AZ2774" s="178"/>
      <c r="BA2774" s="178"/>
      <c r="BB2774" s="178"/>
      <c r="BC2774" s="178"/>
      <c r="BD2774" s="178"/>
      <c r="BZ2774" s="177"/>
      <c r="CF2774" s="178"/>
    </row>
    <row r="2775" spans="41:84" ht="18.75" customHeight="1" x14ac:dyDescent="0.2">
      <c r="AO2775" s="177"/>
      <c r="AP2775" s="176"/>
      <c r="AQ2775" s="177"/>
      <c r="AR2775" s="176"/>
      <c r="AS2775" s="177"/>
      <c r="AT2775" s="176"/>
      <c r="AY2775" s="178"/>
      <c r="AZ2775" s="178"/>
      <c r="BA2775" s="178"/>
      <c r="BB2775" s="178"/>
      <c r="BC2775" s="178"/>
      <c r="BD2775" s="178"/>
      <c r="BZ2775" s="177"/>
      <c r="CF2775" s="178"/>
    </row>
    <row r="2776" spans="41:84" ht="18.75" customHeight="1" x14ac:dyDescent="0.2">
      <c r="AO2776" s="177"/>
      <c r="AP2776" s="176"/>
      <c r="AQ2776" s="177"/>
      <c r="AR2776" s="176"/>
      <c r="AS2776" s="177"/>
      <c r="AT2776" s="176"/>
      <c r="AY2776" s="178"/>
      <c r="AZ2776" s="178"/>
      <c r="BA2776" s="178"/>
      <c r="BB2776" s="178"/>
      <c r="BC2776" s="178"/>
      <c r="BD2776" s="178"/>
      <c r="BZ2776" s="177"/>
      <c r="CF2776" s="178"/>
    </row>
    <row r="2777" spans="41:84" ht="18.75" customHeight="1" x14ac:dyDescent="0.2">
      <c r="AO2777" s="177"/>
      <c r="AP2777" s="176"/>
      <c r="AQ2777" s="177"/>
      <c r="AR2777" s="176"/>
      <c r="AS2777" s="177"/>
      <c r="AT2777" s="176"/>
      <c r="AY2777" s="178"/>
      <c r="AZ2777" s="178"/>
      <c r="BA2777" s="178"/>
      <c r="BB2777" s="178"/>
      <c r="BC2777" s="178"/>
      <c r="BD2777" s="178"/>
      <c r="BZ2777" s="177"/>
      <c r="CF2777" s="178"/>
    </row>
    <row r="2778" spans="41:84" ht="18.75" customHeight="1" x14ac:dyDescent="0.2">
      <c r="AO2778" s="177"/>
      <c r="AP2778" s="176"/>
      <c r="AQ2778" s="177"/>
      <c r="AR2778" s="176"/>
      <c r="AS2778" s="177"/>
      <c r="AT2778" s="176"/>
      <c r="AY2778" s="178"/>
      <c r="AZ2778" s="178"/>
      <c r="BA2778" s="178"/>
      <c r="BB2778" s="178"/>
      <c r="BC2778" s="178"/>
      <c r="BD2778" s="178"/>
      <c r="BZ2778" s="177"/>
      <c r="CF2778" s="178"/>
    </row>
    <row r="2779" spans="41:84" ht="18.75" customHeight="1" x14ac:dyDescent="0.2">
      <c r="AO2779" s="177"/>
      <c r="AP2779" s="176"/>
      <c r="AQ2779" s="177"/>
      <c r="AR2779" s="176"/>
      <c r="AS2779" s="177"/>
      <c r="AT2779" s="176"/>
      <c r="AY2779" s="178"/>
      <c r="AZ2779" s="178"/>
      <c r="BA2779" s="178"/>
      <c r="BB2779" s="178"/>
      <c r="BC2779" s="178"/>
      <c r="BD2779" s="178"/>
      <c r="BZ2779" s="177"/>
      <c r="CF2779" s="178"/>
    </row>
    <row r="2780" spans="41:84" ht="18.75" customHeight="1" x14ac:dyDescent="0.2">
      <c r="AO2780" s="177"/>
      <c r="AP2780" s="176"/>
      <c r="AQ2780" s="177"/>
      <c r="AR2780" s="176"/>
      <c r="AS2780" s="177"/>
      <c r="AT2780" s="176"/>
      <c r="AY2780" s="178"/>
      <c r="AZ2780" s="178"/>
      <c r="BA2780" s="178"/>
      <c r="BB2780" s="178"/>
      <c r="BC2780" s="178"/>
      <c r="BD2780" s="178"/>
      <c r="BZ2780" s="177"/>
      <c r="CF2780" s="178"/>
    </row>
    <row r="2781" spans="41:84" ht="18.75" customHeight="1" x14ac:dyDescent="0.2">
      <c r="AO2781" s="177"/>
      <c r="AP2781" s="176"/>
      <c r="AQ2781" s="177"/>
      <c r="AR2781" s="176"/>
      <c r="AS2781" s="177"/>
      <c r="AT2781" s="176"/>
      <c r="AY2781" s="178"/>
      <c r="AZ2781" s="178"/>
      <c r="BA2781" s="178"/>
      <c r="BB2781" s="178"/>
      <c r="BC2781" s="178"/>
      <c r="BD2781" s="178"/>
      <c r="BZ2781" s="177"/>
      <c r="CF2781" s="178"/>
    </row>
    <row r="2782" spans="41:84" ht="18.75" customHeight="1" x14ac:dyDescent="0.2">
      <c r="AO2782" s="177"/>
      <c r="AP2782" s="176"/>
      <c r="AQ2782" s="177"/>
      <c r="AR2782" s="176"/>
      <c r="AS2782" s="177"/>
      <c r="AT2782" s="176"/>
      <c r="AY2782" s="178"/>
      <c r="AZ2782" s="178"/>
      <c r="BA2782" s="178"/>
      <c r="BB2782" s="178"/>
      <c r="BC2782" s="178"/>
      <c r="BD2782" s="178"/>
      <c r="BZ2782" s="177"/>
      <c r="CF2782" s="178"/>
    </row>
    <row r="2783" spans="41:84" ht="18.75" customHeight="1" x14ac:dyDescent="0.2">
      <c r="AO2783" s="177"/>
      <c r="AP2783" s="176"/>
      <c r="AQ2783" s="177"/>
      <c r="AR2783" s="176"/>
      <c r="AS2783" s="177"/>
      <c r="AT2783" s="176"/>
      <c r="AY2783" s="178"/>
      <c r="AZ2783" s="178"/>
      <c r="BA2783" s="178"/>
      <c r="BB2783" s="178"/>
      <c r="BC2783" s="178"/>
      <c r="BD2783" s="178"/>
      <c r="BZ2783" s="177"/>
      <c r="CF2783" s="178"/>
    </row>
    <row r="2784" spans="41:84" ht="18.75" customHeight="1" x14ac:dyDescent="0.2">
      <c r="AO2784" s="177"/>
      <c r="AP2784" s="176"/>
      <c r="AQ2784" s="177"/>
      <c r="AR2784" s="176"/>
      <c r="AS2784" s="177"/>
      <c r="AT2784" s="176"/>
      <c r="AY2784" s="178"/>
      <c r="AZ2784" s="178"/>
      <c r="BA2784" s="178"/>
      <c r="BB2784" s="178"/>
      <c r="BC2784" s="178"/>
      <c r="BD2784" s="178"/>
      <c r="BZ2784" s="177"/>
      <c r="CF2784" s="178"/>
    </row>
    <row r="2785" spans="41:84" ht="18.75" customHeight="1" x14ac:dyDescent="0.2">
      <c r="AO2785" s="177"/>
      <c r="AP2785" s="176"/>
      <c r="AQ2785" s="177"/>
      <c r="AR2785" s="176"/>
      <c r="AS2785" s="177"/>
      <c r="AT2785" s="176"/>
      <c r="AY2785" s="178"/>
      <c r="AZ2785" s="178"/>
      <c r="BA2785" s="178"/>
      <c r="BB2785" s="178"/>
      <c r="BC2785" s="178"/>
      <c r="BD2785" s="178"/>
      <c r="BZ2785" s="177"/>
      <c r="CF2785" s="178"/>
    </row>
    <row r="2786" spans="41:84" ht="18.75" customHeight="1" x14ac:dyDescent="0.2">
      <c r="AO2786" s="177"/>
      <c r="AP2786" s="176"/>
      <c r="AQ2786" s="177"/>
      <c r="AR2786" s="176"/>
      <c r="AS2786" s="177"/>
      <c r="AT2786" s="176"/>
      <c r="AY2786" s="178"/>
      <c r="AZ2786" s="178"/>
      <c r="BA2786" s="178"/>
      <c r="BB2786" s="178"/>
      <c r="BC2786" s="178"/>
      <c r="BD2786" s="178"/>
      <c r="BZ2786" s="177"/>
      <c r="CF2786" s="178"/>
    </row>
    <row r="2787" spans="41:84" ht="18.75" customHeight="1" x14ac:dyDescent="0.2">
      <c r="AO2787" s="177"/>
      <c r="AP2787" s="176"/>
      <c r="AQ2787" s="177"/>
      <c r="AR2787" s="176"/>
      <c r="AS2787" s="177"/>
      <c r="AT2787" s="176"/>
      <c r="AY2787" s="178"/>
      <c r="AZ2787" s="178"/>
      <c r="BA2787" s="178"/>
      <c r="BB2787" s="178"/>
      <c r="BC2787" s="178"/>
      <c r="BD2787" s="178"/>
      <c r="BZ2787" s="177"/>
      <c r="CF2787" s="178"/>
    </row>
    <row r="2788" spans="41:84" ht="18.75" customHeight="1" x14ac:dyDescent="0.2">
      <c r="AO2788" s="177"/>
      <c r="AP2788" s="176"/>
      <c r="AQ2788" s="177"/>
      <c r="AR2788" s="176"/>
      <c r="AS2788" s="177"/>
      <c r="AT2788" s="176"/>
      <c r="AY2788" s="178"/>
      <c r="AZ2788" s="178"/>
      <c r="BA2788" s="178"/>
      <c r="BB2788" s="178"/>
      <c r="BC2788" s="178"/>
      <c r="BD2788" s="178"/>
      <c r="BZ2788" s="177"/>
      <c r="CF2788" s="178"/>
    </row>
    <row r="2789" spans="41:84" ht="18.75" customHeight="1" x14ac:dyDescent="0.2">
      <c r="AO2789" s="177"/>
      <c r="AP2789" s="176"/>
      <c r="AQ2789" s="177"/>
      <c r="AR2789" s="176"/>
      <c r="AS2789" s="177"/>
      <c r="AT2789" s="176"/>
      <c r="AY2789" s="178"/>
      <c r="AZ2789" s="178"/>
      <c r="BA2789" s="178"/>
      <c r="BB2789" s="178"/>
      <c r="BC2789" s="178"/>
      <c r="BD2789" s="178"/>
      <c r="BZ2789" s="177"/>
      <c r="CF2789" s="178"/>
    </row>
    <row r="2790" spans="41:84" ht="18.75" customHeight="1" x14ac:dyDescent="0.2">
      <c r="AO2790" s="177"/>
      <c r="AP2790" s="176"/>
      <c r="AQ2790" s="177"/>
      <c r="AR2790" s="176"/>
      <c r="AS2790" s="177"/>
      <c r="AT2790" s="176"/>
      <c r="AY2790" s="178"/>
      <c r="AZ2790" s="178"/>
      <c r="BA2790" s="178"/>
      <c r="BB2790" s="178"/>
      <c r="BC2790" s="178"/>
      <c r="BD2790" s="178"/>
      <c r="BZ2790" s="177"/>
      <c r="CF2790" s="178"/>
    </row>
    <row r="2791" spans="41:84" ht="18.75" customHeight="1" x14ac:dyDescent="0.2">
      <c r="AO2791" s="177"/>
      <c r="AP2791" s="176"/>
      <c r="AQ2791" s="177"/>
      <c r="AR2791" s="176"/>
      <c r="AS2791" s="177"/>
      <c r="AT2791" s="176"/>
      <c r="AY2791" s="178"/>
      <c r="AZ2791" s="178"/>
      <c r="BA2791" s="178"/>
      <c r="BB2791" s="178"/>
      <c r="BC2791" s="178"/>
      <c r="BD2791" s="178"/>
      <c r="BZ2791" s="177"/>
      <c r="CF2791" s="178"/>
    </row>
    <row r="2792" spans="41:84" ht="18.75" customHeight="1" x14ac:dyDescent="0.2">
      <c r="AO2792" s="177"/>
      <c r="AP2792" s="176"/>
      <c r="AQ2792" s="177"/>
      <c r="AR2792" s="176"/>
      <c r="AS2792" s="177"/>
      <c r="AT2792" s="176"/>
      <c r="AY2792" s="178"/>
      <c r="AZ2792" s="178"/>
      <c r="BA2792" s="178"/>
      <c r="BB2792" s="178"/>
      <c r="BC2792" s="178"/>
      <c r="BD2792" s="178"/>
      <c r="BZ2792" s="177"/>
      <c r="CF2792" s="178"/>
    </row>
    <row r="2793" spans="41:84" ht="18.75" customHeight="1" x14ac:dyDescent="0.2">
      <c r="AO2793" s="177"/>
      <c r="AP2793" s="176"/>
      <c r="AQ2793" s="177"/>
      <c r="AR2793" s="176"/>
      <c r="AS2793" s="177"/>
      <c r="AT2793" s="176"/>
      <c r="AY2793" s="178"/>
      <c r="AZ2793" s="178"/>
      <c r="BA2793" s="178"/>
      <c r="BB2793" s="178"/>
      <c r="BC2793" s="178"/>
      <c r="BD2793" s="178"/>
      <c r="BZ2793" s="177"/>
      <c r="CF2793" s="178"/>
    </row>
    <row r="2794" spans="41:84" ht="18.75" customHeight="1" x14ac:dyDescent="0.2">
      <c r="AO2794" s="177"/>
      <c r="AP2794" s="176"/>
      <c r="AQ2794" s="177"/>
      <c r="AR2794" s="176"/>
      <c r="AS2794" s="177"/>
      <c r="AT2794" s="176"/>
      <c r="AY2794" s="178"/>
      <c r="AZ2794" s="178"/>
      <c r="BA2794" s="178"/>
      <c r="BB2794" s="178"/>
      <c r="BC2794" s="178"/>
      <c r="BD2794" s="178"/>
      <c r="BZ2794" s="177"/>
      <c r="CF2794" s="178"/>
    </row>
    <row r="2795" spans="41:84" ht="18.75" customHeight="1" x14ac:dyDescent="0.2">
      <c r="AO2795" s="177"/>
      <c r="AP2795" s="176"/>
      <c r="AQ2795" s="177"/>
      <c r="AR2795" s="176"/>
      <c r="AS2795" s="177"/>
      <c r="AT2795" s="176"/>
      <c r="AY2795" s="178"/>
      <c r="AZ2795" s="178"/>
      <c r="BA2795" s="178"/>
      <c r="BB2795" s="178"/>
      <c r="BC2795" s="178"/>
      <c r="BD2795" s="178"/>
      <c r="BZ2795" s="177"/>
      <c r="CF2795" s="178"/>
    </row>
    <row r="2796" spans="41:84" ht="18.75" customHeight="1" x14ac:dyDescent="0.2">
      <c r="AO2796" s="177"/>
      <c r="AP2796" s="176"/>
      <c r="AQ2796" s="177"/>
      <c r="AR2796" s="176"/>
      <c r="AS2796" s="177"/>
      <c r="AT2796" s="176"/>
      <c r="AY2796" s="178"/>
      <c r="AZ2796" s="178"/>
      <c r="BA2796" s="178"/>
      <c r="BB2796" s="178"/>
      <c r="BC2796" s="178"/>
      <c r="BD2796" s="178"/>
      <c r="BZ2796" s="177"/>
      <c r="CF2796" s="178"/>
    </row>
    <row r="2797" spans="41:84" ht="18.75" customHeight="1" x14ac:dyDescent="0.2">
      <c r="AO2797" s="177"/>
      <c r="AP2797" s="176"/>
      <c r="AQ2797" s="177"/>
      <c r="AR2797" s="176"/>
      <c r="AS2797" s="177"/>
      <c r="AT2797" s="176"/>
      <c r="AY2797" s="178"/>
      <c r="AZ2797" s="178"/>
      <c r="BA2797" s="178"/>
      <c r="BB2797" s="178"/>
      <c r="BC2797" s="178"/>
      <c r="BD2797" s="178"/>
      <c r="BZ2797" s="177"/>
      <c r="CF2797" s="178"/>
    </row>
    <row r="2798" spans="41:84" ht="18.75" customHeight="1" x14ac:dyDescent="0.2">
      <c r="AO2798" s="177"/>
      <c r="AP2798" s="176"/>
      <c r="AQ2798" s="177"/>
      <c r="AR2798" s="176"/>
      <c r="AS2798" s="177"/>
      <c r="AT2798" s="176"/>
      <c r="AY2798" s="178"/>
      <c r="AZ2798" s="178"/>
      <c r="BA2798" s="178"/>
      <c r="BB2798" s="178"/>
      <c r="BC2798" s="178"/>
      <c r="BD2798" s="178"/>
      <c r="BZ2798" s="177"/>
      <c r="CF2798" s="178"/>
    </row>
    <row r="2799" spans="41:84" ht="18.75" customHeight="1" x14ac:dyDescent="0.2">
      <c r="AO2799" s="177"/>
      <c r="AP2799" s="176"/>
      <c r="AQ2799" s="177"/>
      <c r="AR2799" s="176"/>
      <c r="AS2799" s="177"/>
      <c r="AT2799" s="176"/>
      <c r="AY2799" s="178"/>
      <c r="AZ2799" s="178"/>
      <c r="BA2799" s="178"/>
      <c r="BB2799" s="178"/>
      <c r="BC2799" s="178"/>
      <c r="BD2799" s="178"/>
      <c r="BZ2799" s="177"/>
      <c r="CF2799" s="178"/>
    </row>
    <row r="2800" spans="41:84" ht="18.75" customHeight="1" x14ac:dyDescent="0.2">
      <c r="AO2800" s="177"/>
      <c r="AP2800" s="176"/>
      <c r="AQ2800" s="177"/>
      <c r="AR2800" s="176"/>
      <c r="AS2800" s="177"/>
      <c r="AT2800" s="176"/>
      <c r="AY2800" s="178"/>
      <c r="AZ2800" s="178"/>
      <c r="BA2800" s="178"/>
      <c r="BB2800" s="178"/>
      <c r="BC2800" s="178"/>
      <c r="BD2800" s="178"/>
      <c r="BZ2800" s="177"/>
      <c r="CF2800" s="178"/>
    </row>
    <row r="2801" spans="41:84" ht="18.75" customHeight="1" x14ac:dyDescent="0.2">
      <c r="AO2801" s="177"/>
      <c r="AP2801" s="176"/>
      <c r="AQ2801" s="177"/>
      <c r="AR2801" s="176"/>
      <c r="AS2801" s="177"/>
      <c r="AT2801" s="176"/>
      <c r="AY2801" s="178"/>
      <c r="AZ2801" s="178"/>
      <c r="BA2801" s="178"/>
      <c r="BB2801" s="178"/>
      <c r="BC2801" s="178"/>
      <c r="BD2801" s="178"/>
      <c r="BZ2801" s="177"/>
      <c r="CF2801" s="178"/>
    </row>
    <row r="2802" spans="41:84" ht="18.75" customHeight="1" x14ac:dyDescent="0.2">
      <c r="AO2802" s="177"/>
      <c r="AP2802" s="176"/>
      <c r="AQ2802" s="177"/>
      <c r="AR2802" s="176"/>
      <c r="AS2802" s="177"/>
      <c r="AT2802" s="176"/>
      <c r="AY2802" s="178"/>
      <c r="AZ2802" s="178"/>
      <c r="BA2802" s="178"/>
      <c r="BB2802" s="178"/>
      <c r="BC2802" s="178"/>
      <c r="BD2802" s="178"/>
      <c r="BZ2802" s="177"/>
      <c r="CF2802" s="178"/>
    </row>
    <row r="2803" spans="41:84" ht="18.75" customHeight="1" x14ac:dyDescent="0.2">
      <c r="AO2803" s="177"/>
      <c r="AP2803" s="176"/>
      <c r="AQ2803" s="177"/>
      <c r="AR2803" s="176"/>
      <c r="AS2803" s="177"/>
      <c r="AT2803" s="176"/>
      <c r="AY2803" s="178"/>
      <c r="AZ2803" s="178"/>
      <c r="BA2803" s="178"/>
      <c r="BB2803" s="178"/>
      <c r="BC2803" s="178"/>
      <c r="BD2803" s="178"/>
      <c r="BZ2803" s="177"/>
      <c r="CF2803" s="178"/>
    </row>
    <row r="2804" spans="41:84" ht="18.75" customHeight="1" x14ac:dyDescent="0.2">
      <c r="AO2804" s="177"/>
      <c r="AP2804" s="176"/>
      <c r="AQ2804" s="177"/>
      <c r="AR2804" s="176"/>
      <c r="AS2804" s="177"/>
      <c r="AT2804" s="176"/>
      <c r="AY2804" s="178"/>
      <c r="AZ2804" s="178"/>
      <c r="BA2804" s="178"/>
      <c r="BB2804" s="178"/>
      <c r="BC2804" s="178"/>
      <c r="BD2804" s="178"/>
      <c r="BZ2804" s="177"/>
      <c r="CF2804" s="178"/>
    </row>
    <row r="2805" spans="41:84" ht="18.75" customHeight="1" x14ac:dyDescent="0.2">
      <c r="AO2805" s="177"/>
      <c r="AP2805" s="176"/>
      <c r="AQ2805" s="177"/>
      <c r="AR2805" s="176"/>
      <c r="AS2805" s="177"/>
      <c r="AT2805" s="176"/>
      <c r="AY2805" s="178"/>
      <c r="AZ2805" s="178"/>
      <c r="BA2805" s="178"/>
      <c r="BB2805" s="178"/>
      <c r="BC2805" s="178"/>
      <c r="BD2805" s="178"/>
      <c r="BZ2805" s="177"/>
      <c r="CF2805" s="178"/>
    </row>
    <row r="2806" spans="41:84" ht="18.75" customHeight="1" x14ac:dyDescent="0.2">
      <c r="AO2806" s="177"/>
      <c r="AP2806" s="176"/>
      <c r="AQ2806" s="177"/>
      <c r="AR2806" s="176"/>
      <c r="AS2806" s="177"/>
      <c r="AT2806" s="176"/>
      <c r="AY2806" s="178"/>
      <c r="AZ2806" s="178"/>
      <c r="BA2806" s="178"/>
      <c r="BB2806" s="178"/>
      <c r="BC2806" s="178"/>
      <c r="BD2806" s="178"/>
      <c r="BZ2806" s="177"/>
      <c r="CF2806" s="178"/>
    </row>
    <row r="2807" spans="41:84" ht="18.75" customHeight="1" x14ac:dyDescent="0.2">
      <c r="AO2807" s="177"/>
      <c r="AP2807" s="176"/>
      <c r="AQ2807" s="177"/>
      <c r="AR2807" s="176"/>
      <c r="AS2807" s="177"/>
      <c r="AT2807" s="176"/>
      <c r="AY2807" s="178"/>
      <c r="AZ2807" s="178"/>
      <c r="BA2807" s="178"/>
      <c r="BB2807" s="178"/>
      <c r="BC2807" s="178"/>
      <c r="BD2807" s="178"/>
      <c r="BZ2807" s="177"/>
      <c r="CF2807" s="178"/>
    </row>
    <row r="2808" spans="41:84" ht="18.75" customHeight="1" x14ac:dyDescent="0.2">
      <c r="AO2808" s="177"/>
      <c r="AP2808" s="176"/>
      <c r="AQ2808" s="177"/>
      <c r="AR2808" s="176"/>
      <c r="AS2808" s="177"/>
      <c r="AT2808" s="176"/>
      <c r="AY2808" s="178"/>
      <c r="AZ2808" s="178"/>
      <c r="BA2808" s="178"/>
      <c r="BB2808" s="178"/>
      <c r="BC2808" s="178"/>
      <c r="BD2808" s="178"/>
      <c r="BZ2808" s="177"/>
      <c r="CF2808" s="178"/>
    </row>
    <row r="2809" spans="41:84" ht="18.75" customHeight="1" x14ac:dyDescent="0.2">
      <c r="AO2809" s="177"/>
      <c r="AP2809" s="176"/>
      <c r="AQ2809" s="177"/>
      <c r="AR2809" s="176"/>
      <c r="AS2809" s="177"/>
      <c r="AT2809" s="176"/>
      <c r="AY2809" s="178"/>
      <c r="AZ2809" s="178"/>
      <c r="BA2809" s="178"/>
      <c r="BB2809" s="178"/>
      <c r="BC2809" s="178"/>
      <c r="BD2809" s="178"/>
      <c r="BZ2809" s="177"/>
      <c r="CF2809" s="178"/>
    </row>
    <row r="2810" spans="41:84" ht="18.75" customHeight="1" x14ac:dyDescent="0.2">
      <c r="AO2810" s="177"/>
      <c r="AP2810" s="176"/>
      <c r="AQ2810" s="177"/>
      <c r="AR2810" s="176"/>
      <c r="AS2810" s="177"/>
      <c r="AT2810" s="176"/>
      <c r="AY2810" s="178"/>
      <c r="AZ2810" s="178"/>
      <c r="BA2810" s="178"/>
      <c r="BB2810" s="178"/>
      <c r="BC2810" s="178"/>
      <c r="BD2810" s="178"/>
      <c r="BZ2810" s="177"/>
      <c r="CF2810" s="178"/>
    </row>
    <row r="2811" spans="41:84" ht="18.75" customHeight="1" x14ac:dyDescent="0.2">
      <c r="AO2811" s="177"/>
      <c r="AP2811" s="176"/>
      <c r="AQ2811" s="177"/>
      <c r="AR2811" s="176"/>
      <c r="AS2811" s="177"/>
      <c r="AT2811" s="176"/>
      <c r="AY2811" s="178"/>
      <c r="AZ2811" s="178"/>
      <c r="BA2811" s="178"/>
      <c r="BB2811" s="178"/>
      <c r="BC2811" s="178"/>
      <c r="BD2811" s="178"/>
      <c r="BZ2811" s="177"/>
      <c r="CF2811" s="178"/>
    </row>
    <row r="2812" spans="41:84" ht="18.75" customHeight="1" x14ac:dyDescent="0.2">
      <c r="AO2812" s="177"/>
      <c r="AP2812" s="176"/>
      <c r="AQ2812" s="177"/>
      <c r="AR2812" s="176"/>
      <c r="AS2812" s="177"/>
      <c r="AT2812" s="176"/>
      <c r="AY2812" s="178"/>
      <c r="AZ2812" s="178"/>
      <c r="BA2812" s="178"/>
      <c r="BB2812" s="178"/>
      <c r="BC2812" s="178"/>
      <c r="BD2812" s="178"/>
      <c r="BZ2812" s="177"/>
      <c r="CF2812" s="178"/>
    </row>
    <row r="2813" spans="41:84" ht="18.75" customHeight="1" x14ac:dyDescent="0.2">
      <c r="AO2813" s="177"/>
      <c r="AP2813" s="176"/>
      <c r="AQ2813" s="177"/>
      <c r="AR2813" s="176"/>
      <c r="AS2813" s="177"/>
      <c r="AT2813" s="176"/>
      <c r="AY2813" s="178"/>
      <c r="AZ2813" s="178"/>
      <c r="BA2813" s="178"/>
      <c r="BB2813" s="178"/>
      <c r="BC2813" s="178"/>
      <c r="BD2813" s="178"/>
      <c r="BZ2813" s="177"/>
      <c r="CF2813" s="178"/>
    </row>
    <row r="2814" spans="41:84" ht="18.75" customHeight="1" x14ac:dyDescent="0.2">
      <c r="AO2814" s="177"/>
      <c r="AP2814" s="176"/>
      <c r="AQ2814" s="177"/>
      <c r="AR2814" s="176"/>
      <c r="AS2814" s="177"/>
      <c r="AT2814" s="176"/>
      <c r="AY2814" s="178"/>
      <c r="AZ2814" s="178"/>
      <c r="BA2814" s="178"/>
      <c r="BB2814" s="178"/>
      <c r="BC2814" s="178"/>
      <c r="BD2814" s="178"/>
      <c r="BZ2814" s="177"/>
      <c r="CF2814" s="178"/>
    </row>
    <row r="2815" spans="41:84" ht="18.75" customHeight="1" x14ac:dyDescent="0.2">
      <c r="AO2815" s="177"/>
      <c r="AP2815" s="176"/>
      <c r="AQ2815" s="177"/>
      <c r="AR2815" s="176"/>
      <c r="AS2815" s="177"/>
      <c r="AT2815" s="176"/>
      <c r="AY2815" s="178"/>
      <c r="AZ2815" s="178"/>
      <c r="BA2815" s="178"/>
      <c r="BB2815" s="178"/>
      <c r="BC2815" s="178"/>
      <c r="BD2815" s="178"/>
      <c r="BZ2815" s="177"/>
      <c r="CF2815" s="178"/>
    </row>
    <row r="2816" spans="41:84" ht="18.75" customHeight="1" x14ac:dyDescent="0.2">
      <c r="AO2816" s="177"/>
      <c r="AP2816" s="176"/>
      <c r="AQ2816" s="177"/>
      <c r="AR2816" s="176"/>
      <c r="AS2816" s="177"/>
      <c r="AT2816" s="176"/>
      <c r="AY2816" s="178"/>
      <c r="AZ2816" s="178"/>
      <c r="BA2816" s="178"/>
      <c r="BB2816" s="178"/>
      <c r="BC2816" s="178"/>
      <c r="BD2816" s="178"/>
      <c r="BZ2816" s="177"/>
      <c r="CF2816" s="178"/>
    </row>
    <row r="2817" spans="41:84" ht="18.75" customHeight="1" x14ac:dyDescent="0.2">
      <c r="AO2817" s="177"/>
      <c r="AP2817" s="176"/>
      <c r="AQ2817" s="177"/>
      <c r="AR2817" s="176"/>
      <c r="AS2817" s="177"/>
      <c r="AT2817" s="176"/>
      <c r="AY2817" s="178"/>
      <c r="AZ2817" s="178"/>
      <c r="BA2817" s="178"/>
      <c r="BB2817" s="178"/>
      <c r="BC2817" s="178"/>
      <c r="BD2817" s="178"/>
      <c r="BZ2817" s="177"/>
      <c r="CF2817" s="178"/>
    </row>
    <row r="2818" spans="41:84" ht="18.75" customHeight="1" x14ac:dyDescent="0.2">
      <c r="AO2818" s="177"/>
      <c r="AP2818" s="176"/>
      <c r="AQ2818" s="177"/>
      <c r="AR2818" s="176"/>
      <c r="AS2818" s="177"/>
      <c r="AT2818" s="176"/>
      <c r="AY2818" s="178"/>
      <c r="AZ2818" s="178"/>
      <c r="BA2818" s="178"/>
      <c r="BB2818" s="178"/>
      <c r="BC2818" s="178"/>
      <c r="BD2818" s="178"/>
      <c r="BZ2818" s="177"/>
      <c r="CF2818" s="178"/>
    </row>
    <row r="2819" spans="41:84" ht="18.75" customHeight="1" x14ac:dyDescent="0.2">
      <c r="AO2819" s="177"/>
      <c r="AP2819" s="176"/>
      <c r="AQ2819" s="177"/>
      <c r="AR2819" s="176"/>
      <c r="AS2819" s="177"/>
      <c r="AT2819" s="176"/>
      <c r="AY2819" s="178"/>
      <c r="AZ2819" s="178"/>
      <c r="BA2819" s="178"/>
      <c r="BB2819" s="178"/>
      <c r="BC2819" s="178"/>
      <c r="BD2819" s="178"/>
      <c r="BZ2819" s="177"/>
      <c r="CF2819" s="178"/>
    </row>
    <row r="2820" spans="41:84" ht="18.75" customHeight="1" x14ac:dyDescent="0.2">
      <c r="AO2820" s="177"/>
      <c r="AP2820" s="176"/>
      <c r="AQ2820" s="177"/>
      <c r="AR2820" s="176"/>
      <c r="AS2820" s="177"/>
      <c r="AT2820" s="176"/>
      <c r="AY2820" s="178"/>
      <c r="AZ2820" s="178"/>
      <c r="BA2820" s="178"/>
      <c r="BB2820" s="178"/>
      <c r="BC2820" s="178"/>
      <c r="BD2820" s="178"/>
      <c r="BZ2820" s="177"/>
      <c r="CF2820" s="178"/>
    </row>
    <row r="2821" spans="41:84" ht="18.75" customHeight="1" x14ac:dyDescent="0.2">
      <c r="AO2821" s="177"/>
      <c r="AP2821" s="176"/>
      <c r="AQ2821" s="177"/>
      <c r="AR2821" s="176"/>
      <c r="AS2821" s="177"/>
      <c r="AT2821" s="176"/>
      <c r="AY2821" s="178"/>
      <c r="AZ2821" s="178"/>
      <c r="BA2821" s="178"/>
      <c r="BB2821" s="178"/>
      <c r="BC2821" s="178"/>
      <c r="BD2821" s="178"/>
      <c r="BZ2821" s="177"/>
      <c r="CF2821" s="178"/>
    </row>
    <row r="2822" spans="41:84" ht="18.75" customHeight="1" x14ac:dyDescent="0.2">
      <c r="AO2822" s="177"/>
      <c r="AP2822" s="176"/>
      <c r="AQ2822" s="177"/>
      <c r="AR2822" s="176"/>
      <c r="AS2822" s="177"/>
      <c r="AT2822" s="176"/>
      <c r="AY2822" s="178"/>
      <c r="AZ2822" s="178"/>
      <c r="BA2822" s="178"/>
      <c r="BB2822" s="178"/>
      <c r="BC2822" s="178"/>
      <c r="BD2822" s="178"/>
      <c r="BZ2822" s="177"/>
      <c r="CF2822" s="178"/>
    </row>
    <row r="2823" spans="41:84" ht="18.75" customHeight="1" x14ac:dyDescent="0.2">
      <c r="AO2823" s="177"/>
      <c r="AP2823" s="176"/>
      <c r="AQ2823" s="177"/>
      <c r="AR2823" s="176"/>
      <c r="AS2823" s="177"/>
      <c r="AT2823" s="176"/>
      <c r="AY2823" s="178"/>
      <c r="AZ2823" s="178"/>
      <c r="BA2823" s="178"/>
      <c r="BB2823" s="178"/>
      <c r="BC2823" s="178"/>
      <c r="BD2823" s="178"/>
      <c r="BZ2823" s="177"/>
      <c r="CF2823" s="178"/>
    </row>
    <row r="2824" spans="41:84" ht="18.75" customHeight="1" x14ac:dyDescent="0.2">
      <c r="AO2824" s="177"/>
      <c r="AP2824" s="176"/>
      <c r="AQ2824" s="177"/>
      <c r="AR2824" s="176"/>
      <c r="AS2824" s="177"/>
      <c r="AT2824" s="176"/>
      <c r="AY2824" s="178"/>
      <c r="AZ2824" s="178"/>
      <c r="BA2824" s="178"/>
      <c r="BB2824" s="178"/>
      <c r="BC2824" s="178"/>
      <c r="BD2824" s="178"/>
      <c r="BZ2824" s="177"/>
      <c r="CF2824" s="178"/>
    </row>
    <row r="2825" spans="41:84" ht="18.75" customHeight="1" x14ac:dyDescent="0.2">
      <c r="AO2825" s="177"/>
      <c r="AP2825" s="176"/>
      <c r="AQ2825" s="177"/>
      <c r="AR2825" s="176"/>
      <c r="AS2825" s="177"/>
      <c r="AT2825" s="176"/>
      <c r="AY2825" s="178"/>
      <c r="AZ2825" s="178"/>
      <c r="BA2825" s="178"/>
      <c r="BB2825" s="178"/>
      <c r="BC2825" s="178"/>
      <c r="BD2825" s="178"/>
      <c r="BZ2825" s="177"/>
      <c r="CF2825" s="178"/>
    </row>
    <row r="2826" spans="41:84" ht="18.75" customHeight="1" x14ac:dyDescent="0.2">
      <c r="AO2826" s="177"/>
      <c r="AP2826" s="176"/>
      <c r="AQ2826" s="177"/>
      <c r="AR2826" s="176"/>
      <c r="AS2826" s="177"/>
      <c r="AT2826" s="176"/>
      <c r="AY2826" s="178"/>
      <c r="AZ2826" s="178"/>
      <c r="BA2826" s="178"/>
      <c r="BB2826" s="178"/>
      <c r="BC2826" s="178"/>
      <c r="BD2826" s="178"/>
      <c r="BZ2826" s="177"/>
      <c r="CF2826" s="178"/>
    </row>
    <row r="2827" spans="41:84" ht="18.75" customHeight="1" x14ac:dyDescent="0.2">
      <c r="AO2827" s="177"/>
      <c r="AP2827" s="176"/>
      <c r="AQ2827" s="177"/>
      <c r="AR2827" s="176"/>
      <c r="AS2827" s="177"/>
      <c r="AT2827" s="176"/>
      <c r="AY2827" s="178"/>
      <c r="AZ2827" s="178"/>
      <c r="BA2827" s="178"/>
      <c r="BB2827" s="178"/>
      <c r="BC2827" s="178"/>
      <c r="BD2827" s="178"/>
      <c r="BZ2827" s="177"/>
      <c r="CF2827" s="178"/>
    </row>
    <row r="2828" spans="41:84" ht="18.75" customHeight="1" x14ac:dyDescent="0.2">
      <c r="AO2828" s="177"/>
      <c r="AP2828" s="176"/>
      <c r="AQ2828" s="177"/>
      <c r="AR2828" s="176"/>
      <c r="AS2828" s="177"/>
      <c r="AT2828" s="176"/>
      <c r="AY2828" s="178"/>
      <c r="AZ2828" s="178"/>
      <c r="BA2828" s="178"/>
      <c r="BB2828" s="178"/>
      <c r="BC2828" s="178"/>
      <c r="BD2828" s="178"/>
      <c r="BZ2828" s="177"/>
      <c r="CF2828" s="178"/>
    </row>
    <row r="2829" spans="41:84" ht="18.75" customHeight="1" x14ac:dyDescent="0.2">
      <c r="AO2829" s="177"/>
      <c r="AP2829" s="176"/>
      <c r="AQ2829" s="177"/>
      <c r="AR2829" s="176"/>
      <c r="AS2829" s="177"/>
      <c r="AT2829" s="176"/>
      <c r="AY2829" s="178"/>
      <c r="AZ2829" s="178"/>
      <c r="BA2829" s="178"/>
      <c r="BB2829" s="178"/>
      <c r="BC2829" s="178"/>
      <c r="BD2829" s="178"/>
      <c r="BZ2829" s="177"/>
      <c r="CF2829" s="178"/>
    </row>
    <row r="2830" spans="41:84" ht="18.75" customHeight="1" x14ac:dyDescent="0.2">
      <c r="AO2830" s="177"/>
      <c r="AP2830" s="176"/>
      <c r="AQ2830" s="177"/>
      <c r="AR2830" s="176"/>
      <c r="AS2830" s="177"/>
      <c r="AT2830" s="176"/>
      <c r="AY2830" s="178"/>
      <c r="AZ2830" s="178"/>
      <c r="BA2830" s="178"/>
      <c r="BB2830" s="178"/>
      <c r="BC2830" s="178"/>
      <c r="BD2830" s="178"/>
      <c r="BZ2830" s="177"/>
      <c r="CF2830" s="178"/>
    </row>
    <row r="2831" spans="41:84" ht="18.75" customHeight="1" x14ac:dyDescent="0.2">
      <c r="AO2831" s="177"/>
      <c r="AP2831" s="176"/>
      <c r="AQ2831" s="177"/>
      <c r="AR2831" s="176"/>
      <c r="AS2831" s="177"/>
      <c r="AT2831" s="176"/>
      <c r="AY2831" s="178"/>
      <c r="AZ2831" s="178"/>
      <c r="BA2831" s="178"/>
      <c r="BB2831" s="178"/>
      <c r="BC2831" s="178"/>
      <c r="BD2831" s="178"/>
      <c r="BZ2831" s="177"/>
      <c r="CF2831" s="178"/>
    </row>
    <row r="2832" spans="41:84" ht="18.75" customHeight="1" x14ac:dyDescent="0.2">
      <c r="AO2832" s="177"/>
      <c r="AP2832" s="176"/>
      <c r="AQ2832" s="177"/>
      <c r="AR2832" s="176"/>
      <c r="AS2832" s="177"/>
      <c r="AT2832" s="176"/>
      <c r="AY2832" s="178"/>
      <c r="AZ2832" s="178"/>
      <c r="BA2832" s="178"/>
      <c r="BB2832" s="178"/>
      <c r="BC2832" s="178"/>
      <c r="BD2832" s="178"/>
      <c r="BZ2832" s="177"/>
      <c r="CF2832" s="178"/>
    </row>
    <row r="2833" spans="41:84" ht="18.75" customHeight="1" x14ac:dyDescent="0.2">
      <c r="AO2833" s="177"/>
      <c r="AP2833" s="176"/>
      <c r="AQ2833" s="177"/>
      <c r="AR2833" s="176"/>
      <c r="AS2833" s="177"/>
      <c r="AT2833" s="176"/>
      <c r="AY2833" s="178"/>
      <c r="AZ2833" s="178"/>
      <c r="BA2833" s="178"/>
      <c r="BB2833" s="178"/>
      <c r="BC2833" s="178"/>
      <c r="BD2833" s="178"/>
      <c r="BZ2833" s="177"/>
      <c r="CF2833" s="178"/>
    </row>
    <row r="2834" spans="41:84" ht="18.75" customHeight="1" x14ac:dyDescent="0.2">
      <c r="AO2834" s="177"/>
      <c r="AP2834" s="176"/>
      <c r="AQ2834" s="177"/>
      <c r="AR2834" s="176"/>
      <c r="AS2834" s="177"/>
      <c r="AT2834" s="176"/>
      <c r="AY2834" s="178"/>
      <c r="AZ2834" s="178"/>
      <c r="BA2834" s="178"/>
      <c r="BB2834" s="178"/>
      <c r="BC2834" s="178"/>
      <c r="BD2834" s="178"/>
      <c r="BZ2834" s="177"/>
      <c r="CF2834" s="178"/>
    </row>
    <row r="2835" spans="41:84" ht="18.75" customHeight="1" x14ac:dyDescent="0.2">
      <c r="AO2835" s="177"/>
      <c r="AP2835" s="176"/>
      <c r="AQ2835" s="177"/>
      <c r="AR2835" s="176"/>
      <c r="AS2835" s="177"/>
      <c r="AT2835" s="176"/>
      <c r="AY2835" s="178"/>
      <c r="AZ2835" s="178"/>
      <c r="BA2835" s="178"/>
      <c r="BB2835" s="178"/>
      <c r="BC2835" s="178"/>
      <c r="BD2835" s="178"/>
      <c r="BZ2835" s="177"/>
      <c r="CF2835" s="178"/>
    </row>
    <row r="2836" spans="41:84" ht="18.75" customHeight="1" x14ac:dyDescent="0.2">
      <c r="AO2836" s="177"/>
      <c r="AP2836" s="176"/>
      <c r="AQ2836" s="177"/>
      <c r="AR2836" s="176"/>
      <c r="AS2836" s="177"/>
      <c r="AT2836" s="176"/>
      <c r="AY2836" s="178"/>
      <c r="AZ2836" s="178"/>
      <c r="BA2836" s="178"/>
      <c r="BB2836" s="178"/>
      <c r="BC2836" s="178"/>
      <c r="BD2836" s="178"/>
      <c r="BZ2836" s="177"/>
      <c r="CF2836" s="178"/>
    </row>
    <row r="2837" spans="41:84" ht="18.75" customHeight="1" x14ac:dyDescent="0.2">
      <c r="AO2837" s="177"/>
      <c r="AP2837" s="176"/>
      <c r="AQ2837" s="177"/>
      <c r="AR2837" s="176"/>
      <c r="AS2837" s="177"/>
      <c r="AT2837" s="176"/>
      <c r="AY2837" s="178"/>
      <c r="AZ2837" s="178"/>
      <c r="BA2837" s="178"/>
      <c r="BB2837" s="178"/>
      <c r="BC2837" s="178"/>
      <c r="BD2837" s="178"/>
      <c r="BZ2837" s="177"/>
      <c r="CF2837" s="178"/>
    </row>
    <row r="2838" spans="41:84" ht="18.75" customHeight="1" x14ac:dyDescent="0.2">
      <c r="AO2838" s="177"/>
      <c r="AP2838" s="176"/>
      <c r="AQ2838" s="177"/>
      <c r="AR2838" s="176"/>
      <c r="AS2838" s="177"/>
      <c r="AT2838" s="176"/>
      <c r="AY2838" s="178"/>
      <c r="AZ2838" s="178"/>
      <c r="BA2838" s="178"/>
      <c r="BB2838" s="178"/>
      <c r="BC2838" s="178"/>
      <c r="BD2838" s="178"/>
      <c r="BZ2838" s="177"/>
      <c r="CF2838" s="178"/>
    </row>
    <row r="2839" spans="41:84" ht="18.75" customHeight="1" x14ac:dyDescent="0.2">
      <c r="AO2839" s="177"/>
      <c r="AP2839" s="176"/>
      <c r="AQ2839" s="177"/>
      <c r="AR2839" s="176"/>
      <c r="AS2839" s="177"/>
      <c r="AT2839" s="176"/>
      <c r="AY2839" s="178"/>
      <c r="AZ2839" s="178"/>
      <c r="BA2839" s="178"/>
      <c r="BB2839" s="178"/>
      <c r="BC2839" s="178"/>
      <c r="BD2839" s="178"/>
      <c r="BZ2839" s="177"/>
      <c r="CF2839" s="178"/>
    </row>
    <row r="2840" spans="41:84" ht="18.75" customHeight="1" x14ac:dyDescent="0.2">
      <c r="AO2840" s="177"/>
      <c r="AP2840" s="176"/>
      <c r="AQ2840" s="177"/>
      <c r="AR2840" s="176"/>
      <c r="AS2840" s="177"/>
      <c r="AT2840" s="176"/>
      <c r="AY2840" s="178"/>
      <c r="AZ2840" s="178"/>
      <c r="BA2840" s="178"/>
      <c r="BB2840" s="178"/>
      <c r="BC2840" s="178"/>
      <c r="BD2840" s="178"/>
      <c r="BZ2840" s="177"/>
      <c r="CF2840" s="178"/>
    </row>
    <row r="2841" spans="41:84" ht="18.75" customHeight="1" x14ac:dyDescent="0.2">
      <c r="AO2841" s="177"/>
      <c r="AP2841" s="176"/>
      <c r="AQ2841" s="177"/>
      <c r="AR2841" s="176"/>
      <c r="AS2841" s="177"/>
      <c r="AT2841" s="176"/>
      <c r="AY2841" s="178"/>
      <c r="AZ2841" s="178"/>
      <c r="BA2841" s="178"/>
      <c r="BB2841" s="178"/>
      <c r="BC2841" s="178"/>
      <c r="BD2841" s="178"/>
      <c r="BZ2841" s="177"/>
      <c r="CF2841" s="178"/>
    </row>
    <row r="2842" spans="41:84" ht="18.75" customHeight="1" x14ac:dyDescent="0.2">
      <c r="AO2842" s="177"/>
      <c r="AP2842" s="176"/>
      <c r="AQ2842" s="177"/>
      <c r="AR2842" s="176"/>
      <c r="AS2842" s="177"/>
      <c r="AT2842" s="176"/>
      <c r="AY2842" s="178"/>
      <c r="AZ2842" s="178"/>
      <c r="BA2842" s="178"/>
      <c r="BB2842" s="178"/>
      <c r="BC2842" s="178"/>
      <c r="BD2842" s="178"/>
      <c r="BZ2842" s="177"/>
      <c r="CF2842" s="178"/>
    </row>
    <row r="2843" spans="41:84" ht="18.75" customHeight="1" x14ac:dyDescent="0.2">
      <c r="AO2843" s="177"/>
      <c r="AP2843" s="176"/>
      <c r="AQ2843" s="177"/>
      <c r="AR2843" s="176"/>
      <c r="AS2843" s="177"/>
      <c r="AT2843" s="176"/>
      <c r="AY2843" s="178"/>
      <c r="AZ2843" s="178"/>
      <c r="BA2843" s="178"/>
      <c r="BB2843" s="178"/>
      <c r="BC2843" s="178"/>
      <c r="BD2843" s="178"/>
      <c r="BZ2843" s="177"/>
      <c r="CF2843" s="178"/>
    </row>
    <row r="2844" spans="41:84" ht="18.75" customHeight="1" x14ac:dyDescent="0.2">
      <c r="AO2844" s="177"/>
      <c r="AP2844" s="176"/>
      <c r="AQ2844" s="177"/>
      <c r="AR2844" s="176"/>
      <c r="AS2844" s="177"/>
      <c r="AT2844" s="176"/>
      <c r="AY2844" s="178"/>
      <c r="AZ2844" s="178"/>
      <c r="BA2844" s="178"/>
      <c r="BB2844" s="178"/>
      <c r="BC2844" s="178"/>
      <c r="BD2844" s="178"/>
      <c r="BZ2844" s="177"/>
      <c r="CF2844" s="178"/>
    </row>
    <row r="2845" spans="41:84" ht="18.75" customHeight="1" x14ac:dyDescent="0.2">
      <c r="AO2845" s="177"/>
      <c r="AP2845" s="176"/>
      <c r="AQ2845" s="177"/>
      <c r="AR2845" s="176"/>
      <c r="AS2845" s="177"/>
      <c r="AT2845" s="176"/>
      <c r="AY2845" s="178"/>
      <c r="AZ2845" s="178"/>
      <c r="BA2845" s="178"/>
      <c r="BB2845" s="178"/>
      <c r="BC2845" s="178"/>
      <c r="BD2845" s="178"/>
      <c r="BZ2845" s="177"/>
      <c r="CF2845" s="178"/>
    </row>
    <row r="2846" spans="41:84" ht="18.75" customHeight="1" x14ac:dyDescent="0.2">
      <c r="AO2846" s="177"/>
      <c r="AP2846" s="176"/>
      <c r="AQ2846" s="177"/>
      <c r="AR2846" s="176"/>
      <c r="AS2846" s="177"/>
      <c r="AT2846" s="176"/>
      <c r="AY2846" s="178"/>
      <c r="AZ2846" s="178"/>
      <c r="BA2846" s="178"/>
      <c r="BB2846" s="178"/>
      <c r="BC2846" s="178"/>
      <c r="BD2846" s="178"/>
      <c r="BZ2846" s="177"/>
      <c r="CF2846" s="178"/>
    </row>
    <row r="2847" spans="41:84" ht="18.75" customHeight="1" x14ac:dyDescent="0.2">
      <c r="AO2847" s="177"/>
      <c r="AP2847" s="176"/>
      <c r="AQ2847" s="177"/>
      <c r="AR2847" s="176"/>
      <c r="AS2847" s="177"/>
      <c r="AT2847" s="176"/>
      <c r="AY2847" s="178"/>
      <c r="AZ2847" s="178"/>
      <c r="BA2847" s="178"/>
      <c r="BB2847" s="178"/>
      <c r="BC2847" s="178"/>
      <c r="BD2847" s="178"/>
      <c r="BZ2847" s="177"/>
      <c r="CF2847" s="178"/>
    </row>
    <row r="2848" spans="41:84" ht="18.75" customHeight="1" x14ac:dyDescent="0.2">
      <c r="AO2848" s="177"/>
      <c r="AP2848" s="176"/>
      <c r="AQ2848" s="177"/>
      <c r="AR2848" s="176"/>
      <c r="AS2848" s="177"/>
      <c r="AT2848" s="176"/>
      <c r="AY2848" s="178"/>
      <c r="AZ2848" s="178"/>
      <c r="BA2848" s="178"/>
      <c r="BB2848" s="178"/>
      <c r="BC2848" s="178"/>
      <c r="BD2848" s="178"/>
      <c r="BZ2848" s="177"/>
      <c r="CF2848" s="178"/>
    </row>
    <row r="2849" spans="41:84" ht="18.75" customHeight="1" x14ac:dyDescent="0.2">
      <c r="AO2849" s="177"/>
      <c r="AP2849" s="176"/>
      <c r="AQ2849" s="177"/>
      <c r="AR2849" s="176"/>
      <c r="AS2849" s="177"/>
      <c r="AT2849" s="176"/>
      <c r="AY2849" s="178"/>
      <c r="AZ2849" s="178"/>
      <c r="BA2849" s="178"/>
      <c r="BB2849" s="178"/>
      <c r="BC2849" s="178"/>
      <c r="BD2849" s="178"/>
      <c r="BZ2849" s="177"/>
      <c r="CF2849" s="178"/>
    </row>
    <row r="2850" spans="41:84" ht="18.75" customHeight="1" x14ac:dyDescent="0.2">
      <c r="AO2850" s="177"/>
      <c r="AP2850" s="176"/>
      <c r="AQ2850" s="177"/>
      <c r="AR2850" s="176"/>
      <c r="AS2850" s="177"/>
      <c r="AT2850" s="176"/>
      <c r="AY2850" s="178"/>
      <c r="AZ2850" s="178"/>
      <c r="BA2850" s="178"/>
      <c r="BB2850" s="178"/>
      <c r="BC2850" s="178"/>
      <c r="BD2850" s="178"/>
      <c r="BZ2850" s="177"/>
      <c r="CF2850" s="178"/>
    </row>
    <row r="2851" spans="41:84" ht="18.75" customHeight="1" x14ac:dyDescent="0.2">
      <c r="AO2851" s="177"/>
      <c r="AP2851" s="176"/>
      <c r="AQ2851" s="177"/>
      <c r="AR2851" s="176"/>
      <c r="AS2851" s="177"/>
      <c r="AT2851" s="176"/>
      <c r="AY2851" s="178"/>
      <c r="AZ2851" s="178"/>
      <c r="BA2851" s="178"/>
      <c r="BB2851" s="178"/>
      <c r="BC2851" s="178"/>
      <c r="BD2851" s="178"/>
      <c r="BZ2851" s="177"/>
      <c r="CF2851" s="178"/>
    </row>
    <row r="2852" spans="41:84" ht="18.75" customHeight="1" x14ac:dyDescent="0.2">
      <c r="AO2852" s="177"/>
      <c r="AP2852" s="176"/>
      <c r="AQ2852" s="177"/>
      <c r="AR2852" s="176"/>
      <c r="AS2852" s="177"/>
      <c r="AT2852" s="176"/>
      <c r="AY2852" s="178"/>
      <c r="AZ2852" s="178"/>
      <c r="BA2852" s="178"/>
      <c r="BB2852" s="178"/>
      <c r="BC2852" s="178"/>
      <c r="BD2852" s="178"/>
      <c r="BZ2852" s="177"/>
      <c r="CF2852" s="178"/>
    </row>
    <row r="2853" spans="41:84" ht="18.75" customHeight="1" x14ac:dyDescent="0.2">
      <c r="AO2853" s="177"/>
      <c r="AP2853" s="176"/>
      <c r="AQ2853" s="177"/>
      <c r="AR2853" s="176"/>
      <c r="AS2853" s="177"/>
      <c r="AT2853" s="176"/>
      <c r="AY2853" s="178"/>
      <c r="AZ2853" s="178"/>
      <c r="BA2853" s="178"/>
      <c r="BB2853" s="178"/>
      <c r="BC2853" s="178"/>
      <c r="BD2853" s="178"/>
      <c r="BZ2853" s="177"/>
      <c r="CF2853" s="178"/>
    </row>
    <row r="2854" spans="41:84" ht="18.75" customHeight="1" x14ac:dyDescent="0.2">
      <c r="AO2854" s="177"/>
      <c r="AP2854" s="176"/>
      <c r="AQ2854" s="177"/>
      <c r="AR2854" s="176"/>
      <c r="AS2854" s="177"/>
      <c r="AT2854" s="176"/>
      <c r="AY2854" s="178"/>
      <c r="AZ2854" s="178"/>
      <c r="BA2854" s="178"/>
      <c r="BB2854" s="178"/>
      <c r="BC2854" s="178"/>
      <c r="BD2854" s="178"/>
      <c r="BZ2854" s="177"/>
      <c r="CF2854" s="178"/>
    </row>
    <row r="2855" spans="41:84" ht="18.75" customHeight="1" x14ac:dyDescent="0.2">
      <c r="AO2855" s="177"/>
      <c r="AP2855" s="176"/>
      <c r="AQ2855" s="177"/>
      <c r="AR2855" s="176"/>
      <c r="AS2855" s="177"/>
      <c r="AT2855" s="176"/>
      <c r="AY2855" s="178"/>
      <c r="AZ2855" s="178"/>
      <c r="BA2855" s="178"/>
      <c r="BB2855" s="178"/>
      <c r="BC2855" s="178"/>
      <c r="BD2855" s="178"/>
      <c r="BZ2855" s="177"/>
      <c r="CF2855" s="178"/>
    </row>
    <row r="2856" spans="41:84" ht="18.75" customHeight="1" x14ac:dyDescent="0.2">
      <c r="AO2856" s="177"/>
      <c r="AP2856" s="176"/>
      <c r="AQ2856" s="177"/>
      <c r="AR2856" s="176"/>
      <c r="AS2856" s="177"/>
      <c r="AT2856" s="176"/>
      <c r="AY2856" s="178"/>
      <c r="AZ2856" s="178"/>
      <c r="BA2856" s="178"/>
      <c r="BB2856" s="178"/>
      <c r="BC2856" s="178"/>
      <c r="BD2856" s="178"/>
      <c r="BZ2856" s="177"/>
      <c r="CF2856" s="178"/>
    </row>
    <row r="2857" spans="41:84" ht="18.75" customHeight="1" x14ac:dyDescent="0.2">
      <c r="AO2857" s="177"/>
      <c r="AP2857" s="176"/>
      <c r="AQ2857" s="177"/>
      <c r="AR2857" s="176"/>
      <c r="AS2857" s="177"/>
      <c r="AT2857" s="176"/>
      <c r="AY2857" s="178"/>
      <c r="AZ2857" s="178"/>
      <c r="BA2857" s="178"/>
      <c r="BB2857" s="178"/>
      <c r="BC2857" s="178"/>
      <c r="BD2857" s="178"/>
      <c r="BZ2857" s="177"/>
      <c r="CF2857" s="178"/>
    </row>
    <row r="2858" spans="41:84" ht="18.75" customHeight="1" x14ac:dyDescent="0.2">
      <c r="AO2858" s="177"/>
      <c r="AP2858" s="176"/>
      <c r="AQ2858" s="177"/>
      <c r="AR2858" s="176"/>
      <c r="AS2858" s="177"/>
      <c r="AT2858" s="176"/>
      <c r="AY2858" s="178"/>
      <c r="AZ2858" s="178"/>
      <c r="BA2858" s="178"/>
      <c r="BB2858" s="178"/>
      <c r="BC2858" s="178"/>
      <c r="BD2858" s="178"/>
      <c r="BZ2858" s="177"/>
      <c r="CF2858" s="178"/>
    </row>
    <row r="2859" spans="41:84" ht="18.75" customHeight="1" x14ac:dyDescent="0.2">
      <c r="AO2859" s="177"/>
      <c r="AP2859" s="176"/>
      <c r="AQ2859" s="177"/>
      <c r="AR2859" s="176"/>
      <c r="AS2859" s="177"/>
      <c r="AT2859" s="176"/>
      <c r="AY2859" s="178"/>
      <c r="AZ2859" s="178"/>
      <c r="BA2859" s="178"/>
      <c r="BB2859" s="178"/>
      <c r="BC2859" s="178"/>
      <c r="BD2859" s="178"/>
      <c r="BZ2859" s="177"/>
      <c r="CF2859" s="178"/>
    </row>
    <row r="2860" spans="41:84" ht="18.75" customHeight="1" x14ac:dyDescent="0.2">
      <c r="AO2860" s="177"/>
      <c r="AP2860" s="176"/>
      <c r="AQ2860" s="177"/>
      <c r="AR2860" s="176"/>
      <c r="AS2860" s="177"/>
      <c r="AT2860" s="176"/>
      <c r="AY2860" s="178"/>
      <c r="AZ2860" s="178"/>
      <c r="BA2860" s="178"/>
      <c r="BB2860" s="178"/>
      <c r="BC2860" s="178"/>
      <c r="BD2860" s="178"/>
      <c r="BZ2860" s="177"/>
      <c r="CF2860" s="178"/>
    </row>
    <row r="2861" spans="41:84" ht="18.75" customHeight="1" x14ac:dyDescent="0.2">
      <c r="AO2861" s="177"/>
      <c r="AP2861" s="176"/>
      <c r="AQ2861" s="177"/>
      <c r="AR2861" s="176"/>
      <c r="AS2861" s="177"/>
      <c r="AT2861" s="176"/>
      <c r="AY2861" s="178"/>
      <c r="AZ2861" s="178"/>
      <c r="BA2861" s="178"/>
      <c r="BB2861" s="178"/>
      <c r="BC2861" s="178"/>
      <c r="BD2861" s="178"/>
      <c r="BZ2861" s="177"/>
      <c r="CF2861" s="178"/>
    </row>
    <row r="2862" spans="41:84" ht="18.75" customHeight="1" x14ac:dyDescent="0.2">
      <c r="AO2862" s="177"/>
      <c r="AP2862" s="176"/>
      <c r="AQ2862" s="177"/>
      <c r="AR2862" s="176"/>
      <c r="AS2862" s="177"/>
      <c r="AT2862" s="176"/>
      <c r="AY2862" s="178"/>
      <c r="AZ2862" s="178"/>
      <c r="BA2862" s="178"/>
      <c r="BB2862" s="178"/>
      <c r="BC2862" s="178"/>
      <c r="BD2862" s="178"/>
      <c r="BZ2862" s="177"/>
      <c r="CF2862" s="178"/>
    </row>
    <row r="2863" spans="41:84" ht="18.75" customHeight="1" x14ac:dyDescent="0.2">
      <c r="AO2863" s="177"/>
      <c r="AP2863" s="176"/>
      <c r="AQ2863" s="177"/>
      <c r="AR2863" s="176"/>
      <c r="AS2863" s="177"/>
      <c r="AT2863" s="176"/>
      <c r="AY2863" s="178"/>
      <c r="AZ2863" s="178"/>
      <c r="BA2863" s="178"/>
      <c r="BB2863" s="178"/>
      <c r="BC2863" s="178"/>
      <c r="BD2863" s="178"/>
      <c r="BZ2863" s="177"/>
      <c r="CF2863" s="178"/>
    </row>
    <row r="2864" spans="41:84" ht="18.75" customHeight="1" x14ac:dyDescent="0.2">
      <c r="AO2864" s="177"/>
      <c r="AP2864" s="176"/>
      <c r="AQ2864" s="177"/>
      <c r="AR2864" s="176"/>
      <c r="AS2864" s="177"/>
      <c r="AT2864" s="176"/>
      <c r="AY2864" s="178"/>
      <c r="AZ2864" s="178"/>
      <c r="BA2864" s="178"/>
      <c r="BB2864" s="178"/>
      <c r="BC2864" s="178"/>
      <c r="BD2864" s="178"/>
      <c r="BZ2864" s="177"/>
      <c r="CF2864" s="178"/>
    </row>
    <row r="2865" spans="41:84" ht="18.75" customHeight="1" x14ac:dyDescent="0.2">
      <c r="AO2865" s="177"/>
      <c r="AP2865" s="176"/>
      <c r="AQ2865" s="177"/>
      <c r="AR2865" s="176"/>
      <c r="AS2865" s="177"/>
      <c r="AT2865" s="176"/>
      <c r="AY2865" s="178"/>
      <c r="AZ2865" s="178"/>
      <c r="BA2865" s="178"/>
      <c r="BB2865" s="178"/>
      <c r="BC2865" s="178"/>
      <c r="BD2865" s="178"/>
      <c r="BZ2865" s="177"/>
      <c r="CF2865" s="178"/>
    </row>
    <row r="2866" spans="41:84" ht="18.75" customHeight="1" x14ac:dyDescent="0.2">
      <c r="AO2866" s="177"/>
      <c r="AP2866" s="176"/>
      <c r="AQ2866" s="177"/>
      <c r="AR2866" s="176"/>
      <c r="AS2866" s="177"/>
      <c r="AT2866" s="176"/>
      <c r="AY2866" s="178"/>
      <c r="AZ2866" s="178"/>
      <c r="BA2866" s="178"/>
      <c r="BB2866" s="178"/>
      <c r="BC2866" s="178"/>
      <c r="BD2866" s="178"/>
      <c r="BZ2866" s="177"/>
      <c r="CF2866" s="178"/>
    </row>
    <row r="2867" spans="41:84" ht="18.75" customHeight="1" x14ac:dyDescent="0.2">
      <c r="AO2867" s="177"/>
      <c r="AP2867" s="176"/>
      <c r="AQ2867" s="177"/>
      <c r="AR2867" s="176"/>
      <c r="AS2867" s="177"/>
      <c r="AT2867" s="176"/>
      <c r="AY2867" s="178"/>
      <c r="AZ2867" s="178"/>
      <c r="BA2867" s="178"/>
      <c r="BB2867" s="178"/>
      <c r="BC2867" s="178"/>
      <c r="BD2867" s="178"/>
      <c r="BZ2867" s="177"/>
      <c r="CF2867" s="178"/>
    </row>
    <row r="2868" spans="41:84" ht="18.75" customHeight="1" x14ac:dyDescent="0.2">
      <c r="AO2868" s="177"/>
      <c r="AP2868" s="176"/>
      <c r="AQ2868" s="177"/>
      <c r="AR2868" s="176"/>
      <c r="AS2868" s="177"/>
      <c r="AT2868" s="176"/>
      <c r="AY2868" s="178"/>
      <c r="AZ2868" s="178"/>
      <c r="BA2868" s="178"/>
      <c r="BB2868" s="178"/>
      <c r="BC2868" s="178"/>
      <c r="BD2868" s="178"/>
      <c r="BZ2868" s="177"/>
      <c r="CF2868" s="178"/>
    </row>
    <row r="2869" spans="41:84" ht="18.75" customHeight="1" x14ac:dyDescent="0.2">
      <c r="AO2869" s="177"/>
      <c r="AP2869" s="176"/>
      <c r="AQ2869" s="177"/>
      <c r="AR2869" s="176"/>
      <c r="AS2869" s="177"/>
      <c r="AT2869" s="176"/>
      <c r="AY2869" s="178"/>
      <c r="AZ2869" s="178"/>
      <c r="BA2869" s="178"/>
      <c r="BB2869" s="178"/>
      <c r="BC2869" s="178"/>
      <c r="BD2869" s="178"/>
      <c r="BZ2869" s="177"/>
      <c r="CF2869" s="178"/>
    </row>
    <row r="2870" spans="41:84" ht="18.75" customHeight="1" x14ac:dyDescent="0.2">
      <c r="AO2870" s="177"/>
      <c r="AP2870" s="176"/>
      <c r="AQ2870" s="177"/>
      <c r="AR2870" s="176"/>
      <c r="AS2870" s="177"/>
      <c r="AT2870" s="176"/>
      <c r="AY2870" s="178"/>
      <c r="AZ2870" s="178"/>
      <c r="BA2870" s="178"/>
      <c r="BB2870" s="178"/>
      <c r="BC2870" s="178"/>
      <c r="BD2870" s="178"/>
      <c r="BZ2870" s="177"/>
      <c r="CF2870" s="178"/>
    </row>
    <row r="2871" spans="41:84" ht="18.75" customHeight="1" x14ac:dyDescent="0.2">
      <c r="AO2871" s="177"/>
      <c r="AP2871" s="176"/>
      <c r="AQ2871" s="177"/>
      <c r="AR2871" s="176"/>
      <c r="AS2871" s="177"/>
      <c r="AT2871" s="176"/>
      <c r="AY2871" s="178"/>
      <c r="AZ2871" s="178"/>
      <c r="BA2871" s="178"/>
      <c r="BB2871" s="178"/>
      <c r="BC2871" s="178"/>
      <c r="BD2871" s="178"/>
      <c r="BZ2871" s="177"/>
      <c r="CF2871" s="178"/>
    </row>
    <row r="2872" spans="41:84" ht="18.75" customHeight="1" x14ac:dyDescent="0.2">
      <c r="AO2872" s="177"/>
      <c r="AP2872" s="176"/>
      <c r="AQ2872" s="177"/>
      <c r="AR2872" s="176"/>
      <c r="AS2872" s="177"/>
      <c r="AT2872" s="176"/>
      <c r="AY2872" s="178"/>
      <c r="AZ2872" s="178"/>
      <c r="BA2872" s="178"/>
      <c r="BB2872" s="178"/>
      <c r="BC2872" s="178"/>
      <c r="BD2872" s="178"/>
      <c r="BZ2872" s="177"/>
      <c r="CF2872" s="178"/>
    </row>
    <row r="2873" spans="41:84" ht="18.75" customHeight="1" x14ac:dyDescent="0.2">
      <c r="AO2873" s="177"/>
      <c r="AP2873" s="176"/>
      <c r="AQ2873" s="177"/>
      <c r="AR2873" s="176"/>
      <c r="AS2873" s="177"/>
      <c r="AT2873" s="176"/>
      <c r="AY2873" s="178"/>
      <c r="AZ2873" s="178"/>
      <c r="BA2873" s="178"/>
      <c r="BB2873" s="178"/>
      <c r="BC2873" s="178"/>
      <c r="BD2873" s="178"/>
      <c r="BZ2873" s="177"/>
      <c r="CF2873" s="178"/>
    </row>
    <row r="2874" spans="41:84" ht="18.75" customHeight="1" x14ac:dyDescent="0.2">
      <c r="AO2874" s="177"/>
      <c r="AP2874" s="176"/>
      <c r="AQ2874" s="177"/>
      <c r="AR2874" s="176"/>
      <c r="AS2874" s="177"/>
      <c r="AT2874" s="176"/>
      <c r="AY2874" s="178"/>
      <c r="AZ2874" s="178"/>
      <c r="BA2874" s="178"/>
      <c r="BB2874" s="178"/>
      <c r="BC2874" s="178"/>
      <c r="BD2874" s="178"/>
      <c r="BZ2874" s="177"/>
      <c r="CF2874" s="178"/>
    </row>
    <row r="2875" spans="41:84" ht="18.75" customHeight="1" x14ac:dyDescent="0.2">
      <c r="AO2875" s="177"/>
      <c r="AP2875" s="176"/>
      <c r="AQ2875" s="177"/>
      <c r="AR2875" s="176"/>
      <c r="AS2875" s="177"/>
      <c r="AT2875" s="176"/>
      <c r="AY2875" s="178"/>
      <c r="AZ2875" s="178"/>
      <c r="BA2875" s="178"/>
      <c r="BB2875" s="178"/>
      <c r="BC2875" s="178"/>
      <c r="BD2875" s="178"/>
      <c r="BZ2875" s="177"/>
      <c r="CF2875" s="178"/>
    </row>
    <row r="2876" spans="41:84" ht="18.75" customHeight="1" x14ac:dyDescent="0.2">
      <c r="AO2876" s="177"/>
      <c r="AP2876" s="176"/>
      <c r="AQ2876" s="177"/>
      <c r="AR2876" s="176"/>
      <c r="AS2876" s="177"/>
      <c r="AT2876" s="176"/>
      <c r="AY2876" s="178"/>
      <c r="AZ2876" s="178"/>
      <c r="BA2876" s="178"/>
      <c r="BB2876" s="178"/>
      <c r="BC2876" s="178"/>
      <c r="BD2876" s="178"/>
      <c r="BZ2876" s="177"/>
      <c r="CF2876" s="178"/>
    </row>
    <row r="2877" spans="41:84" ht="18.75" customHeight="1" x14ac:dyDescent="0.2">
      <c r="AO2877" s="177"/>
      <c r="AP2877" s="176"/>
      <c r="AQ2877" s="177"/>
      <c r="AR2877" s="176"/>
      <c r="AS2877" s="177"/>
      <c r="AT2877" s="176"/>
      <c r="AY2877" s="178"/>
      <c r="AZ2877" s="178"/>
      <c r="BA2877" s="178"/>
      <c r="BB2877" s="178"/>
      <c r="BC2877" s="178"/>
      <c r="BD2877" s="178"/>
      <c r="BZ2877" s="177"/>
      <c r="CF2877" s="178"/>
    </row>
    <row r="2878" spans="41:84" ht="18.75" customHeight="1" x14ac:dyDescent="0.2">
      <c r="AO2878" s="177"/>
      <c r="AP2878" s="176"/>
      <c r="AQ2878" s="177"/>
      <c r="AR2878" s="176"/>
      <c r="AS2878" s="177"/>
      <c r="AT2878" s="176"/>
      <c r="AY2878" s="178"/>
      <c r="AZ2878" s="178"/>
      <c r="BA2878" s="178"/>
      <c r="BB2878" s="178"/>
      <c r="BC2878" s="178"/>
      <c r="BD2878" s="178"/>
      <c r="BZ2878" s="177"/>
      <c r="CF2878" s="178"/>
    </row>
    <row r="2879" spans="41:84" ht="18.75" customHeight="1" x14ac:dyDescent="0.2">
      <c r="AO2879" s="177"/>
      <c r="AP2879" s="176"/>
      <c r="AQ2879" s="177"/>
      <c r="AR2879" s="176"/>
      <c r="AS2879" s="177"/>
      <c r="AT2879" s="176"/>
      <c r="AY2879" s="178"/>
      <c r="AZ2879" s="178"/>
      <c r="BA2879" s="178"/>
      <c r="BB2879" s="178"/>
      <c r="BC2879" s="178"/>
      <c r="BD2879" s="178"/>
      <c r="BZ2879" s="177"/>
      <c r="CF2879" s="178"/>
    </row>
    <row r="2880" spans="41:84" ht="18.75" customHeight="1" x14ac:dyDescent="0.2">
      <c r="AO2880" s="177"/>
      <c r="AP2880" s="176"/>
      <c r="AQ2880" s="177"/>
      <c r="AR2880" s="176"/>
      <c r="AS2880" s="177"/>
      <c r="AT2880" s="176"/>
      <c r="AY2880" s="178"/>
      <c r="AZ2880" s="178"/>
      <c r="BA2880" s="178"/>
      <c r="BB2880" s="178"/>
      <c r="BC2880" s="178"/>
      <c r="BD2880" s="178"/>
      <c r="BZ2880" s="177"/>
      <c r="CF2880" s="178"/>
    </row>
    <row r="2881" spans="41:84" ht="18.75" customHeight="1" x14ac:dyDescent="0.2">
      <c r="AO2881" s="177"/>
      <c r="AP2881" s="176"/>
      <c r="AQ2881" s="177"/>
      <c r="AR2881" s="176"/>
      <c r="AS2881" s="177"/>
      <c r="AT2881" s="176"/>
      <c r="AY2881" s="178"/>
      <c r="AZ2881" s="178"/>
      <c r="BA2881" s="178"/>
      <c r="BB2881" s="178"/>
      <c r="BC2881" s="178"/>
      <c r="BD2881" s="178"/>
      <c r="BZ2881" s="177"/>
      <c r="CF2881" s="178"/>
    </row>
    <row r="2882" spans="41:84" ht="18.75" customHeight="1" x14ac:dyDescent="0.2">
      <c r="AO2882" s="177"/>
      <c r="AP2882" s="176"/>
      <c r="AQ2882" s="177"/>
      <c r="AR2882" s="176"/>
      <c r="AS2882" s="177"/>
      <c r="AT2882" s="176"/>
      <c r="AY2882" s="178"/>
      <c r="AZ2882" s="178"/>
      <c r="BA2882" s="178"/>
      <c r="BB2882" s="178"/>
      <c r="BC2882" s="178"/>
      <c r="BD2882" s="178"/>
      <c r="BZ2882" s="177"/>
      <c r="CF2882" s="178"/>
    </row>
    <row r="2883" spans="41:84" ht="18.75" customHeight="1" x14ac:dyDescent="0.2">
      <c r="AO2883" s="177"/>
      <c r="AP2883" s="176"/>
      <c r="AQ2883" s="177"/>
      <c r="AR2883" s="176"/>
      <c r="AS2883" s="177"/>
      <c r="AT2883" s="176"/>
      <c r="AY2883" s="178"/>
      <c r="AZ2883" s="178"/>
      <c r="BA2883" s="178"/>
      <c r="BB2883" s="178"/>
      <c r="BC2883" s="178"/>
      <c r="BD2883" s="178"/>
      <c r="BZ2883" s="177"/>
      <c r="CF2883" s="178"/>
    </row>
    <row r="2884" spans="41:84" ht="18.75" customHeight="1" x14ac:dyDescent="0.2">
      <c r="AO2884" s="177"/>
      <c r="AP2884" s="176"/>
      <c r="AQ2884" s="177"/>
      <c r="AR2884" s="176"/>
      <c r="AS2884" s="177"/>
      <c r="AT2884" s="176"/>
      <c r="AY2884" s="178"/>
      <c r="AZ2884" s="178"/>
      <c r="BA2884" s="178"/>
      <c r="BB2884" s="178"/>
      <c r="BC2884" s="178"/>
      <c r="BD2884" s="178"/>
      <c r="BZ2884" s="177"/>
      <c r="CF2884" s="178"/>
    </row>
    <row r="2885" spans="41:84" ht="18.75" customHeight="1" x14ac:dyDescent="0.2">
      <c r="AO2885" s="177"/>
      <c r="AP2885" s="176"/>
      <c r="AQ2885" s="177"/>
      <c r="AR2885" s="176"/>
      <c r="AS2885" s="177"/>
      <c r="AT2885" s="176"/>
      <c r="AY2885" s="178"/>
      <c r="AZ2885" s="178"/>
      <c r="BA2885" s="178"/>
      <c r="BB2885" s="178"/>
      <c r="BC2885" s="178"/>
      <c r="BD2885" s="178"/>
      <c r="BZ2885" s="177"/>
      <c r="CF2885" s="178"/>
    </row>
    <row r="2886" spans="41:84" ht="18.75" customHeight="1" x14ac:dyDescent="0.2">
      <c r="AO2886" s="177"/>
      <c r="AP2886" s="176"/>
      <c r="AQ2886" s="177"/>
      <c r="AR2886" s="176"/>
      <c r="AS2886" s="177"/>
      <c r="AT2886" s="176"/>
      <c r="AY2886" s="178"/>
      <c r="AZ2886" s="178"/>
      <c r="BA2886" s="178"/>
      <c r="BB2886" s="178"/>
      <c r="BC2886" s="178"/>
      <c r="BD2886" s="178"/>
      <c r="BZ2886" s="177"/>
      <c r="CF2886" s="178"/>
    </row>
    <row r="2887" spans="41:84" ht="18.75" customHeight="1" x14ac:dyDescent="0.2">
      <c r="AO2887" s="177"/>
      <c r="AP2887" s="176"/>
      <c r="AQ2887" s="177"/>
      <c r="AR2887" s="176"/>
      <c r="AS2887" s="177"/>
      <c r="AT2887" s="176"/>
      <c r="AY2887" s="178"/>
      <c r="AZ2887" s="178"/>
      <c r="BA2887" s="178"/>
      <c r="BB2887" s="178"/>
      <c r="BC2887" s="178"/>
      <c r="BD2887" s="178"/>
      <c r="BZ2887" s="177"/>
      <c r="CF2887" s="178"/>
    </row>
    <row r="2888" spans="41:84" ht="18.75" customHeight="1" x14ac:dyDescent="0.2">
      <c r="AO2888" s="177"/>
      <c r="AP2888" s="176"/>
      <c r="AQ2888" s="177"/>
      <c r="AR2888" s="176"/>
      <c r="AS2888" s="177"/>
      <c r="AT2888" s="176"/>
      <c r="AY2888" s="178"/>
      <c r="AZ2888" s="178"/>
      <c r="BA2888" s="178"/>
      <c r="BB2888" s="178"/>
      <c r="BC2888" s="178"/>
      <c r="BD2888" s="178"/>
      <c r="BZ2888" s="177"/>
      <c r="CF2888" s="178"/>
    </row>
    <row r="2889" spans="41:84" ht="18.75" customHeight="1" x14ac:dyDescent="0.2">
      <c r="AO2889" s="177"/>
      <c r="AP2889" s="176"/>
      <c r="AQ2889" s="177"/>
      <c r="AR2889" s="176"/>
      <c r="AS2889" s="177"/>
      <c r="AT2889" s="176"/>
      <c r="AY2889" s="178"/>
      <c r="AZ2889" s="178"/>
      <c r="BA2889" s="178"/>
      <c r="BB2889" s="178"/>
      <c r="BC2889" s="178"/>
      <c r="BD2889" s="178"/>
      <c r="BZ2889" s="177"/>
      <c r="CF2889" s="178"/>
    </row>
    <row r="2890" spans="41:84" ht="18.75" customHeight="1" x14ac:dyDescent="0.2">
      <c r="AO2890" s="177"/>
      <c r="AP2890" s="176"/>
      <c r="AQ2890" s="177"/>
      <c r="AR2890" s="176"/>
      <c r="AS2890" s="177"/>
      <c r="AT2890" s="176"/>
      <c r="AY2890" s="178"/>
      <c r="AZ2890" s="178"/>
      <c r="BA2890" s="178"/>
      <c r="BB2890" s="178"/>
      <c r="BC2890" s="178"/>
      <c r="BD2890" s="178"/>
      <c r="BZ2890" s="177"/>
      <c r="CF2890" s="178"/>
    </row>
    <row r="2891" spans="41:84" ht="18.75" customHeight="1" x14ac:dyDescent="0.2">
      <c r="AO2891" s="177"/>
      <c r="AP2891" s="176"/>
      <c r="AQ2891" s="177"/>
      <c r="AR2891" s="176"/>
      <c r="AS2891" s="177"/>
      <c r="AT2891" s="176"/>
      <c r="AY2891" s="178"/>
      <c r="AZ2891" s="178"/>
      <c r="BA2891" s="178"/>
      <c r="BB2891" s="178"/>
      <c r="BC2891" s="178"/>
      <c r="BD2891" s="178"/>
      <c r="BZ2891" s="177"/>
      <c r="CF2891" s="178"/>
    </row>
    <row r="2892" spans="41:84" ht="18.75" customHeight="1" x14ac:dyDescent="0.2">
      <c r="AO2892" s="177"/>
      <c r="AP2892" s="176"/>
      <c r="AQ2892" s="177"/>
      <c r="AR2892" s="176"/>
      <c r="AS2892" s="177"/>
      <c r="AT2892" s="176"/>
      <c r="AY2892" s="178"/>
      <c r="AZ2892" s="178"/>
      <c r="BA2892" s="178"/>
      <c r="BB2892" s="178"/>
      <c r="BC2892" s="178"/>
      <c r="BD2892" s="178"/>
      <c r="BZ2892" s="177"/>
      <c r="CF2892" s="178"/>
    </row>
    <row r="2893" spans="41:84" ht="18.75" customHeight="1" x14ac:dyDescent="0.2">
      <c r="AO2893" s="177"/>
      <c r="AP2893" s="176"/>
      <c r="AQ2893" s="177"/>
      <c r="AR2893" s="176"/>
      <c r="AS2893" s="177"/>
      <c r="AT2893" s="176"/>
      <c r="AY2893" s="178"/>
      <c r="AZ2893" s="178"/>
      <c r="BA2893" s="178"/>
      <c r="BB2893" s="178"/>
      <c r="BC2893" s="178"/>
      <c r="BD2893" s="178"/>
      <c r="BZ2893" s="177"/>
      <c r="CF2893" s="178"/>
    </row>
    <row r="2894" spans="41:84" ht="18.75" customHeight="1" x14ac:dyDescent="0.2">
      <c r="AO2894" s="177"/>
      <c r="AP2894" s="176"/>
      <c r="AQ2894" s="177"/>
      <c r="AR2894" s="176"/>
      <c r="AS2894" s="177"/>
      <c r="AT2894" s="176"/>
      <c r="AY2894" s="178"/>
      <c r="AZ2894" s="178"/>
      <c r="BA2894" s="178"/>
      <c r="BB2894" s="178"/>
      <c r="BC2894" s="178"/>
      <c r="BD2894" s="178"/>
      <c r="BZ2894" s="177"/>
      <c r="CF2894" s="178"/>
    </row>
    <row r="2895" spans="41:84" ht="18.75" customHeight="1" x14ac:dyDescent="0.2">
      <c r="AO2895" s="177"/>
      <c r="AP2895" s="176"/>
      <c r="AQ2895" s="177"/>
      <c r="AR2895" s="176"/>
      <c r="AS2895" s="177"/>
      <c r="AT2895" s="176"/>
      <c r="AY2895" s="178"/>
      <c r="AZ2895" s="178"/>
      <c r="BA2895" s="178"/>
      <c r="BB2895" s="178"/>
      <c r="BC2895" s="178"/>
      <c r="BD2895" s="178"/>
      <c r="BZ2895" s="177"/>
      <c r="CF2895" s="178"/>
    </row>
    <row r="2896" spans="41:84" ht="18.75" customHeight="1" x14ac:dyDescent="0.2">
      <c r="AO2896" s="177"/>
      <c r="AP2896" s="176"/>
      <c r="AQ2896" s="177"/>
      <c r="AR2896" s="176"/>
      <c r="AS2896" s="177"/>
      <c r="AT2896" s="176"/>
      <c r="AY2896" s="178"/>
      <c r="AZ2896" s="178"/>
      <c r="BA2896" s="178"/>
      <c r="BB2896" s="178"/>
      <c r="BC2896" s="178"/>
      <c r="BD2896" s="178"/>
      <c r="BZ2896" s="177"/>
      <c r="CF2896" s="178"/>
    </row>
    <row r="2897" spans="41:84" ht="18.75" customHeight="1" x14ac:dyDescent="0.2">
      <c r="AO2897" s="177"/>
      <c r="AP2897" s="176"/>
      <c r="AQ2897" s="177"/>
      <c r="AR2897" s="176"/>
      <c r="AS2897" s="177"/>
      <c r="AT2897" s="176"/>
      <c r="AY2897" s="178"/>
      <c r="AZ2897" s="178"/>
      <c r="BA2897" s="178"/>
      <c r="BB2897" s="178"/>
      <c r="BC2897" s="178"/>
      <c r="BD2897" s="178"/>
      <c r="BZ2897" s="177"/>
      <c r="CF2897" s="178"/>
    </row>
    <row r="2898" spans="41:84" ht="18.75" customHeight="1" x14ac:dyDescent="0.2">
      <c r="AO2898" s="177"/>
      <c r="AP2898" s="176"/>
      <c r="AQ2898" s="177"/>
      <c r="AR2898" s="176"/>
      <c r="AS2898" s="177"/>
      <c r="AT2898" s="176"/>
      <c r="AY2898" s="178"/>
      <c r="AZ2898" s="178"/>
      <c r="BA2898" s="178"/>
      <c r="BB2898" s="178"/>
      <c r="BC2898" s="178"/>
      <c r="BD2898" s="178"/>
      <c r="BZ2898" s="177"/>
      <c r="CF2898" s="178"/>
    </row>
    <row r="2899" spans="41:84" ht="18.75" customHeight="1" x14ac:dyDescent="0.2">
      <c r="AO2899" s="177"/>
      <c r="AP2899" s="176"/>
      <c r="AQ2899" s="177"/>
      <c r="AR2899" s="176"/>
      <c r="AS2899" s="177"/>
      <c r="AT2899" s="176"/>
      <c r="AY2899" s="178"/>
      <c r="AZ2899" s="178"/>
      <c r="BA2899" s="178"/>
      <c r="BB2899" s="178"/>
      <c r="BC2899" s="178"/>
      <c r="BD2899" s="178"/>
      <c r="BZ2899" s="177"/>
      <c r="CF2899" s="178"/>
    </row>
    <row r="2900" spans="41:84" ht="18.75" customHeight="1" x14ac:dyDescent="0.2">
      <c r="AO2900" s="177"/>
      <c r="AP2900" s="176"/>
      <c r="AQ2900" s="177"/>
      <c r="AR2900" s="176"/>
      <c r="AS2900" s="177"/>
      <c r="AT2900" s="176"/>
      <c r="AY2900" s="178"/>
      <c r="AZ2900" s="178"/>
      <c r="BA2900" s="178"/>
      <c r="BB2900" s="178"/>
      <c r="BC2900" s="178"/>
      <c r="BD2900" s="178"/>
      <c r="BZ2900" s="177"/>
      <c r="CF2900" s="178"/>
    </row>
    <row r="2901" spans="41:84" ht="18.75" customHeight="1" x14ac:dyDescent="0.2">
      <c r="AO2901" s="177"/>
      <c r="AP2901" s="176"/>
      <c r="AQ2901" s="177"/>
      <c r="AR2901" s="176"/>
      <c r="AS2901" s="177"/>
      <c r="AT2901" s="176"/>
      <c r="AY2901" s="178"/>
      <c r="AZ2901" s="178"/>
      <c r="BA2901" s="178"/>
      <c r="BB2901" s="178"/>
      <c r="BC2901" s="178"/>
      <c r="BD2901" s="178"/>
      <c r="BZ2901" s="177"/>
      <c r="CF2901" s="178"/>
    </row>
    <row r="2902" spans="41:84" ht="18.75" customHeight="1" x14ac:dyDescent="0.2">
      <c r="AO2902" s="177"/>
      <c r="AP2902" s="176"/>
      <c r="AQ2902" s="177"/>
      <c r="AR2902" s="176"/>
      <c r="AS2902" s="177"/>
      <c r="AT2902" s="176"/>
      <c r="AY2902" s="178"/>
      <c r="AZ2902" s="178"/>
      <c r="BA2902" s="178"/>
      <c r="BB2902" s="178"/>
      <c r="BC2902" s="178"/>
      <c r="BD2902" s="178"/>
      <c r="BZ2902" s="177"/>
      <c r="CF2902" s="178"/>
    </row>
    <row r="2903" spans="41:84" ht="18.75" customHeight="1" x14ac:dyDescent="0.2">
      <c r="AO2903" s="177"/>
      <c r="AP2903" s="176"/>
      <c r="AQ2903" s="177"/>
      <c r="AR2903" s="176"/>
      <c r="AS2903" s="177"/>
      <c r="AT2903" s="176"/>
      <c r="AY2903" s="178"/>
      <c r="AZ2903" s="178"/>
      <c r="BA2903" s="178"/>
      <c r="BB2903" s="178"/>
      <c r="BC2903" s="178"/>
      <c r="BD2903" s="178"/>
      <c r="BZ2903" s="177"/>
      <c r="CF2903" s="178"/>
    </row>
    <row r="2904" spans="41:84" ht="18.75" customHeight="1" x14ac:dyDescent="0.2">
      <c r="AO2904" s="177"/>
      <c r="AP2904" s="176"/>
      <c r="AQ2904" s="177"/>
      <c r="AR2904" s="176"/>
      <c r="AS2904" s="177"/>
      <c r="AT2904" s="176"/>
      <c r="AY2904" s="178"/>
      <c r="AZ2904" s="178"/>
      <c r="BA2904" s="178"/>
      <c r="BB2904" s="178"/>
      <c r="BC2904" s="178"/>
      <c r="BD2904" s="178"/>
      <c r="BZ2904" s="177"/>
      <c r="CF2904" s="178"/>
    </row>
    <row r="2905" spans="41:84" ht="18.75" customHeight="1" x14ac:dyDescent="0.2">
      <c r="AO2905" s="177"/>
      <c r="AP2905" s="176"/>
      <c r="AQ2905" s="177"/>
      <c r="AR2905" s="176"/>
      <c r="AS2905" s="177"/>
      <c r="AT2905" s="176"/>
      <c r="AY2905" s="178"/>
      <c r="AZ2905" s="178"/>
      <c r="BA2905" s="178"/>
      <c r="BB2905" s="178"/>
      <c r="BC2905" s="178"/>
      <c r="BD2905" s="178"/>
      <c r="BZ2905" s="177"/>
      <c r="CF2905" s="178"/>
    </row>
    <row r="2906" spans="41:84" ht="18.75" customHeight="1" x14ac:dyDescent="0.2">
      <c r="AO2906" s="177"/>
      <c r="AP2906" s="176"/>
      <c r="AQ2906" s="177"/>
      <c r="AR2906" s="176"/>
      <c r="AS2906" s="177"/>
      <c r="AT2906" s="176"/>
      <c r="AY2906" s="178"/>
      <c r="AZ2906" s="178"/>
      <c r="BA2906" s="178"/>
      <c r="BB2906" s="178"/>
      <c r="BC2906" s="178"/>
      <c r="BD2906" s="178"/>
      <c r="BZ2906" s="177"/>
      <c r="CF2906" s="178"/>
    </row>
    <row r="2907" spans="41:84" ht="18.75" customHeight="1" x14ac:dyDescent="0.2">
      <c r="AO2907" s="177"/>
      <c r="AP2907" s="176"/>
      <c r="AQ2907" s="177"/>
      <c r="AR2907" s="176"/>
      <c r="AS2907" s="177"/>
      <c r="AT2907" s="176"/>
      <c r="AY2907" s="178"/>
      <c r="AZ2907" s="178"/>
      <c r="BA2907" s="178"/>
      <c r="BB2907" s="178"/>
      <c r="BC2907" s="178"/>
      <c r="BD2907" s="178"/>
      <c r="BZ2907" s="177"/>
      <c r="CF2907" s="178"/>
    </row>
    <row r="2908" spans="41:84" ht="18.75" customHeight="1" x14ac:dyDescent="0.2">
      <c r="AO2908" s="177"/>
      <c r="AP2908" s="176"/>
      <c r="AQ2908" s="177"/>
      <c r="AR2908" s="176"/>
      <c r="AS2908" s="177"/>
      <c r="AT2908" s="176"/>
      <c r="AY2908" s="178"/>
      <c r="AZ2908" s="178"/>
      <c r="BA2908" s="178"/>
      <c r="BB2908" s="178"/>
      <c r="BC2908" s="178"/>
      <c r="BD2908" s="178"/>
      <c r="BZ2908" s="177"/>
      <c r="CF2908" s="178"/>
    </row>
    <row r="2909" spans="41:84" ht="18.75" customHeight="1" x14ac:dyDescent="0.2">
      <c r="AO2909" s="177"/>
      <c r="AP2909" s="176"/>
      <c r="AQ2909" s="177"/>
      <c r="AR2909" s="176"/>
      <c r="AS2909" s="177"/>
      <c r="AT2909" s="176"/>
      <c r="AY2909" s="178"/>
      <c r="AZ2909" s="178"/>
      <c r="BA2909" s="178"/>
      <c r="BB2909" s="178"/>
      <c r="BC2909" s="178"/>
      <c r="BD2909" s="178"/>
      <c r="BZ2909" s="177"/>
      <c r="CF2909" s="178"/>
    </row>
    <row r="2910" spans="41:84" ht="18.75" customHeight="1" x14ac:dyDescent="0.2">
      <c r="AO2910" s="177"/>
      <c r="AP2910" s="176"/>
      <c r="AQ2910" s="177"/>
      <c r="AR2910" s="176"/>
      <c r="AS2910" s="177"/>
      <c r="AT2910" s="176"/>
      <c r="AY2910" s="178"/>
      <c r="AZ2910" s="178"/>
      <c r="BA2910" s="178"/>
      <c r="BB2910" s="178"/>
      <c r="BC2910" s="178"/>
      <c r="BD2910" s="178"/>
      <c r="BZ2910" s="177"/>
      <c r="CF2910" s="178"/>
    </row>
    <row r="2911" spans="41:84" ht="18.75" customHeight="1" x14ac:dyDescent="0.2">
      <c r="AO2911" s="177"/>
      <c r="AP2911" s="176"/>
      <c r="AQ2911" s="177"/>
      <c r="AR2911" s="176"/>
      <c r="AS2911" s="177"/>
      <c r="AT2911" s="176"/>
      <c r="AY2911" s="178"/>
      <c r="AZ2911" s="178"/>
      <c r="BA2911" s="178"/>
      <c r="BB2911" s="178"/>
      <c r="BC2911" s="178"/>
      <c r="BD2911" s="178"/>
      <c r="BZ2911" s="177"/>
      <c r="CF2911" s="178"/>
    </row>
    <row r="2912" spans="41:84" ht="18.75" customHeight="1" x14ac:dyDescent="0.2">
      <c r="AO2912" s="177"/>
      <c r="AP2912" s="176"/>
      <c r="AQ2912" s="177"/>
      <c r="AR2912" s="176"/>
      <c r="AS2912" s="177"/>
      <c r="AT2912" s="176"/>
      <c r="AY2912" s="178"/>
      <c r="AZ2912" s="178"/>
      <c r="BA2912" s="178"/>
      <c r="BB2912" s="178"/>
      <c r="BC2912" s="178"/>
      <c r="BD2912" s="178"/>
      <c r="BZ2912" s="177"/>
      <c r="CF2912" s="178"/>
    </row>
    <row r="2913" spans="41:84" ht="18.75" customHeight="1" x14ac:dyDescent="0.2">
      <c r="AO2913" s="177"/>
      <c r="AP2913" s="176"/>
      <c r="AQ2913" s="177"/>
      <c r="AR2913" s="176"/>
      <c r="AS2913" s="177"/>
      <c r="AT2913" s="176"/>
      <c r="AY2913" s="178"/>
      <c r="AZ2913" s="178"/>
      <c r="BA2913" s="178"/>
      <c r="BB2913" s="178"/>
      <c r="BC2913" s="178"/>
      <c r="BD2913" s="178"/>
      <c r="BZ2913" s="177"/>
      <c r="CF2913" s="178"/>
    </row>
    <row r="2914" spans="41:84" ht="18.75" customHeight="1" x14ac:dyDescent="0.2">
      <c r="AO2914" s="177"/>
      <c r="AP2914" s="176"/>
      <c r="AQ2914" s="177"/>
      <c r="AR2914" s="176"/>
      <c r="AS2914" s="177"/>
      <c r="AT2914" s="176"/>
      <c r="AY2914" s="178"/>
      <c r="AZ2914" s="178"/>
      <c r="BA2914" s="178"/>
      <c r="BB2914" s="178"/>
      <c r="BC2914" s="178"/>
      <c r="BD2914" s="178"/>
      <c r="BZ2914" s="177"/>
      <c r="CF2914" s="178"/>
    </row>
    <row r="2915" spans="41:84" ht="18.75" customHeight="1" x14ac:dyDescent="0.2">
      <c r="AO2915" s="177"/>
      <c r="AP2915" s="176"/>
      <c r="AQ2915" s="177"/>
      <c r="AR2915" s="176"/>
      <c r="AS2915" s="177"/>
      <c r="AT2915" s="176"/>
      <c r="AY2915" s="178"/>
      <c r="AZ2915" s="178"/>
      <c r="BA2915" s="178"/>
      <c r="BB2915" s="178"/>
      <c r="BC2915" s="178"/>
      <c r="BD2915" s="178"/>
      <c r="BZ2915" s="177"/>
      <c r="CF2915" s="178"/>
    </row>
    <row r="2916" spans="41:84" ht="18.75" customHeight="1" x14ac:dyDescent="0.2">
      <c r="AO2916" s="177"/>
      <c r="AP2916" s="176"/>
      <c r="AQ2916" s="177"/>
      <c r="AR2916" s="176"/>
      <c r="AS2916" s="177"/>
      <c r="AT2916" s="176"/>
      <c r="AY2916" s="178"/>
      <c r="AZ2916" s="178"/>
      <c r="BA2916" s="178"/>
      <c r="BB2916" s="178"/>
      <c r="BC2916" s="178"/>
      <c r="BD2916" s="178"/>
      <c r="BZ2916" s="177"/>
      <c r="CF2916" s="178"/>
    </row>
    <row r="2917" spans="41:84" ht="18.75" customHeight="1" x14ac:dyDescent="0.2">
      <c r="AO2917" s="177"/>
      <c r="AP2917" s="176"/>
      <c r="AQ2917" s="177"/>
      <c r="AR2917" s="176"/>
      <c r="AS2917" s="177"/>
      <c r="AT2917" s="176"/>
      <c r="AY2917" s="178"/>
      <c r="AZ2917" s="178"/>
      <c r="BA2917" s="178"/>
      <c r="BB2917" s="178"/>
      <c r="BC2917" s="178"/>
      <c r="BD2917" s="178"/>
      <c r="BZ2917" s="177"/>
      <c r="CF2917" s="17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Quote &amp; Cost Form</vt:lpstr>
      <vt:lpstr>Sheet2</vt:lpstr>
      <vt:lpstr>dropdown</vt:lpstr>
      <vt:lpstr>Daily Avail 26Feb20 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Burton</dc:creator>
  <cp:lastModifiedBy>Rebecca Lee</cp:lastModifiedBy>
  <dcterms:created xsi:type="dcterms:W3CDTF">2018-01-12T13:02:32Z</dcterms:created>
  <dcterms:modified xsi:type="dcterms:W3CDTF">2020-02-26T09:25:00Z</dcterms:modified>
</cp:coreProperties>
</file>